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5" i="2" l="1"/>
  <c r="F105" i="2"/>
  <c r="G105" i="2"/>
  <c r="N105" i="2"/>
  <c r="O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N108" i="2" s="1"/>
  <c r="F108" i="2"/>
  <c r="O108" i="2" s="1"/>
  <c r="G108" i="2"/>
  <c r="P108" i="2"/>
  <c r="E109" i="2"/>
  <c r="F109" i="2"/>
  <c r="O109" i="2" s="1"/>
  <c r="G109" i="2"/>
  <c r="N109" i="2"/>
  <c r="P109" i="2"/>
  <c r="E110" i="2"/>
  <c r="N110" i="2" s="1"/>
  <c r="F110" i="2"/>
  <c r="O110" i="2" s="1"/>
  <c r="G110" i="2"/>
  <c r="P110" i="2"/>
  <c r="E111" i="2"/>
  <c r="F111" i="2"/>
  <c r="G111" i="2"/>
  <c r="N111" i="2"/>
  <c r="O111" i="2"/>
  <c r="P111" i="2"/>
  <c r="E112" i="2"/>
  <c r="N112" i="2" s="1"/>
  <c r="F112" i="2"/>
  <c r="O112" i="2" s="1"/>
  <c r="G112" i="2"/>
  <c r="P112" i="2"/>
  <c r="E113" i="2"/>
  <c r="F113" i="2"/>
  <c r="G113" i="2"/>
  <c r="P113" i="2" s="1"/>
  <c r="N113" i="2"/>
  <c r="O113" i="2"/>
  <c r="E114" i="2"/>
  <c r="N114" i="2" s="1"/>
  <c r="F114" i="2"/>
  <c r="O114" i="2" s="1"/>
  <c r="G114" i="2"/>
  <c r="P114" i="2"/>
  <c r="E115" i="2"/>
  <c r="F115" i="2"/>
  <c r="G115" i="2"/>
  <c r="P115" i="2" s="1"/>
  <c r="N115" i="2"/>
  <c r="O115" i="2"/>
  <c r="E116" i="2"/>
  <c r="N116" i="2" s="1"/>
  <c r="F116" i="2"/>
  <c r="O116" i="2" s="1"/>
  <c r="G116" i="2"/>
  <c r="P116" i="2"/>
  <c r="E117" i="2"/>
  <c r="F117" i="2"/>
  <c r="G117" i="2"/>
  <c r="P117" i="2" s="1"/>
  <c r="N117" i="2"/>
  <c r="O117" i="2"/>
  <c r="E118" i="2"/>
  <c r="N118" i="2" s="1"/>
  <c r="F118" i="2"/>
  <c r="O118" i="2" s="1"/>
  <c r="G118" i="2"/>
  <c r="P118" i="2"/>
  <c r="E119" i="2"/>
  <c r="F119" i="2"/>
  <c r="G119" i="2"/>
  <c r="P119" i="2" s="1"/>
  <c r="N119" i="2"/>
  <c r="O119" i="2"/>
  <c r="E120" i="2"/>
  <c r="N120" i="2" s="1"/>
  <c r="F120" i="2"/>
  <c r="O120" i="2" s="1"/>
  <c r="G120" i="2"/>
  <c r="P120" i="2"/>
  <c r="E121" i="2"/>
  <c r="F121" i="2"/>
  <c r="G121" i="2"/>
  <c r="P121" i="2" s="1"/>
  <c r="N121" i="2"/>
  <c r="O121" i="2"/>
  <c r="E122" i="2"/>
  <c r="N122" i="2" s="1"/>
  <c r="F122" i="2"/>
  <c r="O122" i="2" s="1"/>
  <c r="G122" i="2"/>
  <c r="P122" i="2"/>
  <c r="E123" i="2"/>
  <c r="F123" i="2"/>
  <c r="G123" i="2"/>
  <c r="P123" i="2" s="1"/>
  <c r="N123" i="2"/>
  <c r="O123" i="2"/>
  <c r="E124" i="2"/>
  <c r="N124" i="2" s="1"/>
  <c r="F124" i="2"/>
  <c r="O124" i="2" s="1"/>
  <c r="G124" i="2"/>
  <c r="P124" i="2"/>
  <c r="E125" i="2"/>
  <c r="F125" i="2"/>
  <c r="G125" i="2"/>
  <c r="P125" i="2" s="1"/>
  <c r="N125" i="2"/>
  <c r="O125" i="2"/>
  <c r="E126" i="2"/>
  <c r="N126" i="2" s="1"/>
  <c r="F126" i="2"/>
  <c r="O126" i="2" s="1"/>
  <c r="G126" i="2"/>
  <c r="P126" i="2"/>
  <c r="E127" i="2"/>
  <c r="F127" i="2"/>
  <c r="G127" i="2"/>
  <c r="P127" i="2" s="1"/>
  <c r="N127" i="2"/>
  <c r="O127" i="2"/>
  <c r="E128" i="2"/>
  <c r="N128" i="2" s="1"/>
  <c r="F128" i="2"/>
  <c r="O128" i="2" s="1"/>
  <c r="G128" i="2"/>
  <c r="P128" i="2"/>
  <c r="E129" i="2"/>
  <c r="F129" i="2"/>
  <c r="G129" i="2"/>
  <c r="P129" i="2" s="1"/>
  <c r="N129" i="2"/>
  <c r="O129" i="2"/>
  <c r="E130" i="2"/>
  <c r="N130" i="2" s="1"/>
  <c r="F130" i="2"/>
  <c r="O130" i="2" s="1"/>
  <c r="G130" i="2"/>
  <c r="P130" i="2"/>
  <c r="E131" i="2"/>
  <c r="F131" i="2"/>
  <c r="G131" i="2"/>
  <c r="P131" i="2" s="1"/>
  <c r="N131" i="2"/>
  <c r="O131" i="2"/>
  <c r="E132" i="2"/>
  <c r="N132" i="2" s="1"/>
  <c r="F132" i="2"/>
  <c r="O132" i="2" s="1"/>
  <c r="G132" i="2"/>
  <c r="P132" i="2"/>
  <c r="E133" i="2"/>
  <c r="F133" i="2"/>
  <c r="G133" i="2"/>
  <c r="P133" i="2" s="1"/>
  <c r="N133" i="2"/>
  <c r="O133" i="2"/>
  <c r="E134" i="2"/>
  <c r="N134" i="2" s="1"/>
  <c r="F134" i="2"/>
  <c r="O134" i="2" s="1"/>
  <c r="G134" i="2"/>
  <c r="P134" i="2"/>
  <c r="E135" i="2"/>
  <c r="F135" i="2"/>
  <c r="G135" i="2"/>
  <c r="P135" i="2" s="1"/>
  <c r="N135" i="2"/>
  <c r="O135" i="2"/>
  <c r="E136" i="2"/>
  <c r="N136" i="2" s="1"/>
  <c r="F136" i="2"/>
  <c r="O136" i="2" s="1"/>
  <c r="G136" i="2"/>
  <c r="P136" i="2"/>
  <c r="E137" i="2"/>
  <c r="F137" i="2"/>
  <c r="G137" i="2"/>
  <c r="P137" i="2" s="1"/>
  <c r="N137" i="2"/>
  <c r="O137" i="2"/>
  <c r="E138" i="2"/>
  <c r="N138" i="2" s="1"/>
  <c r="F138" i="2"/>
  <c r="O138" i="2" s="1"/>
  <c r="G138" i="2"/>
  <c r="P138" i="2"/>
  <c r="E139" i="2"/>
  <c r="F139" i="2"/>
  <c r="G139" i="2"/>
  <c r="P139" i="2" s="1"/>
  <c r="N139" i="2"/>
  <c r="O139" i="2"/>
  <c r="E140" i="2"/>
  <c r="N140" i="2" s="1"/>
  <c r="F140" i="2"/>
  <c r="O140" i="2" s="1"/>
  <c r="G140" i="2"/>
  <c r="P140" i="2"/>
  <c r="E141" i="2"/>
  <c r="F141" i="2"/>
  <c r="G141" i="2"/>
  <c r="P141" i="2" s="1"/>
  <c r="N141" i="2"/>
  <c r="O141" i="2"/>
  <c r="E142" i="2"/>
  <c r="N142" i="2" s="1"/>
  <c r="F142" i="2"/>
  <c r="O142" i="2" s="1"/>
  <c r="G142" i="2"/>
  <c r="P142" i="2"/>
  <c r="E143" i="2"/>
  <c r="F143" i="2"/>
  <c r="G143" i="2"/>
  <c r="P143" i="2" s="1"/>
  <c r="N143" i="2"/>
  <c r="O143" i="2"/>
  <c r="E144" i="2"/>
  <c r="N144" i="2" s="1"/>
  <c r="F144" i="2"/>
  <c r="O144" i="2" s="1"/>
  <c r="G144" i="2"/>
  <c r="P144" i="2"/>
  <c r="E145" i="2"/>
  <c r="F145" i="2"/>
  <c r="G145" i="2"/>
  <c r="P145" i="2" s="1"/>
  <c r="N145" i="2"/>
  <c r="O145" i="2"/>
  <c r="E146" i="2"/>
  <c r="N146" i="2" s="1"/>
  <c r="F146" i="2"/>
  <c r="O146" i="2" s="1"/>
  <c r="G146" i="2"/>
  <c r="P146" i="2"/>
  <c r="E147" i="2"/>
  <c r="F147" i="2"/>
  <c r="G147" i="2"/>
  <c r="P147" i="2" s="1"/>
  <c r="N147" i="2"/>
  <c r="O147" i="2"/>
  <c r="E148" i="2"/>
  <c r="N148" i="2" s="1"/>
  <c r="F148" i="2"/>
  <c r="O148" i="2" s="1"/>
  <c r="G148" i="2"/>
  <c r="P148" i="2"/>
  <c r="E149" i="2"/>
  <c r="F149" i="2"/>
  <c r="G149" i="2"/>
  <c r="P149" i="2" s="1"/>
  <c r="N149" i="2"/>
  <c r="O149" i="2"/>
  <c r="E150" i="2"/>
  <c r="N150" i="2" s="1"/>
  <c r="F150" i="2"/>
  <c r="O150" i="2" s="1"/>
  <c r="G150" i="2"/>
  <c r="P150" i="2"/>
  <c r="E151" i="2"/>
  <c r="F151" i="2"/>
  <c r="G151" i="2"/>
  <c r="P151" i="2" s="1"/>
  <c r="N151" i="2"/>
  <c r="O151" i="2"/>
  <c r="E152" i="2"/>
  <c r="N152" i="2" s="1"/>
  <c r="F152" i="2"/>
  <c r="O152" i="2" s="1"/>
  <c r="G152" i="2"/>
  <c r="P152" i="2"/>
  <c r="E153" i="2"/>
  <c r="F153" i="2"/>
  <c r="G153" i="2"/>
  <c r="P153" i="2" s="1"/>
  <c r="N153" i="2"/>
  <c r="O153" i="2"/>
  <c r="E154" i="2"/>
  <c r="N154" i="2" s="1"/>
  <c r="F154" i="2"/>
  <c r="O154" i="2" s="1"/>
  <c r="G154" i="2"/>
  <c r="P154" i="2"/>
  <c r="E155" i="2"/>
  <c r="F155" i="2"/>
  <c r="G155" i="2"/>
  <c r="P155" i="2" s="1"/>
  <c r="N155" i="2"/>
  <c r="O155" i="2"/>
  <c r="E156" i="2"/>
  <c r="N156" i="2" s="1"/>
  <c r="F156" i="2"/>
  <c r="O156" i="2" s="1"/>
  <c r="G156" i="2"/>
  <c r="P156" i="2"/>
  <c r="E157" i="2"/>
  <c r="F157" i="2"/>
  <c r="G157" i="2"/>
  <c r="P157" i="2" s="1"/>
  <c r="N157" i="2"/>
  <c r="O157" i="2"/>
  <c r="E158" i="2"/>
  <c r="N158" i="2" s="1"/>
  <c r="F158" i="2"/>
  <c r="O158" i="2" s="1"/>
  <c r="G158" i="2"/>
  <c r="P158" i="2"/>
  <c r="E159" i="2"/>
  <c r="F159" i="2"/>
  <c r="G159" i="2"/>
  <c r="P159" i="2" s="1"/>
  <c r="N159" i="2"/>
  <c r="O159" i="2"/>
  <c r="E160" i="2"/>
  <c r="N160" i="2" s="1"/>
  <c r="F160" i="2"/>
  <c r="O160" i="2" s="1"/>
  <c r="G160" i="2"/>
  <c r="P160" i="2"/>
  <c r="E161" i="2"/>
  <c r="F161" i="2"/>
  <c r="G161" i="2"/>
  <c r="P161" i="2" s="1"/>
  <c r="N161" i="2"/>
  <c r="O161" i="2"/>
  <c r="E162" i="2"/>
  <c r="N162" i="2" s="1"/>
  <c r="F162" i="2"/>
  <c r="O162" i="2" s="1"/>
  <c r="G162" i="2"/>
  <c r="P162" i="2"/>
  <c r="E163" i="2"/>
  <c r="F163" i="2"/>
  <c r="G163" i="2"/>
  <c r="P163" i="2" s="1"/>
  <c r="N163" i="2"/>
  <c r="O163" i="2"/>
  <c r="E164" i="2"/>
  <c r="N164" i="2" s="1"/>
  <c r="F164" i="2"/>
  <c r="O164" i="2" s="1"/>
  <c r="G164" i="2"/>
  <c r="P164" i="2"/>
  <c r="E165" i="2"/>
  <c r="F165" i="2"/>
  <c r="G165" i="2"/>
  <c r="P165" i="2" s="1"/>
  <c r="N165" i="2"/>
  <c r="O165" i="2"/>
  <c r="E166" i="2"/>
  <c r="N166" i="2" s="1"/>
  <c r="F166" i="2"/>
  <c r="O166" i="2" s="1"/>
  <c r="G166" i="2"/>
  <c r="P166" i="2"/>
  <c r="E167" i="2"/>
  <c r="F167" i="2"/>
  <c r="G167" i="2"/>
  <c r="P167" i="2" s="1"/>
  <c r="N167" i="2"/>
  <c r="O167" i="2"/>
  <c r="E168" i="2"/>
  <c r="N168" i="2" s="1"/>
  <c r="F168" i="2"/>
  <c r="O168" i="2" s="1"/>
  <c r="G168" i="2"/>
  <c r="P168" i="2"/>
  <c r="E169" i="2"/>
  <c r="F169" i="2"/>
  <c r="G169" i="2"/>
  <c r="P169" i="2" s="1"/>
  <c r="N169" i="2"/>
  <c r="O169" i="2"/>
  <c r="E170" i="2"/>
  <c r="N170" i="2" s="1"/>
  <c r="F170" i="2"/>
  <c r="O170" i="2" s="1"/>
  <c r="G170" i="2"/>
  <c r="P170" i="2"/>
  <c r="E171" i="2"/>
  <c r="F171" i="2"/>
  <c r="G171" i="2"/>
  <c r="P171" i="2" s="1"/>
  <c r="N171" i="2"/>
  <c r="O171" i="2"/>
  <c r="E172" i="2"/>
  <c r="N172" i="2" s="1"/>
  <c r="F172" i="2"/>
  <c r="O172" i="2" s="1"/>
  <c r="G172" i="2"/>
  <c r="P172" i="2"/>
  <c r="E173" i="2"/>
  <c r="F173" i="2"/>
  <c r="G173" i="2"/>
  <c r="P173" i="2" s="1"/>
  <c r="N173" i="2"/>
  <c r="O173" i="2"/>
  <c r="E174" i="2"/>
  <c r="N174" i="2" s="1"/>
  <c r="F174" i="2"/>
  <c r="O174" i="2" s="1"/>
  <c r="G174" i="2"/>
  <c r="P174" i="2"/>
  <c r="E175" i="2"/>
  <c r="F175" i="2"/>
  <c r="G175" i="2"/>
  <c r="P175" i="2" s="1"/>
  <c r="N175" i="2"/>
  <c r="O175" i="2"/>
  <c r="E176" i="2"/>
  <c r="N176" i="2" s="1"/>
  <c r="F176" i="2"/>
  <c r="G176" i="2"/>
  <c r="O176" i="2"/>
  <c r="P176" i="2"/>
  <c r="E177" i="2"/>
  <c r="F177" i="2"/>
  <c r="G177" i="2"/>
  <c r="P177" i="2" s="1"/>
  <c r="N177" i="2"/>
  <c r="O177" i="2"/>
  <c r="E178" i="2"/>
  <c r="N178" i="2" s="1"/>
  <c r="F178" i="2"/>
  <c r="O178" i="2" s="1"/>
  <c r="G178" i="2"/>
  <c r="P178" i="2" s="1"/>
  <c r="E179" i="2"/>
  <c r="F179" i="2"/>
  <c r="G179" i="2"/>
  <c r="P179" i="2" s="1"/>
  <c r="N179" i="2"/>
  <c r="O179" i="2"/>
  <c r="E180" i="2"/>
  <c r="N180" i="2" s="1"/>
  <c r="F180" i="2"/>
  <c r="G180" i="2"/>
  <c r="O180" i="2"/>
  <c r="P180" i="2"/>
  <c r="E181" i="2"/>
  <c r="F181" i="2"/>
  <c r="G181" i="2"/>
  <c r="P181" i="2" s="1"/>
  <c r="N181" i="2"/>
  <c r="O181" i="2"/>
  <c r="E182" i="2"/>
  <c r="N182" i="2" s="1"/>
  <c r="F182" i="2"/>
  <c r="O182" i="2" s="1"/>
  <c r="G182" i="2"/>
  <c r="P182" i="2" s="1"/>
  <c r="E183" i="2"/>
  <c r="N183" i="2" s="1"/>
  <c r="F183" i="2"/>
  <c r="G183" i="2"/>
  <c r="P183" i="2" s="1"/>
  <c r="O183" i="2"/>
  <c r="E184" i="2"/>
  <c r="N184" i="2" s="1"/>
  <c r="F184" i="2"/>
  <c r="G184" i="2"/>
  <c r="O184" i="2"/>
  <c r="P184" i="2"/>
  <c r="E185" i="2"/>
  <c r="F185" i="2"/>
  <c r="G185" i="2"/>
  <c r="P185" i="2" s="1"/>
  <c r="N185" i="2"/>
  <c r="O185" i="2"/>
  <c r="E186" i="2"/>
  <c r="N186" i="2" s="1"/>
  <c r="F186" i="2"/>
  <c r="O186" i="2" s="1"/>
  <c r="G186" i="2"/>
  <c r="P186" i="2" s="1"/>
  <c r="E187" i="2"/>
  <c r="N187" i="2" s="1"/>
  <c r="F187" i="2"/>
  <c r="G187" i="2"/>
  <c r="P187" i="2" s="1"/>
  <c r="O187" i="2"/>
  <c r="E188" i="2"/>
  <c r="N188" i="2" s="1"/>
  <c r="F188" i="2"/>
  <c r="G188" i="2"/>
  <c r="O188" i="2"/>
  <c r="P188" i="2"/>
  <c r="E189" i="2"/>
  <c r="F189" i="2"/>
  <c r="G189" i="2"/>
  <c r="P189" i="2" s="1"/>
  <c r="N189" i="2"/>
  <c r="O189" i="2"/>
  <c r="E190" i="2"/>
  <c r="N190" i="2" s="1"/>
  <c r="F190" i="2"/>
  <c r="O190" i="2" s="1"/>
  <c r="G190" i="2"/>
  <c r="P190" i="2" s="1"/>
  <c r="E191" i="2"/>
  <c r="N191" i="2" s="1"/>
  <c r="F191" i="2"/>
  <c r="G191" i="2"/>
  <c r="P191" i="2" s="1"/>
  <c r="O191" i="2"/>
  <c r="E192" i="2"/>
  <c r="N192" i="2" s="1"/>
  <c r="F192" i="2"/>
  <c r="G192" i="2"/>
  <c r="O192" i="2"/>
  <c r="P192" i="2"/>
  <c r="E193" i="2"/>
  <c r="F193" i="2"/>
  <c r="G193" i="2"/>
  <c r="P193" i="2" s="1"/>
  <c r="N193" i="2"/>
  <c r="O193" i="2"/>
  <c r="E194" i="2"/>
  <c r="N194" i="2" s="1"/>
  <c r="F194" i="2"/>
  <c r="O194" i="2" s="1"/>
  <c r="G194" i="2"/>
  <c r="P194" i="2" s="1"/>
  <c r="E195" i="2"/>
  <c r="N195" i="2" s="1"/>
  <c r="F195" i="2"/>
  <c r="O195" i="2" s="1"/>
  <c r="G195" i="2"/>
  <c r="P195" i="2"/>
  <c r="E196" i="2"/>
  <c r="F196" i="2"/>
  <c r="G196" i="2"/>
  <c r="P196" i="2" s="1"/>
  <c r="N196" i="2"/>
  <c r="O196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E101" i="2" l="1"/>
  <c r="F101" i="2"/>
  <c r="G101" i="2"/>
  <c r="N101" i="2"/>
  <c r="O101" i="2"/>
  <c r="P101" i="2"/>
  <c r="E102" i="2"/>
  <c r="F102" i="2"/>
  <c r="O102" i="2" s="1"/>
  <c r="G102" i="2"/>
  <c r="N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D101" i="2"/>
  <c r="D102" i="2"/>
  <c r="D103" i="2"/>
  <c r="D104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 s="1"/>
  <c r="E71" i="2"/>
  <c r="N71" i="2" s="1"/>
  <c r="F71" i="2"/>
  <c r="G71" i="2"/>
  <c r="P71" i="2" s="1"/>
  <c r="O71" i="2"/>
  <c r="E72" i="2"/>
  <c r="N72" i="2" s="1"/>
  <c r="F72" i="2"/>
  <c r="O72" i="2" s="1"/>
  <c r="G72" i="2"/>
  <c r="P72" i="2" s="1"/>
  <c r="E73" i="2"/>
  <c r="N73" i="2" s="1"/>
  <c r="F73" i="2"/>
  <c r="G73" i="2"/>
  <c r="P73" i="2" s="1"/>
  <c r="O73" i="2"/>
  <c r="E74" i="2"/>
  <c r="N74" i="2" s="1"/>
  <c r="F74" i="2"/>
  <c r="G74" i="2"/>
  <c r="O74" i="2"/>
  <c r="P74" i="2"/>
  <c r="E75" i="2"/>
  <c r="N75" i="2" s="1"/>
  <c r="F75" i="2"/>
  <c r="G75" i="2"/>
  <c r="P75" i="2" s="1"/>
  <c r="O75" i="2"/>
  <c r="E76" i="2"/>
  <c r="N76" i="2" s="1"/>
  <c r="F76" i="2"/>
  <c r="O76" i="2" s="1"/>
  <c r="G76" i="2"/>
  <c r="P76" i="2" s="1"/>
  <c r="E77" i="2"/>
  <c r="N77" i="2" s="1"/>
  <c r="F77" i="2"/>
  <c r="G77" i="2"/>
  <c r="P77" i="2" s="1"/>
  <c r="O77" i="2"/>
  <c r="E78" i="2"/>
  <c r="N78" i="2" s="1"/>
  <c r="F78" i="2"/>
  <c r="G78" i="2"/>
  <c r="O78" i="2"/>
  <c r="P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 s="1"/>
  <c r="E81" i="2"/>
  <c r="N81" i="2" s="1"/>
  <c r="F81" i="2"/>
  <c r="G81" i="2"/>
  <c r="P81" i="2" s="1"/>
  <c r="O81" i="2"/>
  <c r="E82" i="2"/>
  <c r="N82" i="2" s="1"/>
  <c r="F82" i="2"/>
  <c r="G82" i="2"/>
  <c r="O82" i="2"/>
  <c r="P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N85" i="2" s="1"/>
  <c r="F85" i="2"/>
  <c r="G85" i="2"/>
  <c r="P85" i="2" s="1"/>
  <c r="O85" i="2"/>
  <c r="E86" i="2"/>
  <c r="N86" i="2" s="1"/>
  <c r="F86" i="2"/>
  <c r="G86" i="2"/>
  <c r="O86" i="2"/>
  <c r="P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 s="1"/>
  <c r="E89" i="2"/>
  <c r="N89" i="2" s="1"/>
  <c r="F89" i="2"/>
  <c r="G89" i="2"/>
  <c r="P89" i="2" s="1"/>
  <c r="O89" i="2"/>
  <c r="E90" i="2"/>
  <c r="N90" i="2" s="1"/>
  <c r="F90" i="2"/>
  <c r="G90" i="2"/>
  <c r="O90" i="2"/>
  <c r="P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N93" i="2" s="1"/>
  <c r="F93" i="2"/>
  <c r="G93" i="2"/>
  <c r="P93" i="2" s="1"/>
  <c r="O93" i="2"/>
  <c r="E94" i="2"/>
  <c r="N94" i="2" s="1"/>
  <c r="F94" i="2"/>
  <c r="G94" i="2"/>
  <c r="O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D2" i="12"/>
  <c r="C2" i="12"/>
  <c r="E3" i="12" l="1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F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E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30" i="11"/>
  <c r="L916" i="11"/>
  <c r="L914" i="11"/>
  <c r="M911" i="11"/>
  <c r="N910" i="11"/>
  <c r="L910" i="11"/>
  <c r="N909" i="11"/>
  <c r="M902" i="11"/>
  <c r="N893" i="11"/>
  <c r="K886" i="11"/>
  <c r="L882" i="11"/>
  <c r="N871" i="11"/>
  <c r="L851" i="11"/>
  <c r="N843" i="11"/>
  <c r="N841" i="11"/>
  <c r="N835" i="11"/>
  <c r="N834" i="11"/>
  <c r="N833" i="11"/>
  <c r="M826" i="11"/>
  <c r="L823" i="11"/>
  <c r="L822" i="11"/>
  <c r="L821" i="11"/>
  <c r="M998" i="11"/>
  <c r="N993" i="11"/>
  <c r="K990" i="11"/>
  <c r="C988" i="11"/>
  <c r="M988" i="11"/>
  <c r="L983" i="11"/>
  <c r="K982" i="11"/>
  <c r="M978" i="11"/>
  <c r="L977" i="11"/>
  <c r="N976" i="11"/>
  <c r="L976" i="11"/>
  <c r="M967" i="11"/>
  <c r="N960" i="11"/>
  <c r="N956" i="11"/>
  <c r="L954" i="11"/>
  <c r="L950" i="11"/>
  <c r="L944" i="11"/>
  <c r="L940" i="11"/>
  <c r="N938" i="11"/>
  <c r="L934" i="11"/>
  <c r="N924" i="11"/>
  <c r="N922" i="11"/>
  <c r="L918" i="11"/>
  <c r="N912" i="11"/>
  <c r="M909" i="11"/>
  <c r="M900" i="11"/>
  <c r="N895" i="11"/>
  <c r="L895" i="11"/>
  <c r="N891" i="11"/>
  <c r="L891" i="11"/>
  <c r="M888" i="11"/>
  <c r="N885" i="11"/>
  <c r="K884" i="11"/>
  <c r="K871" i="11"/>
  <c r="N869" i="11"/>
  <c r="L865" i="11"/>
  <c r="L863" i="11"/>
  <c r="M862" i="11"/>
  <c r="L859" i="11"/>
  <c r="K856" i="11"/>
  <c r="K850" i="11"/>
  <c r="N847" i="11"/>
  <c r="L847" i="11"/>
  <c r="N846" i="11"/>
  <c r="N845" i="11"/>
  <c r="L845" i="11"/>
  <c r="K842" i="11"/>
  <c r="N839" i="11"/>
  <c r="L839" i="11"/>
  <c r="N837" i="11"/>
  <c r="L837" i="11"/>
  <c r="K835" i="11"/>
  <c r="N831" i="11"/>
  <c r="N829" i="11"/>
  <c r="N825" i="11"/>
  <c r="L825" i="11"/>
  <c r="N819" i="11"/>
  <c r="L819" i="11"/>
  <c r="E789" i="11"/>
  <c r="E804" i="11"/>
  <c r="E723" i="11"/>
  <c r="F803" i="11"/>
  <c r="F741" i="11"/>
  <c r="F725" i="11"/>
  <c r="E743" i="11"/>
  <c r="F801" i="11"/>
  <c r="E777" i="11"/>
  <c r="E769" i="11"/>
  <c r="E729" i="11"/>
  <c r="F723" i="11"/>
  <c r="E709" i="11"/>
  <c r="E693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I966" i="5" l="1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J976" i="11" s="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I736" i="11" s="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F942" i="11" s="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H926" i="11" s="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F873" i="11" s="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I763" i="11" s="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J664" i="11" s="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F890" i="4" s="1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P886" i="4" s="1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E937" i="11"/>
  <c r="E935" i="11"/>
  <c r="H922" i="11"/>
  <c r="E922" i="11"/>
  <c r="F922" i="11"/>
  <c r="H900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I963" i="11" s="1"/>
  <c r="F963" i="11"/>
  <c r="F955" i="11"/>
  <c r="E955" i="11"/>
  <c r="F952" i="11"/>
  <c r="H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E916" i="11"/>
  <c r="M910" i="11"/>
  <c r="C910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E972" i="11" s="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21" i="11"/>
  <c r="H918" i="11"/>
  <c r="E908" i="11"/>
  <c r="H902" i="11"/>
  <c r="E900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H968" i="11"/>
  <c r="E967" i="11"/>
  <c r="H967" i="11"/>
  <c r="F967" i="11"/>
  <c r="H912" i="11"/>
  <c r="E909" i="11"/>
  <c r="H909" i="11"/>
  <c r="H904" i="11"/>
  <c r="F904" i="11"/>
  <c r="E904" i="11"/>
  <c r="E882" i="11"/>
  <c r="H882" i="11"/>
  <c r="F882" i="11"/>
  <c r="E877" i="11"/>
  <c r="H877" i="11"/>
  <c r="F876" i="11"/>
  <c r="H876" i="11"/>
  <c r="E876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31" i="11" s="1"/>
  <c r="I708" i="11"/>
  <c r="F726" i="11"/>
  <c r="F738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J771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H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2" i="11"/>
  <c r="F940" i="11"/>
  <c r="H940" i="11"/>
  <c r="H938" i="11"/>
  <c r="F938" i="11"/>
  <c r="E930" i="11"/>
  <c r="E928" i="11"/>
  <c r="H928" i="11"/>
  <c r="J928" i="11" s="1"/>
  <c r="E924" i="11"/>
  <c r="F924" i="11"/>
  <c r="H924" i="11"/>
  <c r="F919" i="11"/>
  <c r="F917" i="11"/>
  <c r="E912" i="11"/>
  <c r="F908" i="11"/>
  <c r="H908" i="11"/>
  <c r="E898" i="11"/>
  <c r="F898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J594" i="11" s="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N812" i="4" s="1"/>
  <c r="R812" i="4" s="1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F981" i="4" s="1"/>
  <c r="J981" i="4"/>
  <c r="J980" i="4"/>
  <c r="M980" i="4"/>
  <c r="Q980" i="4" s="1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K871" i="4"/>
  <c r="Q871" i="4" s="1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E964" i="4" s="1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R59" i="4" s="1"/>
  <c r="J979" i="4"/>
  <c r="M979" i="4"/>
  <c r="N979" i="4" s="1"/>
  <c r="R979" i="4" s="1"/>
  <c r="D956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J604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P977" i="4"/>
  <c r="P944" i="4"/>
  <c r="I999" i="4"/>
  <c r="I995" i="4"/>
  <c r="I970" i="4"/>
  <c r="E928" i="4"/>
  <c r="F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Q911" i="4"/>
  <c r="P911" i="4"/>
  <c r="N910" i="4"/>
  <c r="R910" i="4" s="1"/>
  <c r="Q850" i="4"/>
  <c r="P850" i="4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910" i="4"/>
  <c r="D872" i="4"/>
  <c r="F888" i="4"/>
  <c r="E979" i="4"/>
  <c r="F979" i="4"/>
  <c r="D959" i="4"/>
  <c r="F975" i="4"/>
  <c r="G975" i="4"/>
  <c r="G880" i="4"/>
  <c r="F940" i="4"/>
  <c r="G961" i="4"/>
  <c r="F961" i="4"/>
  <c r="D961" i="4"/>
  <c r="D995" i="4"/>
  <c r="F995" i="4"/>
  <c r="D812" i="4"/>
  <c r="G878" i="4"/>
  <c r="D878" i="4"/>
  <c r="G886" i="4"/>
  <c r="D886" i="4"/>
  <c r="F886" i="4"/>
  <c r="G894" i="4"/>
  <c r="D930" i="4"/>
  <c r="E967" i="4"/>
  <c r="G909" i="4"/>
  <c r="G980" i="4"/>
  <c r="D980" i="4"/>
  <c r="F980" i="4"/>
  <c r="E980" i="4"/>
  <c r="G958" i="4"/>
  <c r="F958" i="4"/>
  <c r="E958" i="4"/>
  <c r="R789" i="4"/>
  <c r="S789" i="4"/>
  <c r="N736" i="4"/>
  <c r="R736" i="4" s="1"/>
  <c r="P736" i="4"/>
  <c r="N870" i="4"/>
  <c r="S870" i="4" s="1"/>
  <c r="E878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M1000" i="4"/>
  <c r="N1000" i="4" s="1"/>
  <c r="R1000" i="4" s="1"/>
  <c r="J1000" i="4"/>
  <c r="P997" i="4"/>
  <c r="E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D898" i="4" s="1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N887" i="4"/>
  <c r="R887" i="4" s="1"/>
  <c r="Q887" i="4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99" i="4"/>
  <c r="G999" i="4"/>
  <c r="D991" i="4"/>
  <c r="D903" i="4"/>
  <c r="G941" i="4"/>
  <c r="G978" i="4"/>
  <c r="F978" i="4"/>
  <c r="E978" i="4"/>
  <c r="G944" i="4"/>
  <c r="D970" i="4"/>
  <c r="E970" i="4"/>
  <c r="G994" i="4"/>
  <c r="E994" i="4"/>
  <c r="D962" i="4"/>
  <c r="F962" i="4"/>
  <c r="E962" i="4"/>
  <c r="E998" i="4"/>
  <c r="F954" i="4"/>
  <c r="F948" i="4"/>
  <c r="E948" i="4"/>
  <c r="F938" i="4"/>
  <c r="G938" i="4"/>
  <c r="E875" i="4"/>
  <c r="F920" i="4"/>
  <c r="E920" i="4"/>
  <c r="D920" i="4"/>
  <c r="D996" i="4"/>
  <c r="F924" i="4"/>
  <c r="E924" i="4"/>
  <c r="D992" i="4"/>
  <c r="D977" i="4"/>
  <c r="E977" i="4"/>
  <c r="G977" i="4"/>
  <c r="F914" i="4"/>
  <c r="E914" i="4"/>
  <c r="D913" i="4"/>
  <c r="G913" i="4"/>
  <c r="D881" i="4"/>
  <c r="G881" i="4"/>
  <c r="E987" i="4"/>
  <c r="M3" i="4"/>
  <c r="N3" i="4" s="1"/>
  <c r="R3" i="4" s="1"/>
  <c r="D815" i="4"/>
  <c r="E999" i="4"/>
  <c r="F987" i="4"/>
  <c r="F871" i="4"/>
  <c r="E871" i="4"/>
  <c r="G871" i="4"/>
  <c r="G915" i="4"/>
  <c r="F915" i="4"/>
  <c r="D883" i="4"/>
  <c r="D994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E890" i="4"/>
  <c r="F881" i="4"/>
  <c r="E897" i="4"/>
  <c r="F913" i="4"/>
  <c r="E960" i="4"/>
  <c r="D988" i="4"/>
  <c r="E989" i="4"/>
  <c r="D950" i="4"/>
  <c r="E950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P954" i="4"/>
  <c r="S954" i="4" s="1"/>
  <c r="N934" i="4"/>
  <c r="P916" i="4"/>
  <c r="S916" i="4" s="1"/>
  <c r="R850" i="4"/>
  <c r="N826" i="4"/>
  <c r="R826" i="4" s="1"/>
  <c r="P812" i="4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1000" i="4"/>
  <c r="P999" i="4"/>
  <c r="N999" i="4"/>
  <c r="R999" i="4" s="1"/>
  <c r="P996" i="4"/>
  <c r="N991" i="4"/>
  <c r="R991" i="4" s="1"/>
  <c r="Q987" i="4"/>
  <c r="T987" i="4" s="1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M925" i="4"/>
  <c r="F925" i="4" s="1"/>
  <c r="J925" i="4"/>
  <c r="K925" i="4"/>
  <c r="H925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81" i="5" l="1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W970" i="4" s="1"/>
  <c r="Y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S989" i="4" s="1"/>
  <c r="U989" i="4" s="1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T963" i="4" s="1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F937" i="11"/>
  <c r="F959" i="11"/>
  <c r="H959" i="11"/>
  <c r="I959" i="11" s="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V658" i="4" s="1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I979" i="11" s="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J932" i="11" s="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T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875" i="11" s="1"/>
  <c r="J769" i="11"/>
  <c r="I769" i="11"/>
  <c r="F899" i="11"/>
  <c r="H899" i="11"/>
  <c r="J899" i="11" s="1"/>
  <c r="E903" i="11"/>
  <c r="F903" i="11"/>
  <c r="F926" i="11"/>
  <c r="E926" i="11"/>
  <c r="H948" i="1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J963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I861" i="11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V97" i="4" s="1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N905" i="4"/>
  <c r="R905" i="4" s="1"/>
  <c r="N880" i="4"/>
  <c r="R880" i="4" s="1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I879" i="11" s="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V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V419" i="4" s="1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V830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57" i="4"/>
  <c r="S891" i="4"/>
  <c r="S913" i="4"/>
  <c r="V928" i="4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U953" i="4"/>
  <c r="Q957" i="4"/>
  <c r="N957" i="4"/>
  <c r="R957" i="4" s="1"/>
  <c r="D957" i="4"/>
  <c r="P957" i="4"/>
  <c r="X960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V632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974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96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U536" i="4" s="1"/>
  <c r="T550" i="4"/>
  <c r="S512" i="4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U512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7" i="4" l="1"/>
  <c r="V72" i="4"/>
  <c r="V92" i="4"/>
  <c r="V71" i="4"/>
  <c r="V12" i="4"/>
  <c r="V5" i="4"/>
  <c r="W5" i="4" s="1"/>
  <c r="X5" i="4" s="1"/>
  <c r="Y5" i="4" s="1"/>
  <c r="V91" i="4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10" i="4" l="1"/>
  <c r="X910" i="4"/>
  <c r="U886" i="4"/>
  <c r="V886" i="4"/>
  <c r="W886" i="4" s="1"/>
  <c r="W888" i="4"/>
  <c r="X888" i="4" s="1"/>
  <c r="W997" i="4"/>
  <c r="V896" i="4"/>
  <c r="W896" i="4" s="1"/>
  <c r="X896" i="4" s="1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66" i="4" l="1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D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O912" i="4" s="1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886" i="4"/>
  <c r="AH886" i="4"/>
  <c r="AJ886" i="4"/>
  <c r="AG886" i="4"/>
  <c r="AI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53" i="4" l="1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P884" i="4" s="1"/>
  <c r="AT884" i="4"/>
  <c r="AE884" i="4"/>
  <c r="AU884" i="4"/>
  <c r="AC884" i="4"/>
  <c r="AO884" i="4" s="1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30" i="4" l="1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P906" i="4" s="1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L864" i="4" s="1"/>
  <c r="AR864" i="4" s="1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L952" i="4" s="1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Q868" i="4" s="1"/>
  <c r="AW868" i="4" s="1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M868" i="4" s="1"/>
  <c r="AS868" i="4" s="1"/>
  <c r="AP745" i="4"/>
  <c r="AV745" i="4" s="1"/>
  <c r="AO678" i="4"/>
  <c r="AU678" i="4" s="1"/>
  <c r="AJ256" i="4"/>
  <c r="AP256" i="4" s="1"/>
  <c r="AV256" i="4" s="1"/>
  <c r="AJ216" i="4"/>
  <c r="AP216" i="4" s="1"/>
  <c r="AV216" i="4" s="1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234" i="3"/>
  <c r="D210" i="3"/>
  <c r="D204" i="3"/>
  <c r="D245" i="3"/>
  <c r="D216" i="3"/>
  <c r="D218" i="3"/>
  <c r="D231" i="3"/>
  <c r="D208" i="3"/>
  <c r="D223" i="3"/>
  <c r="D239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212" i="3"/>
  <c r="D221" i="3"/>
  <c r="D199" i="3"/>
  <c r="D241" i="3"/>
  <c r="D240" i="3"/>
  <c r="D220" i="3"/>
  <c r="D242" i="3"/>
  <c r="D228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211" i="3"/>
  <c r="D230" i="3"/>
  <c r="D238" i="3"/>
  <c r="D233" i="3"/>
  <c r="D201" i="3"/>
  <c r="D198" i="3"/>
  <c r="D244" i="3"/>
  <c r="D225" i="3"/>
  <c r="D249" i="3"/>
  <c r="D207" i="3"/>
  <c r="D202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205" i="3"/>
  <c r="D226" i="3"/>
  <c r="D213" i="3"/>
  <c r="D229" i="3"/>
  <c r="D224" i="3"/>
  <c r="D236" i="3"/>
  <c r="D247" i="3"/>
  <c r="D237" i="3"/>
  <c r="D206" i="3"/>
  <c r="D232" i="3"/>
  <c r="D219" i="3"/>
  <c r="D248" i="3"/>
  <c r="D200" i="3"/>
  <c r="D246" i="3"/>
  <c r="D215" i="3"/>
  <c r="D214" i="3"/>
  <c r="D203" i="3"/>
  <c r="D243" i="3"/>
  <c r="D222" i="3"/>
  <c r="D217" i="3"/>
  <c r="D98" i="3"/>
  <c r="D99" i="3"/>
  <c r="D3" i="3"/>
  <c r="D96" i="3"/>
  <c r="D101" i="3"/>
  <c r="D2" i="3"/>
  <c r="D100" i="3"/>
  <c r="D97" i="3"/>
  <c r="D70" i="3"/>
  <c r="D92" i="3"/>
  <c r="D84" i="3"/>
  <c r="D94" i="3"/>
  <c r="D79" i="3"/>
  <c r="D91" i="3"/>
  <c r="D52" i="3"/>
  <c r="D27" i="3"/>
  <c r="D15" i="3"/>
  <c r="D67" i="3"/>
  <c r="D23" i="3"/>
  <c r="D44" i="3"/>
  <c r="D50" i="3"/>
  <c r="D42" i="3"/>
  <c r="D55" i="3"/>
  <c r="D45" i="3"/>
  <c r="D5" i="3"/>
  <c r="D22" i="3"/>
  <c r="D24" i="3"/>
  <c r="D32" i="3"/>
  <c r="D8" i="3"/>
  <c r="D28" i="3"/>
  <c r="D90" i="3"/>
  <c r="D74" i="3"/>
  <c r="D75" i="3"/>
  <c r="D71" i="3"/>
  <c r="D82" i="3"/>
  <c r="D80" i="3"/>
  <c r="D88" i="3"/>
  <c r="D31" i="3"/>
  <c r="D6" i="3"/>
  <c r="D4" i="3"/>
  <c r="D30" i="3"/>
  <c r="D63" i="3"/>
  <c r="D46" i="3"/>
  <c r="D68" i="3"/>
  <c r="D51" i="3"/>
  <c r="D36" i="3"/>
  <c r="D40" i="3"/>
  <c r="D43" i="3"/>
  <c r="D66" i="3"/>
  <c r="D37" i="3"/>
  <c r="D18" i="3"/>
  <c r="D69" i="3"/>
  <c r="D25" i="3"/>
  <c r="D81" i="3"/>
  <c r="D78" i="3"/>
  <c r="D89" i="3"/>
  <c r="D87" i="3"/>
  <c r="D95" i="3"/>
  <c r="D85" i="3"/>
  <c r="D76" i="3"/>
  <c r="D34" i="3"/>
  <c r="D54" i="3"/>
  <c r="D16" i="3"/>
  <c r="D17" i="3"/>
  <c r="D21" i="3"/>
  <c r="D12" i="3"/>
  <c r="D53" i="3"/>
  <c r="D48" i="3"/>
  <c r="D26" i="3"/>
  <c r="D64" i="3"/>
  <c r="D58" i="3"/>
  <c r="D35" i="3"/>
  <c r="D60" i="3"/>
  <c r="D61" i="3"/>
  <c r="D13" i="3"/>
  <c r="D41" i="3"/>
  <c r="D83" i="3"/>
  <c r="D72" i="3"/>
  <c r="D73" i="3"/>
  <c r="D77" i="3"/>
  <c r="D86" i="3"/>
  <c r="D93" i="3"/>
  <c r="D59" i="3"/>
  <c r="D57" i="3"/>
  <c r="D9" i="3"/>
  <c r="D62" i="3"/>
  <c r="D49" i="3"/>
  <c r="D56" i="3"/>
  <c r="D29" i="3"/>
  <c r="D20" i="3"/>
  <c r="D19" i="3"/>
  <c r="D14" i="3"/>
  <c r="D10" i="3"/>
  <c r="D65" i="3"/>
  <c r="D11" i="3"/>
  <c r="D7" i="3"/>
  <c r="D33" i="3"/>
  <c r="D47" i="3"/>
  <c r="D105" i="3"/>
  <c r="D103" i="3"/>
  <c r="D104" i="3"/>
  <c r="D102" i="3"/>
  <c r="D121" i="3"/>
  <c r="D129" i="3"/>
  <c r="D151" i="3"/>
  <c r="D183" i="3"/>
  <c r="D117" i="3"/>
  <c r="D188" i="3"/>
  <c r="D181" i="3"/>
  <c r="D170" i="3"/>
  <c r="D158" i="3"/>
  <c r="D138" i="3"/>
  <c r="D134" i="3"/>
  <c r="D157" i="3"/>
  <c r="D176" i="3"/>
  <c r="D187" i="3"/>
  <c r="D197" i="3"/>
  <c r="D136" i="3"/>
  <c r="D119" i="3"/>
  <c r="D109" i="3"/>
  <c r="D171" i="3"/>
  <c r="D107" i="3"/>
  <c r="D110" i="3"/>
  <c r="D189" i="3"/>
  <c r="D127" i="3"/>
  <c r="D192" i="3"/>
  <c r="D147" i="3"/>
  <c r="D168" i="3"/>
  <c r="D120" i="3"/>
  <c r="D161" i="3"/>
  <c r="D153" i="3"/>
  <c r="D152" i="3"/>
  <c r="D140" i="3"/>
  <c r="D190" i="3"/>
  <c r="D182" i="3"/>
  <c r="D130" i="3"/>
  <c r="D162" i="3"/>
  <c r="D139" i="3"/>
  <c r="D191" i="3"/>
  <c r="D122" i="3"/>
  <c r="D114" i="3"/>
  <c r="D164" i="3"/>
  <c r="D144" i="3"/>
  <c r="D124" i="3"/>
  <c r="D169" i="3"/>
  <c r="D173" i="3"/>
  <c r="D175" i="3"/>
  <c r="D186" i="3"/>
  <c r="D141" i="3"/>
  <c r="D133" i="3"/>
  <c r="D194" i="3"/>
  <c r="D179" i="3"/>
  <c r="D115" i="3"/>
  <c r="D149" i="3"/>
  <c r="D195" i="3"/>
  <c r="D177" i="3"/>
  <c r="D142" i="3"/>
  <c r="D184" i="3"/>
  <c r="D159" i="3"/>
  <c r="D165" i="3"/>
  <c r="D123" i="3"/>
  <c r="D172" i="3"/>
  <c r="D106" i="3"/>
  <c r="D148" i="3"/>
  <c r="D160" i="3"/>
  <c r="D154" i="3"/>
  <c r="D145" i="3"/>
  <c r="D167" i="3"/>
  <c r="D150" i="3"/>
  <c r="D118" i="3"/>
  <c r="D126" i="3"/>
  <c r="D125" i="3"/>
  <c r="D111" i="3"/>
  <c r="D135" i="3"/>
  <c r="D185" i="3"/>
  <c r="D163" i="3"/>
  <c r="D156" i="3"/>
  <c r="D131" i="3"/>
  <c r="D180" i="3"/>
  <c r="D193" i="3"/>
  <c r="D113" i="3"/>
  <c r="D166" i="3"/>
  <c r="D128" i="3"/>
  <c r="D137" i="3"/>
  <c r="D146" i="3"/>
  <c r="D178" i="3"/>
  <c r="D155" i="3"/>
  <c r="D174" i="3"/>
  <c r="D196" i="3"/>
  <c r="D143" i="3"/>
  <c r="D108" i="3"/>
  <c r="D116" i="3"/>
  <c r="D132" i="3"/>
  <c r="D112" i="3"/>
  <c r="D111" i="4" l="1"/>
  <c r="H111" i="4" s="1"/>
  <c r="D117" i="4"/>
  <c r="H117" i="4" s="1"/>
  <c r="G117" i="4"/>
  <c r="E134" i="4"/>
  <c r="I134" i="4" s="1"/>
  <c r="AQ68" i="4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<sst xmlns="http://schemas.openxmlformats.org/spreadsheetml/2006/main" count="910" uniqueCount="281">
  <si>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</si>
  <si>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</si>
  <si>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</si>
  <si>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</si>
  <si>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</si>
  <si>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</si>
  <si>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</si>
  <si>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</si>
  <si>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</si>
  <si>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</si>
  <si>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</si>
  <si>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</si>
  <si>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</si>
  <si>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</si>
  <si>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</si>
  <si>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</si>
  <si>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</si>
  <si>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</si>
  <si>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</si>
  <si>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</si>
  <si>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</si>
  <si>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</si>
  <si>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</si>
  <si>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</si>
  <si>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</si>
  <si>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</si>
  <si>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</si>
  <si>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</si>
  <si>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</si>
  <si>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</si>
  <si>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</si>
  <si>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</si>
  <si>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</si>
  <si>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</si>
  <si>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</si>
  <si>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</si>
  <si>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</si>
  <si>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</si>
  <si>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</si>
  <si>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</si>
  <si>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</si>
  <si>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</si>
  <si>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</si>
  <si>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</si>
  <si>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</si>
  <si>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</si>
  <si>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</si>
  <si>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</si>
  <si>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</si>
  <si>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</si>
  <si>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</si>
  <si>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</si>
  <si>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</si>
  <si>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</si>
  <si>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</si>
  <si>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</si>
  <si>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</si>
  <si>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</si>
  <si>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</si>
  <si>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</si>
  <si>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</si>
  <si>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</si>
  <si>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</si>
  <si>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</si>
  <si>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</si>
  <si>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</si>
  <si>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</si>
  <si>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</si>
  <si>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</si>
  <si>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</si>
  <si>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</si>
  <si>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</si>
  <si>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</si>
  <si>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</si>
  <si>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</si>
  <si>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</si>
  <si>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</si>
  <si>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</si>
  <si>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</si>
  <si>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</si>
  <si>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</si>
  <si>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</si>
  <si>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</si>
  <si>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</si>
  <si>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</si>
  <si>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</si>
  <si>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</si>
  <si>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</si>
  <si>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</si>
  <si>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</si>
  <si>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</si>
  <si>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</si>
  <si>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</si>
  <si>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</si>
  <si>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</si>
  <si>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</si>
  <si>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</si>
  <si>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</si>
  <si>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</si>
  <si>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</si>
  <si>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</si>
  <si>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</si>
  <si>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</si>
  <si>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</si>
  <si>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</si>
  <si>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</si>
  <si>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</si>
  <si>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</si>
  <si>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</si>
  <si>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</si>
  <si>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</si>
  <si>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</si>
  <si>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</si>
  <si>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</si>
  <si>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</si>
  <si>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</si>
  <si>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</si>
  <si>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</si>
  <si>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</si>
  <si>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</si>
  <si>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</si>
  <si>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</si>
  <si>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</si>
  <si>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</si>
  <si>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</si>
  <si>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</si>
  <si>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</si>
  <si>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</si>
  <si>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</si>
  <si>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</si>
  <si>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</si>
  <si>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</si>
  <si>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</si>
  <si>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</si>
  <si>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</si>
  <si>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</si>
  <si>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</si>
  <si>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</si>
  <si>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</si>
  <si>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</si>
  <si>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</si>
  <si>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</si>
  <si>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</si>
  <si>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</si>
  <si>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</si>
  <si>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</si>
  <si>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</si>
  <si>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</si>
  <si>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</si>
  <si>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</si>
  <si>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</si>
  <si>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</si>
  <si>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</si>
  <si>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</si>
  <si>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</si>
  <si>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</si>
  <si>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</si>
  <si>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</si>
  <si>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</si>
  <si>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</si>
  <si>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</si>
  <si>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</si>
  <si>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</si>
  <si>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</si>
  <si>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</si>
  <si>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</si>
  <si>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</si>
  <si>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</si>
  <si>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</si>
  <si>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</si>
  <si>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</si>
  <si>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</si>
  <si>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</si>
  <si>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</si>
  <si>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</si>
  <si>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</si>
  <si>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</si>
  <si>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</si>
  <si>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</si>
  <si>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</si>
  <si>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</si>
  <si>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</si>
  <si>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</si>
  <si>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</si>
  <si>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</si>
  <si>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</si>
  <si>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</si>
  <si>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</si>
  <si>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</si>
  <si>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</si>
  <si>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</si>
  <si>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</si>
  <si>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</si>
  <si>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</si>
  <si>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</si>
  <si>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</si>
  <si>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</si>
  <si>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</si>
  <si>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</si>
  <si>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</si>
  <si>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</si>
  <si>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</si>
  <si>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</si>
  <si>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</si>
  <si>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</si>
  <si>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</si>
  <si>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</si>
  <si>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</si>
  <si>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</si>
  <si>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</si>
  <si>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</si>
  <si>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</si>
  <si>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</si>
  <si>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</si>
  <si>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</si>
  <si>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</si>
  <si>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</si>
  <si>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</si>
  <si>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</si>
  <si>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</si>
  <si>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</si>
  <si>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</si>
  <si>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</si>
  <si>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</si>
  <si>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</si>
  <si>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</si>
  <si>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</si>
  <si>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</si>
  <si>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</si>
  <si>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</si>
  <si>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</si>
  <si>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</si>
  <si>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</si>
  <si>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</si>
  <si>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</si>
  <si>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</si>
  <si>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</si>
  <si>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</si>
  <si>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</si>
  <si>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</si>
  <si>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</si>
  <si>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</si>
  <si>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</si>
  <si>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</si>
  <si>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</si>
  <si>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</si>
  <si>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</si>
  <si>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</si>
  <si>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</si>
  <si>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</si>
  <si>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</si>
  <si>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</si>
  <si>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</si>
  <si>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</si>
  <si>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</si>
  <si>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</si>
  <si>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</si>
  <si>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</si>
  <si>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</si>
  <si>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</si>
  <si>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</si>
  <si>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</si>
  <si>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</si>
  <si>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</si>
  <si>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</si>
  <si>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</si>
  <si>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</si>
  <si>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11/03/2022</t>
  </si>
  <si>
    <t>12/03/2022</t>
  </si>
  <si>
    <t>13/03/2022</t>
  </si>
  <si>
    <t>14/03/2022</t>
  </si>
  <si>
    <t>15/03/2022</t>
  </si>
  <si>
    <t>16/03/2022</t>
  </si>
  <si>
    <t>18/03/2022</t>
  </si>
  <si>
    <t>Vissel Kobe</t>
  </si>
  <si>
    <t>Kashima Antlers</t>
  </si>
  <si>
    <t>19/03/2022</t>
  </si>
  <si>
    <t>20/03/2022</t>
  </si>
  <si>
    <t>21/03/2022</t>
  </si>
  <si>
    <t>22/03/2022</t>
  </si>
  <si>
    <t>23/03/2022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</si>
</sst>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1.0332628576721055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5.3199452197079484</v>
      </c>
      <c r="I2" s="6">
        <f>IF('Log_working_3-way'!$D2="","",'True_Odds_Calculator_3-way'!O3/'True_Odds_Calculator_3-way'!B3-1)</f>
        <v>8.9256199163191461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3.4982892546420397E-2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1.0287788603204606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25.080406973243509</v>
      </c>
      <c r="I3" s="6">
        <f>IF('Log_working_3-way'!$D3="","",'True_Odds_Calculator_3-way'!O4/'True_Odds_Calculator_3-way'!B4-1)</f>
        <v>6.0961948820039984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2.9368840717863609E-2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1.0255743995935205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6.3468065788416839</v>
      </c>
      <c r="I4" s="6">
        <f>IF('Log_working_3-way'!$D4="","",'True_Odds_Calculator_3-way'!O5/'True_Odds_Calculator_3-way'!B5-1)</f>
        <v>9.0642309784866573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2.7303165844024146E-2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1.0277582316206084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6.4954358628903925</v>
      </c>
      <c r="I5" s="6">
        <f>IF('Log_working_3-way'!$D5="","",'True_Odds_Calculator_3-way'!O6/'True_Odds_Calculator_3-way'!B6-1)</f>
        <v>7.8130396994356488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2.9433047505336596E-2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1.0427084608937851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-0.27276407616471376</v>
      </c>
      <c r="I6" s="6">
        <f>IF('Log_working_3-way'!$D6="","",'True_Odds_Calculator_3-way'!O7/'True_Odds_Calculator_3-way'!B7-1)</f>
        <v>2.5878361808223658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3.0767478135899085E-2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1.0249075161790697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7.3261177359161742</v>
      </c>
      <c r="I7" s="6">
        <f>IF('Log_working_3-way'!$D7="","",'True_Odds_Calculator_3-way'!O8/'True_Odds_Calculator_3-way'!B8-1)</f>
        <v>9.8931223908423771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2.6845821353830512E-2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1.0317551352371364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33.407034135229353</v>
      </c>
      <c r="I8" s="6">
        <f>IF('Log_working_3-way'!$D8="","",'True_Odds_Calculator_3-way'!O9/'True_Odds_Calculator_3-way'!B9-1)</f>
        <v>6.4930874338943925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2.9755684928098658E-2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1.0248368683150926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11.073184494881582</v>
      </c>
      <c r="I9" s="6">
        <f>IF('Log_working_3-way'!$D9="","",'True_Odds_Calculator_3-way'!O10/'True_Odds_Calculator_3-way'!B10-1)</f>
        <v>8.5095192247965699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2.6931516636048203E-2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1.0306884357785777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3.6843238145868158</v>
      </c>
      <c r="I10" s="6">
        <f>IF('Log_working_3-way'!$D10="","",'True_Odds_Calculator_3-way'!O11/'True_Odds_Calculator_3-way'!B11-1)</f>
        <v>7.3399019419753468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3.1170066770935811E-2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1.1043687952069472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66.977355943500015</v>
      </c>
      <c r="I11" s="6">
        <f>IF('Log_working_3-way'!$D11="","",'True_Odds_Calculator_3-way'!O12/'True_Odds_Calculator_3-way'!B12-1)</f>
        <v>1.1468026567655278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5.6505390351587526E-2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1.0513212967598313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34.953719830333327</v>
      </c>
      <c r="I12" s="6">
        <f>IF('Log_working_3-way'!$D12="","",'True_Odds_Calculator_3-way'!O13/'True_Odds_Calculator_3-way'!B13-1)</f>
        <v>6.7096331205782365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4.6841572949530175E-2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1.0324793872912197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19.160712613616425</v>
      </c>
      <c r="I13" s="6">
        <f>IF('Log_working_3-way'!$D13="","",'True_Odds_Calculator_3-way'!O14/'True_Odds_Calculator_3-way'!B14-1)</f>
        <v>8.9331025811725162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3.4203233819390277E-2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1.043064326677454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6.9915988826691029</v>
      </c>
      <c r="I14" s="6">
        <f>IF('Log_working_3-way'!$D14="","",'True_Odds_Calculator_3-way'!O15/'True_Odds_Calculator_3-way'!B15-1)</f>
        <v>7.2276747864020283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4.5235435968234761E-2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1.0433495836081799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19.694455035780699</v>
      </c>
      <c r="I15" s="6">
        <f>IF('Log_working_3-way'!$D15="","",'True_Odds_Calculator_3-way'!O16/'True_Odds_Calculator_3-way'!B16-1)</f>
        <v>8.7022311658582776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4.5367721361427193E-2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1.0619699052221412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44.231162426039937</v>
      </c>
      <c r="I16" s="6">
        <f>IF('Log_working_3-way'!$D16="","",'True_Odds_Calculator_3-way'!O17/'True_Odds_Calculator_3-way'!B17-1)</f>
        <v>3.6547556093247797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5.1541086556904592E-2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1.040081618312257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12.965421869523281</v>
      </c>
      <c r="I17" s="6">
        <f>IF('Log_working_3-way'!$D17="","",'True_Odds_Calculator_3-way'!O18/'True_Odds_Calculator_3-way'!B18-1)</f>
        <v>9.0401380254873374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4.3141822620070602E-2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1.0259570628355734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16.032168160311123</v>
      </c>
      <c r="I18" s="6">
        <f>IF('Log_working_3-way'!$D18="","",'True_Odds_Calculator_3-way'!O19/'True_Odds_Calculator_3-way'!B19-1)</f>
        <v>7.4657675923907032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2.7860701383498609E-2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1.0265806802186024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8.7379690241279757</v>
      </c>
      <c r="I19" s="6">
        <f>IF('Log_working_3-way'!$D19="","",'True_Odds_Calculator_3-way'!O20/'True_Odds_Calculator_3-way'!B20-1)</f>
        <v>6.6726000100470531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2.8389055365646731E-2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1.0281459094217547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7.1619839899544822</v>
      </c>
      <c r="I20" s="6">
        <f>IF('Log_working_3-way'!$D20="","",'True_Odds_Calculator_3-way'!O21/'True_Odds_Calculator_3-way'!B21-1)</f>
        <v>5.3871146903637879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2.9357116313638132E-2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1.025861813820979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15.342233312601021</v>
      </c>
      <c r="I21" s="6">
        <f>IF('Log_working_3-way'!$D21="","",'True_Odds_Calculator_3-way'!O22/'True_Odds_Calculator_3-way'!B22-1)</f>
        <v>7.1271609684504522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2.7800775035285552E-2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1.0254655019955787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10.258891965813909</v>
      </c>
      <c r="I22" s="6">
        <f>IF('Log_working_3-way'!$D22="","",'True_Odds_Calculator_3-way'!O23/'True_Odds_Calculator_3-way'!B23-1)</f>
        <v>8.2704388237034276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2.756590851828955E-2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1.0261014269681408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15.072985723379464</v>
      </c>
      <c r="I23" s="6">
        <f>IF('Log_working_3-way'!$D23="","",'True_Odds_Calculator_3-way'!O24/'True_Odds_Calculator_3-way'!B24-1)</f>
        <v>9.3202453504655924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2.8094952229132275E-2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1.0268250874611089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16.602436400720862</v>
      </c>
      <c r="I24" s="6">
        <f>IF('Log_working_3-way'!$D24="","",'True_Odds_Calculator_3-way'!O25/'True_Odds_Calculator_3-way'!B25-1)</f>
        <v>8.7968712545206333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2.8706518068219999E-2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1.0264864777062157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16.912465477069368</v>
      </c>
      <c r="I25" s="6">
        <f>IF('Log_working_3-way'!$D25="","",'True_Odds_Calculator_3-way'!O26/'True_Odds_Calculator_3-way'!B26-1)</f>
        <v>8.1502299511142606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2.8330676432605451E-2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1.027650451238489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23.306804997393687</v>
      </c>
      <c r="I26" s="6">
        <f>IF('Log_working_3-way'!$D26="","",'True_Odds_Calculator_3-way'!O27/'True_Odds_Calculator_3-way'!B27-1)</f>
        <v>7.168638520443162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2.8518556950641649E-2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1.0454532853664504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22.179485601081446</v>
      </c>
      <c r="I27" s="6">
        <f>IF('Log_working_3-way'!$D27="","",'True_Odds_Calculator_3-way'!O28/'True_Odds_Calculator_3-way'!B28-1)</f>
        <v>7.7713812868224537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4.6897421875761847E-2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1.0267572869849426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5.5948135375736667</v>
      </c>
      <c r="I28" s="6">
        <f>IF('Log_working_3-way'!$D28="","",'True_Odds_Calculator_3-way'!O29/'True_Odds_Calculator_3-way'!B29-1)</f>
        <v>8.9260462492876584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2.8335977831583037E-2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1.0405969808968734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47.037529283446318</v>
      </c>
      <c r="I29" s="6">
        <f>IF('Log_working_3-way'!$D29="","",'True_Odds_Calculator_3-way'!O30/'True_Odds_Calculator_3-way'!B30-1)</f>
        <v>3.72020593868403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3.2387289595930069E-2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1.0256016276935949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8.1026544816796999</v>
      </c>
      <c r="I30" s="6">
        <f>IF('Log_working_3-way'!$D30="","",'True_Odds_Calculator_3-way'!O31/'True_Odds_Calculator_3-way'!B31-1)</f>
        <v>7.3216865109908067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2.7392607728453422E-2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1.0256016276935949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8.1026544816796999</v>
      </c>
      <c r="I31" s="6">
        <f>IF('Log_working_3-way'!$D31="","",'True_Odds_Calculator_3-way'!O32/'True_Odds_Calculator_3-way'!B32-1)</f>
        <v>7.3216865109908067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2.7392607728453422E-2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1.0359822574204962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9.8402262246999754</v>
      </c>
      <c r="I32" s="6">
        <f>IF('Log_working_3-way'!$D32="","",'True_Odds_Calculator_3-way'!O33/'True_Odds_Calculator_3-way'!B33-1)</f>
        <v>8.9529104295681048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3.8793267471763482E-2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1.0370088347433888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15.289166533308872</v>
      </c>
      <c r="I33" s="6">
        <f>IF('Log_working_3-way'!$D33="","",'True_Odds_Calculator_3-way'!O34/'True_Odds_Calculator_3-way'!B34-1)</f>
        <v>8.1626561749862425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3.9653426944871617E-2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1.0408844477828372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4.0506086779929413</v>
      </c>
      <c r="I34" s="6">
        <f>IF('Log_working_3-way'!$D34="","",'True_Odds_Calculator_3-way'!O35/'True_Odds_Calculator_3-way'!B35-1)</f>
        <v>7.4538959333246417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4.1557620735421352E-2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1.0504431578533782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10.516687808498963</v>
      </c>
      <c r="I35" s="6">
        <f>IF('Log_working_3-way'!$D35="","",'True_Odds_Calculator_3-way'!O36/'True_Odds_Calculator_3-way'!B36-1)</f>
        <v>11.274443068400332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5.4165047210630979E-2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1.077066246725406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43.119031857119523</v>
      </c>
      <c r="I36" s="6">
        <f>IF('Log_working_3-way'!$D36="","",'True_Odds_Calculator_3-way'!O37/'True_Odds_Calculator_3-way'!B37-1)</f>
        <v>5.3118559093288402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6.3330606605705109E-2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1.042984062219579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21.564055371307017</v>
      </c>
      <c r="I37" s="6">
        <f>IF('Log_working_3-way'!$D37="","",'True_Odds_Calculator_3-way'!O38/'True_Odds_Calculator_3-way'!B38-1)</f>
        <v>9.0284690539142307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4.4355606320197971E-2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1.0487383026489845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4.7512946027927327E-2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1.0426336002233656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4.5214138286893801E-2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1.0496836952570183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28.794392795096464</v>
      </c>
      <c r="I42" s="6">
        <f>IF('Log_working_3-way'!$D42="","",'True_Odds_Calculator_3-way'!O41/'True_Odds_Calculator_3-way'!B41-1)</f>
        <v>4.0450106463082882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4.8960942015026099E-2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1.0404646422846564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9.352555254226278</v>
      </c>
      <c r="I43" s="6">
        <f>IF('Log_working_3-way'!$D43="","",'True_Odds_Calculator_3-way'!O42/'True_Odds_Calculator_3-way'!B42-1)</f>
        <v>8.4610749809597685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4.3412777226083943E-2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1.0393296130141152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45.619606932461174</v>
      </c>
      <c r="I44" s="6">
        <f>IF('Log_working_3-way'!$D44="","",'True_Odds_Calculator_3-way'!O43/'True_Odds_Calculator_3-way'!B43-1)</f>
        <v>3.4857888969179438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3.1827375413196579E-2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1.0358668242641622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35.973630549275107</v>
      </c>
      <c r="I45" s="6">
        <f>IF('Log_working_3-way'!$D45="","",'True_Odds_Calculator_3-way'!O44/'True_Odds_Calculator_3-way'!B44-1)</f>
        <v>4.1354245834820818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3.3104909066296706E-2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1.030615303679012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4.7935710591168075</v>
      </c>
      <c r="I46" s="6">
        <f>IF('Log_working_3-way'!$D46="","",'True_Odds_Calculator_3-way'!O45/'True_Odds_Calculator_3-way'!B45-1)</f>
        <v>4.8506502323594987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3.0739563746898568E-2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1.0271412721442927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19.940095353067694</v>
      </c>
      <c r="I47" s="6">
        <f>IF('Log_working_3-way'!$D47="","",'True_Odds_Calculator_3-way'!O46/'True_Odds_Calculator_3-way'!B46-1)</f>
        <v>7.7290525452980372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2.8574474106909831E-2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1.032557125402068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30.320285925462812</v>
      </c>
      <c r="I48" s="6">
        <f>IF('Log_working_3-way'!$D48="","",'True_Odds_Calculator_3-way'!O47/'True_Odds_Calculator_3-way'!B47-1)</f>
        <v>5.2815374448985501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3.1839765310971657E-2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1.0439241601491807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20.429155228057265</v>
      </c>
      <c r="I49" s="6">
        <f>IF('Log_working_3-way'!$D49="","",'True_Odds_Calculator_3-way'!O48/'True_Odds_Calculator_3-way'!B48-1)</f>
        <v>9.6598322830328733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4.5707435105373229E-2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1.041912251603716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17.005772947798619</v>
      </c>
      <c r="I50" s="6">
        <f>IF('Log_working_3-way'!$D50="","",'True_Odds_Calculator_3-way'!O49/'True_Odds_Calculator_3-way'!B49-1)</f>
        <v>7.9535640204942002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4.4583373759589984E-2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1.0406004142242604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15.741485929642433</v>
      </c>
      <c r="I51" s="6">
        <f>IF('Log_working_3-way'!$D51="","",'True_Odds_Calculator_3-way'!O50/'True_Odds_Calculator_3-way'!B50-1)</f>
        <v>9.8411887424991278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4.3294816581686657E-2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1.0661601233773801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52.314739827124676</v>
      </c>
      <c r="I52" s="6">
        <f>IF('Log_working_3-way'!$D52="","",'True_Odds_Calculator_3-way'!O51/'True_Odds_Calculator_3-way'!B51-1)</f>
        <v>2.637660470404382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4.9075295751978665E-2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1.0287193268763568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6.562980042768138</v>
      </c>
      <c r="I53" s="6">
        <f>IF('Log_working_3-way'!$D53="","",'True_Odds_Calculator_3-way'!O52/'True_Odds_Calculator_3-way'!B52-1)</f>
        <v>5.1744816840182866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2.9755487953974313E-2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1.0304325628128195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17.33680412612193</v>
      </c>
      <c r="I54" s="6">
        <f>IF('Log_working_3-way'!$D54="","",'True_Odds_Calculator_3-way'!O53/'True_Odds_Calculator_3-way'!B53-1)</f>
        <v>7.0085732047244047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3.2402931472993224E-2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1.0426686088730537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41.031869684377774</v>
      </c>
      <c r="I55" s="6">
        <f>IF('Log_working_3-way'!$D55="","",'True_Odds_Calculator_3-way'!O54/'True_Odds_Calculator_3-way'!B54-1)</f>
        <v>3.5496913344383723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3.7477090323316808E-2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1.0421688590408995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48.419084940480872</v>
      </c>
      <c r="I56" s="6">
        <f>IF('Log_working_3-way'!$D56="","",'True_Odds_Calculator_3-way'!O55/'True_Odds_Calculator_3-way'!B55-1)</f>
        <v>2.5008965896334527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3.3598749135047568E-2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1.0353179748521846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9.8539784879297052</v>
      </c>
      <c r="I57" s="6">
        <f>IF('Log_working_3-way'!$D57="","",'True_Odds_Calculator_3-way'!O56/'True_Odds_Calculator_3-way'!B56-1)</f>
        <v>7.3380337858313975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3.7851382163603731E-2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1.0437716710326899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31.326286575714498</v>
      </c>
      <c r="I58" s="6">
        <f>IF('Log_working_3-way'!$D58="","",'True_Odds_Calculator_3-way'!O57/'True_Odds_Calculator_3-way'!B57-1)</f>
        <v>5.2324037653930731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4.2368104469383328E-2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1.0405506419944948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25.411805929356056</v>
      </c>
      <c r="I59" s="6">
        <f>IF('Log_working_3-way'!$D59="","",'True_Odds_Calculator_3-way'!O58/'True_Odds_Calculator_3-way'!B58-1)</f>
        <v>6.1537326144587778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4.1137812672467522E-2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1.0358959981108535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14.982573759791149</v>
      </c>
      <c r="I60" s="6">
        <f>IF('Log_working_3-way'!$D60="","",'True_Odds_Calculator_3-way'!O59/'True_Odds_Calculator_3-way'!B59-1)</f>
        <v>7.3974124674509305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3.8469414006919944E-2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1.0266662103081505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5.8667079371407844</v>
      </c>
      <c r="I61" s="6">
        <f>IF('Log_working_3-way'!$D61="","",'True_Odds_Calculator_3-way'!O60/'True_Odds_Calculator_3-way'!B60-1)</f>
        <v>8.7416491481957124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2.8328892830197461E-2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1.0290609098196102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23.812689325761561</v>
      </c>
      <c r="I62" s="6">
        <f>IF('Log_working_3-way'!$D62="","",'True_Odds_Calculator_3-way'!O61/'True_Odds_Calculator_3-way'!B61-1)</f>
        <v>7.1374700855486122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2.9793369098055633E-2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1.0241236860796108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13.496676032955047</v>
      </c>
      <c r="I63" s="6">
        <f>IF('Log_working_3-way'!$D63="","",'True_Odds_Calculator_3-way'!O62/'True_Odds_Calculator_3-way'!B62-1)</f>
        <v>9.0541922123081591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2.6115132040132494E-2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1.0274558015610362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8.1935488277554605</v>
      </c>
      <c r="I64" s="6">
        <f>IF('Log_working_3-way'!$D64="","",'True_Odds_Calculator_3-way'!O63/'True_Odds_Calculator_3-way'!B63-1)</f>
        <v>6.8819863063747082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2.927381530001627E-2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1.0253042357555964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10.668317080071425</v>
      </c>
      <c r="I65" s="6">
        <f>IF('Log_working_3-way'!$D65="","",'True_Odds_Calculator_3-way'!O64/'True_Odds_Calculator_3-way'!B64-1)</f>
        <v>8.7595488588031305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2.7439961097841303E-2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1.0366059023109222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17.207281873847865</v>
      </c>
      <c r="I66" s="6">
        <f>IF('Log_working_3-way'!$D66="","",'True_Odds_Calculator_3-way'!O65/'True_Odds_Calculator_3-way'!B65-1)</f>
        <v>8.0306994355145367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3.8983300958029155E-2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1.0356847731997285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13.397823686434675</v>
      </c>
      <c r="I67" s="6">
        <f>IF('Log_working_3-way'!$D67="","",'True_Odds_Calculator_3-way'!O66/'True_Odds_Calculator_3-way'!B66-1)</f>
        <v>8.9984886711351919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3.8461538461538325E-2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1.0516390277187997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1.3869536283433517</v>
      </c>
      <c r="I68" s="6">
        <f>IF('Log_working_3-way'!$D68="","",'True_Odds_Calculator_3-way'!O67/'True_Odds_Calculator_3-way'!B67-1)</f>
        <v>5.1067539086520926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4.6312158885608579E-2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1.0698278190201436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37.57406517236673</v>
      </c>
      <c r="I69" s="6">
        <f>IF('Log_working_3-way'!$D69="","",'True_Odds_Calculator_3-way'!O68/'True_Odds_Calculator_3-way'!B68-1)</f>
        <v>6.5556729590892289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6.2277168566273966E-2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1.0573220474882183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25.474729161547703</v>
      </c>
      <c r="I70" s="6">
        <f>IF('Log_working_3-way'!$D70="","",'True_Odds_Calculator_3-way'!O69/'True_Odds_Calculator_3-way'!B69-1)</f>
        <v>7.3164758636965548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5.7707659596490046E-2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1.0418639436680306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6.4278334412291089</v>
      </c>
      <c r="I71" s="6">
        <f>IF('Log_working_3-way'!$D71="","",'True_Odds_Calculator_3-way'!O70/'True_Odds_Calculator_3-way'!B70-1)</f>
        <v>9.0535467022044127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4.4377484732832873E-2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1.0472158397015428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5.0289818821270611</v>
      </c>
      <c r="I72" s="6">
        <f>IF('Log_working_3-way'!$D72="","",'True_Odds_Calculator_3-way'!O71/'True_Odds_Calculator_3-way'!B71-1)</f>
        <v>6.4181894155908426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4.8101214868952802E-2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1.0610708177308714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1.826809422148393</v>
      </c>
      <c r="I73" s="6">
        <f>IF('Log_working_3-way'!$D73="","",'True_Odds_Calculator_3-way'!O72/'True_Odds_Calculator_3-way'!B72-1)</f>
        <v>3.0207109761648105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5.2415014304485252E-2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1.0522420038141631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33.210847523305603</v>
      </c>
      <c r="I74" s="6">
        <f>IF('Log_working_3-way'!$D74="","",'True_Odds_Calculator_3-way'!O73/'True_Odds_Calculator_3-way'!B73-1)</f>
        <v>4.3831016896624932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4.95517026256731E-2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1.0640514805045214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0.95590343079188278</v>
      </c>
      <c r="I75" s="6">
        <f>IF('Log_working_3-way'!$D75="","",'True_Odds_Calculator_3-way'!O74/'True_Odds_Calculator_3-way'!B74-1)</f>
        <v>3.3944756147974271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5.2970230840828414E-2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1.0442578352198872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21.89474589087466</v>
      </c>
      <c r="I76" s="6">
        <f>IF('Log_working_3-way'!$D76="","",'True_Odds_Calculator_3-way'!O75/'True_Odds_Calculator_3-way'!B75-1)</f>
        <v>5.4279827626556907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4.5794326337312619E-2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1.0435809958484838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18.801389982749949</v>
      </c>
      <c r="I77" s="6">
        <f>IF('Log_working_3-way'!$D77="","",'True_Odds_Calculator_3-way'!O76/'True_Odds_Calculator_3-way'!B76-1)</f>
        <v>6.0127485893391874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4.5820452461310168E-2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1.0269180703403877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21.753384012090695</v>
      </c>
      <c r="I78" s="6">
        <f>IF('Log_working_3-way'!$D78="","",'True_Odds_Calculator_3-way'!O77/'True_Odds_Calculator_3-way'!B77-1)</f>
        <v>6.6303980585728173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2.8022712517881798E-2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1.035808200594087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35.888510302850037</v>
      </c>
      <c r="I79" s="6">
        <f>IF('Log_working_3-way'!$D79="","",'True_Odds_Calculator_3-way'!O78/'True_Odds_Calculator_3-way'!B78-1)</f>
        <v>4.9464000569659126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3.2832233363513819E-2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1.0349917023018105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42.815195454228103</v>
      </c>
      <c r="I80" s="6">
        <f>IF('Log_working_3-way'!$D80="","",'True_Odds_Calculator_3-way'!O79/'True_Odds_Calculator_3-way'!B79-1)</f>
        <v>3.5376950691532745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2.9980803836747727E-2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1.0327827915304655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38.785151855123154</v>
      </c>
      <c r="I81" s="6">
        <f>IF('Log_working_3-way'!$D81="","",'True_Odds_Calculator_3-way'!O80/'True_Odds_Calculator_3-way'!B80-1)</f>
        <v>4.2364059250745116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2.9347020435914084E-2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1.0258779237476008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12.930381671400783</v>
      </c>
      <c r="I82" s="6">
        <f>IF('Log_working_3-way'!$D82="","",'True_Odds_Calculator_3-way'!O81/'True_Odds_Calculator_3-way'!B81-1)</f>
        <v>8.1355704107225453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2.8002098470204961E-2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1.027468846864068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23.531947999327461</v>
      </c>
      <c r="I83" s="6">
        <f>IF('Log_working_3-way'!$D83="","",'True_Odds_Calculator_3-way'!O82/'True_Odds_Calculator_3-way'!B82-1)</f>
        <v>6.6225758752235535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2.8324853332243105E-2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1.0295253346963704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25.94627867603873</v>
      </c>
      <c r="I84" s="6">
        <f>IF('Log_working_3-way'!$D84="","",'True_Odds_Calculator_3-way'!O83/'True_Odds_Calculator_3-way'!B83-1)</f>
        <v>5.9174091392355415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2.9949280784900667E-2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1.0306164393318589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35.601127064671246</v>
      </c>
      <c r="I85" s="6">
        <f>IF('Log_working_3-way'!$D85="","",'True_Odds_Calculator_3-way'!O84/'True_Odds_Calculator_3-way'!B84-1)</f>
        <v>4.8705778180444801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2.8401915948239598E-2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1.0324805684992162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32.994663929368585</v>
      </c>
      <c r="I86" s="6">
        <f>IF('Log_working_3-way'!$D86="","",'True_Odds_Calculator_3-way'!O85/'True_Odds_Calculator_3-way'!B85-1)</f>
        <v>5.9785709412609593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3.0752662016840349E-2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1.0422879428275971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6.219464653271392</v>
      </c>
      <c r="I87" s="6">
        <f>IF('Log_working_3-way'!$D87="","",'True_Odds_Calculator_3-way'!O86/'True_Odds_Calculator_3-way'!B86-1)</f>
        <v>8.1495960958680289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4.4344309360133671E-2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1.0421808867086506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6.444424523438478</v>
      </c>
      <c r="I88" s="6">
        <f>IF('Log_working_3-way'!$D88="","",'True_Odds_Calculator_3-way'!O87/'True_Odds_Calculator_3-way'!B87-1)</f>
        <v>8.2417776284010227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4.4365881888224656E-2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1.0363931690954671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16.637801609601599</v>
      </c>
      <c r="I89" s="6">
        <f>IF('Log_working_3-way'!$D89="","",'True_Odds_Calculator_3-way'!O88/'True_Odds_Calculator_3-way'!B88-1)</f>
        <v>6.7721659043649112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3.8760158931832711E-2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1.0194461333688363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20.304708805814226</v>
      </c>
      <c r="I90" s="6">
        <f>IF('Log_working_3-way'!$D90="","",'True_Odds_Calculator_3-way'!O89/'True_Odds_Calculator_3-way'!B89-1)</f>
        <v>6.9982528030381435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2.0455713988269286E-2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1.0173475241115091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27.746338573941387</v>
      </c>
      <c r="I91" s="6">
        <f>IF('Log_working_3-way'!$D91="","",'True_Odds_Calculator_3-way'!O90/'True_Odds_Calculator_3-way'!B90-1)</f>
        <v>6.2657750611544722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1.7251793529517556E-2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1.0307198319830719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8.2208432234339774</v>
      </c>
      <c r="I92" s="6">
        <f>IF('Log_working_3-way'!$D92="","",'True_Odds_Calculator_3-way'!O91/'True_Odds_Calculator_3-way'!B91-1)</f>
        <v>7.0918411812464424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3.2701279324819366E-2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1.0234596689113504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23.823635346939074</v>
      </c>
      <c r="I93" s="6">
        <f>IF('Log_working_3-way'!$D93="","",'True_Odds_Calculator_3-way'!O92/'True_Odds_Calculator_3-way'!B92-1)</f>
        <v>7.3071996972530275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2.4157119449765174E-2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1.0236899492280291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56.297883538812414</v>
      </c>
      <c r="I94" s="6">
        <f>IF('Log_working_3-way'!$D94="","",'True_Odds_Calculator_3-way'!O93/'True_Odds_Calculator_3-way'!B93-1)</f>
        <v>2.1436871416473653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1.6077616077616153E-2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1.0167674702392393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23.65626328132468</v>
      </c>
      <c r="I95" s="6">
        <f>IF('Log_working_3-way'!$D95="","",'True_Odds_Calculator_3-way'!O94/'True_Odds_Calculator_3-way'!B94-1)</f>
        <v>6.9253632860426357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1.7297905185619467E-2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1.0570811716191499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53.001469603403542</v>
      </c>
      <c r="I96" s="6">
        <f>IF('Log_working_3-way'!$D96="","",'True_Odds_Calculator_3-way'!O95/'True_Odds_Calculator_3-way'!B95-1)</f>
        <v>2.8287516524943865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4.2691441402677777E-2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1.0966065603085875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83.276082348301927</v>
      </c>
      <c r="I97" s="6">
        <f>IF('Log_working_3-way'!$D97="","",'True_Odds_Calculator_3-way'!O96/'True_Odds_Calculator_3-way'!B96-1)</f>
        <v>-0.31736373297875431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3.1481481481481222E-2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1.0641899761437801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31.418080577588618</v>
      </c>
      <c r="I98" s="6">
        <f>IF('Log_working_3-way'!$D98="","",'True_Odds_Calculator_3-way'!O97/'True_Odds_Calculator_3-way'!B97-1)</f>
        <v>7.3948084433964301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6.1076866414654596E-2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1.0464949609971812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27.949187902906356</v>
      </c>
      <c r="I99" s="6">
        <f>IF('Log_working_3-way'!$D99="","",'True_Odds_Calculator_3-way'!O98/'True_Odds_Calculator_3-way'!B98-1)</f>
        <v>5.6437279246760719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4.6323430238973895E-2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1.0419669020289324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16.661565409357223</v>
      </c>
      <c r="I100" s="6">
        <f>IF('Log_working_3-way'!$D100="","",'True_Odds_Calculator_3-way'!O99/'True_Odds_Calculator_3-way'!B99-1)</f>
        <v>7.6019550004902374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4.461275974562473E-2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1.0438375070726502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21.090593269200433</v>
      </c>
      <c r="I101" s="6">
        <f>IF('Log_working_3-way'!$D101="","",'True_Odds_Calculator_3-way'!O100/'True_Odds_Calculator_3-way'!B100-1)</f>
        <v>7.7761930872239446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4.5579638511575649E-2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1.038166138187969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39.894208979285779</v>
      </c>
      <c r="I102" s="6">
        <f>IF('Log_working_3-way'!$D102="","",'True_Odds_Calculator_3-way'!O101/'True_Odds_Calculator_3-way'!B101-1)</f>
        <v>4.3755112081719902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3.3418738743522747E-2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1.0376380340153686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43.868047520770432</v>
      </c>
      <c r="I103" s="6">
        <f>IF('Log_working_3-way'!$D103="","",'True_Odds_Calculator_3-way'!O102/'True_Odds_Calculator_3-way'!B102-1)</f>
        <v>4.0081809139323248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3.1135350813174423E-2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1.0370578761993186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34.543138947251968</v>
      </c>
      <c r="I104" s="6">
        <f>IF('Log_working_3-way'!$D104="","",'True_Odds_Calculator_3-way'!O103/'True_Odds_Calculator_3-way'!B103-1)</f>
        <v>4.0671153843761809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3.4893558005686165E-2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1.0262735617170362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16.412467461114293</v>
      </c>
      <c r="I105" s="6">
        <f>IF('Log_working_3-way'!$D105="","",'True_Odds_Calculator_3-way'!O104/'True_Odds_Calculator_3-way'!B104-1)</f>
        <v>8.1815837890103804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2.8157026296140142E-2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1.0304864880091384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9.7364772204428593</v>
      </c>
      <c r="I106" s="6">
        <f>IF('Log_working_3-way'!$D106="","",'True_Odds_Calculator_3-way'!O105/'True_Odds_Calculator_3-way'!B105-1)</f>
        <v>8.6767640386141771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3.2930791987972219E-2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1.0382255787198889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29.697326088235332</v>
      </c>
      <c r="I107" s="6">
        <f>IF('Log_working_3-way'!$D107="","",'True_Odds_Calculator_3-way'!O106/'True_Odds_Calculator_3-way'!B106-1)</f>
        <v>7.0775862251131407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3.7248108452330841E-2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1.0334724501702044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1.2704001843613835</v>
      </c>
      <c r="I108" s="6">
        <f>IF('Log_working_3-way'!$D108="","",'True_Odds_Calculator_3-way'!O107/'True_Odds_Calculator_3-way'!B107-1)</f>
        <v>4.1875378955190827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2.9782128618763393E-2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1.0260818325850232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19.856451922432974</v>
      </c>
      <c r="I109" s="6">
        <f>IF('Log_working_3-way'!$D109="","",'True_Odds_Calculator_3-way'!O108/'True_Odds_Calculator_3-way'!B108-1)</f>
        <v>7.3891498517630723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2.7481208951615432E-2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1.0322628183263853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3.3960126506542174</v>
      </c>
      <c r="I110" s="6">
        <f>IF('Log_working_3-way'!$D110="","",'True_Odds_Calculator_3-way'!O109/'True_Odds_Calculator_3-way'!B109-1)</f>
        <v>5.0997053694984116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3.1574342044666803E-2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1.0272244043849748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17.239047407650162</v>
      </c>
      <c r="I111" s="6">
        <f>IF('Log_working_3-way'!$D111="","",'True_Odds_Calculator_3-way'!O110/'True_Odds_Calculator_3-way'!B110-1)</f>
        <v>8.6243602776751356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2.9055982550534765E-2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1.0345992494241263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38.327846273772202</v>
      </c>
      <c r="I112" s="6">
        <f>IF('Log_working_3-way'!$D112="","",'True_Odds_Calculator_3-way'!O111/'True_Odds_Calculator_3-way'!B111-1)</f>
        <v>4.6832840832871803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3.1049109655139961E-2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1.0334756790235515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33.844004076437379</v>
      </c>
      <c r="I113" s="6">
        <f>IF('Log_working_3-way'!$D113="","",'True_Odds_Calculator_3-way'!O112/'True_Odds_Calculator_3-way'!B112-1)</f>
        <v>4.895341003711339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3.16749781078971E-2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1.0249447644990839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12.915947918776759</v>
      </c>
      <c r="I114" s="6">
        <f>IF('Log_working_3-way'!$D114="","",'True_Odds_Calculator_3-way'!O113/'True_Odds_Calculator_3-way'!B113-1)</f>
        <v>8.4126212492800434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2.7014695238994246E-2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1.0404674396666838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44.472767977300848</v>
      </c>
      <c r="I115" s="6">
        <f>IF('Log_working_3-way'!$D115="","",'True_Odds_Calculator_3-way'!O114/'True_Odds_Calculator_3-way'!B114-1)</f>
        <v>3.7026796668096837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3.3730528400111703E-2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1.0405709146623652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12.761319209017959</v>
      </c>
      <c r="I116" s="6">
        <f>IF('Log_working_3-way'!$D116="","",'True_Odds_Calculator_3-way'!O115/'True_Odds_Calculator_3-way'!B115-1)</f>
        <v>10.739196348780801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4.3674892359102824E-2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1.0499019388469335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2.6473563786206249</v>
      </c>
      <c r="I117" s="6">
        <f>IF('Log_working_3-way'!$D117="","",'True_Odds_Calculator_3-way'!O116/'True_Odds_Calculator_3-way'!B116-1)</f>
        <v>7.4675790021327657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4.8691963324328791E-2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1.0300349014728478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7.3374908019444653</v>
      </c>
      <c r="I118" s="6">
        <f>IF('Log_working_3-way'!$D118="","",'True_Odds_Calculator_3-way'!O117/'True_Odds_Calculator_3-way'!B117-1)</f>
        <v>9.1661851101896037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3.2240783505120385E-2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1.0415611224935668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13.780346891309502</v>
      </c>
      <c r="I119" s="6">
        <f>IF('Log_working_3-way'!$D119="","",'True_Odds_Calculator_3-way'!O118/'True_Odds_Calculator_3-way'!B118-1)</f>
        <v>7.651190848088655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4.4555956329032753E-2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1.0405293625546732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10.761296338371409</v>
      </c>
      <c r="I120" s="6">
        <f>IF('Log_working_3-way'!$D120="","",'True_Odds_Calculator_3-way'!O119/'True_Odds_Calculator_3-way'!B119-1)</f>
        <v>9.4826676992654377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4.367979047054793E-2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1.0411373864539106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15.212714796004448</v>
      </c>
      <c r="I121" s="6">
        <f>IF('Log_working_3-way'!$D121="","",'True_Odds_Calculator_3-way'!O120/'True_Odds_Calculator_3-way'!B120-1)</f>
        <v>9.1576101177653548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4.4003999025326035E-2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1.0414712347531516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12.046503774827222</v>
      </c>
      <c r="I122" s="6">
        <f>IF('Log_working_3-way'!$D122="","",'True_Odds_Calculator_3-way'!O121/'True_Odds_Calculator_3-way'!B121-1)</f>
        <v>9.9357683953511451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4.4679365712576136E-2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1.0289432625487449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27.601951001771258</v>
      </c>
      <c r="I123" s="6">
        <f>IF('Log_working_3-way'!$D123="","",'True_Odds_Calculator_3-way'!O122/'True_Odds_Calculator_3-way'!B122-1)</f>
        <v>5.7036948650535955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2.8863275729235305E-2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1.0250628898532543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13.269785834736398</v>
      </c>
      <c r="I124" s="6">
        <f>IF('Log_working_3-way'!$D124="","",'True_Odds_Calculator_3-way'!O123/'True_Odds_Calculator_3-way'!B123-1)</f>
        <v>6.6385417949819017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2.7009200874701156E-2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1.0251276250436308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10.321581402866645</v>
      </c>
      <c r="I125" s="6">
        <f>IF('Log_working_3-way'!$D125="","",'True_Odds_Calculator_3-way'!O124/'True_Odds_Calculator_3-way'!B124-1)</f>
        <v>7.558201990461292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2.7137891737914144E-2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1.0271370143868457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6.2688129766372755</v>
      </c>
      <c r="I126" s="6">
        <f>IF('Log_working_3-way'!$D126="","",'True_Odds_Calculator_3-way'!O125/'True_Odds_Calculator_3-way'!B125-1)</f>
        <v>7.5736522387132315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2.8675545090632415E-2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1.0277956784993556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6.7252855811848971</v>
      </c>
      <c r="I127" s="6">
        <f>IF('Log_working_3-way'!$D127="","",'True_Odds_Calculator_3-way'!O126/'True_Odds_Calculator_3-way'!B126-1)</f>
        <v>6.76899290887697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2.9292295621052622E-2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1.025950159947925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10.246746952404241</v>
      </c>
      <c r="I128" s="6">
        <f>IF('Log_working_3-way'!$D128="","",'True_Odds_Calculator_3-way'!O127/'True_Odds_Calculator_3-way'!B127-1)</f>
        <v>7.7666388873379031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2.8033253946875281E-2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1.0321424296061239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32.22531118361038</v>
      </c>
      <c r="I129" s="6">
        <f>IF('Log_working_3-way'!$D129="","",'True_Odds_Calculator_3-way'!O128/'True_Odds_Calculator_3-way'!B128-1)</f>
        <v>5.7281255146811025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3.0768572864213972E-2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1.0297829878682316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28.691742615128483</v>
      </c>
      <c r="I130" s="6">
        <f>IF('Log_working_3-way'!$D130="","",'True_Odds_Calculator_3-way'!O129/'True_Odds_Calculator_3-way'!B129-1)</f>
        <v>5.9542393249322547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2.950947285970984E-2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1.0245240354478291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14.522397967121302</v>
      </c>
      <c r="I131" s="6">
        <f>IF('Log_working_3-way'!$D131="","",'True_Odds_Calculator_3-way'!O130/'True_Odds_Calculator_3-way'!B130-1)</f>
        <v>6.3625046326911585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2.6359286646367996E-2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1.0262422248371321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19.252629753069527</v>
      </c>
      <c r="I132" s="6">
        <f>IF('Log_working_3-way'!$D132="","",'True_Odds_Calculator_3-way'!O131/'True_Odds_Calculator_3-way'!B131-1)</f>
        <v>7.9195259466204551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2.7747822341821493E-2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1.0256699789321617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20.077721600062198</v>
      </c>
      <c r="I133" s="6">
        <f>IF('Log_working_3-way'!$D133="","",'True_Odds_Calculator_3-way'!O132/'True_Odds_Calculator_3-way'!B132-1)</f>
        <v>7.3300646435046257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2.70557188642222E-2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1.0363320378213141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15.752489314990665</v>
      </c>
      <c r="I134" s="6">
        <f>IF('Log_working_3-way'!$D134="","",'True_Odds_Calculator_3-way'!O133/'True_Odds_Calculator_3-way'!B133-1)</f>
        <v>6.8976739791395616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3.8821095083842128E-2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1.0409948627272461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27.75877273381457</v>
      </c>
      <c r="I135" s="6">
        <f>IF('Log_working_3-way'!$D135="","",'True_Odds_Calculator_3-way'!O134/'True_Odds_Calculator_3-way'!B134-1)</f>
        <v>6.6825606747571813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4.0827353724276039E-2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1.0495714387958459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38.555788229268636</v>
      </c>
      <c r="I136" s="6">
        <f>IF('Log_working_3-way'!$D136="","",'True_Odds_Calculator_3-way'!O135/'True_Odds_Calculator_3-way'!B135-1)</f>
        <v>5.2326700875206802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4.4066977338304225E-2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1.0606083205056149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52.507136030252589</v>
      </c>
      <c r="I137" s="6">
        <f>IF('Log_working_3-way'!$D137="","",'True_Odds_Calculator_3-way'!O136/'True_Odds_Calculator_3-way'!B136-1)</f>
        <v>2.7377081200830022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4.472189039232366E-2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1.2434095365891367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-0.88460549628315877</v>
      </c>
      <c r="I138" s="6">
        <f>IF('Log_working_3-way'!$D138="","",'True_Odds_Calculator_3-way'!O137/'True_Odds_Calculator_3-way'!B137-1)</f>
        <v>-0.10933553099923776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7.4538411924050196E-2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1.0898333387181096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-8.7150058616923043E-2</v>
      </c>
      <c r="I139" s="6">
        <f>IF('Log_working_3-way'!$D139="","",'True_Odds_Calculator_3-way'!O138/'True_Odds_Calculator_3-way'!B138-1)</f>
        <v>2.4334557942195438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6.2243987843551674E-2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1.0556326803839033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5.3112532344326437</v>
      </c>
      <c r="I140" s="6">
        <f>IF('Log_working_3-way'!$D140="","",'True_Odds_Calculator_3-way'!O139/'True_Odds_Calculator_3-way'!B139-1)</f>
        <v>7.756748061053294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5.7361211355708042E-2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1.0448691009947222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23.012940112713359</v>
      </c>
      <c r="I141" s="6">
        <f>IF('Log_working_3-way'!$D141="","",'True_Odds_Calculator_3-way'!O140/'True_Odds_Calculator_3-way'!B140-1)</f>
        <v>8.8595878151549989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4.5594840216073074E-2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1.0526587068781277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2.6077522275797702</v>
      </c>
      <c r="I142" s="6">
        <f>IF('Log_working_3-way'!$D142="","",'True_Odds_Calculator_3-way'!O141/'True_Odds_Calculator_3-way'!B141-1)</f>
        <v>5.9083316285366783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5.0378091907697042E-2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1.0443200232984307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22.672517906213059</v>
      </c>
      <c r="I143" s="6">
        <f>IF('Log_working_3-way'!$D143="","",'True_Odds_Calculator_3-way'!O142/'True_Odds_Calculator_3-way'!B142-1)</f>
        <v>7.1768184734526326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4.5664574332983543E-2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1.1052341131889256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69.751942279968361</v>
      </c>
      <c r="I144" s="6">
        <f>IF('Log_working_3-way'!$D144="","",'True_Odds_Calculator_3-way'!O143/'True_Odds_Calculator_3-way'!B143-1)</f>
        <v>0.5648227076253356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5.4376657824933838E-2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1.0483959388037811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26.057764124034403</v>
      </c>
      <c r="I145" s="6">
        <f>IF('Log_working_3-way'!$D145="","",'True_Odds_Calculator_3-way'!O144/'True_Odds_Calculator_3-way'!B144-1)</f>
        <v>5.5194364621742036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4.8765975064471334E-2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1.0487726089523084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28.933962661153089</v>
      </c>
      <c r="I146" s="6">
        <f>IF('Log_working_3-way'!$D146="","",'True_Odds_Calculator_3-way'!O145/'True_Odds_Calculator_3-way'!B145-1)</f>
        <v>5.0480287276551801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4.7967865147325428E-2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1.0267300147826361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19.248923663477978</v>
      </c>
      <c r="I147" s="6">
        <f>IF('Log_working_3-way'!$D147="","",'True_Odds_Calculator_3-way'!O146/'True_Odds_Calculator_3-way'!B146-1)</f>
        <v>6.5659715642889473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2.8233919646913908E-2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1.0310084935516595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31.254858463815651</v>
      </c>
      <c r="I148" s="6">
        <f>IF('Log_working_3-way'!$D148="","",'True_Odds_Calculator_3-way'!O147/'True_Odds_Calculator_3-way'!B147-1)</f>
        <v>4.8754609214607694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2.9935108256792908E-2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1.0260285713596353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16.314556887067116</v>
      </c>
      <c r="I149" s="6">
        <f>IF('Log_working_3-way'!$D149="","",'True_Odds_Calculator_3-way'!O148/'True_Odds_Calculator_3-way'!B148-1)</f>
        <v>5.8065097966859334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2.7788121147951816E-2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1.0316011254118955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30.703998594393422</v>
      </c>
      <c r="I150" s="6">
        <f>IF('Log_working_3-way'!$D150="","",'True_Odds_Calculator_3-way'!O149/'True_Odds_Calculator_3-way'!B149-1)</f>
        <v>5.0987993602634303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3.0823405067993637E-2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1.0307764024658512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31.136450695171469</v>
      </c>
      <c r="I151" s="6">
        <f>IF('Log_working_3-way'!$D151="","",'True_Odds_Calculator_3-way'!O150/'True_Odds_Calculator_3-way'!B150-1)</f>
        <v>5.2359441195129719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2.9897402660388206E-2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1.0282743704639559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23.74487981139168</v>
      </c>
      <c r="I152" s="6">
        <f>IF('Log_working_3-way'!$D152="","",'True_Odds_Calculator_3-way'!O151/'True_Odds_Calculator_3-way'!B151-1)</f>
        <v>6.0861816517589435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2.9127881919760235E-2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1.0275625034474611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7.1106159901292205</v>
      </c>
      <c r="I153" s="6">
        <f>IF('Log_working_3-way'!$D153="","",'True_Odds_Calculator_3-way'!O152/'True_Odds_Calculator_3-way'!B152-1)</f>
        <v>5.8680009610846948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2.8908437138072562E-2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1.0426918616974881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19.446438388601173</v>
      </c>
      <c r="I154" s="6">
        <f>IF('Log_working_3-way'!$D154="","",'True_Odds_Calculator_3-way'!O153/'True_Odds_Calculator_3-way'!B153-1)</f>
        <v>6.84233388736346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4.4921309046561886E-2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1.0413747021376469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11.049987361792613</v>
      </c>
      <c r="I155" s="6">
        <f>IF('Log_working_3-way'!$D155="","",'True_Odds_Calculator_3-way'!O154/'True_Odds_Calculator_3-way'!B154-1)</f>
        <v>8.7330534034283875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4.4508221882929799E-2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1.0422809427330753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21.551839573303027</v>
      </c>
      <c r="I156" s="6">
        <f>IF('Log_working_3-way'!$D156="","",'True_Odds_Calculator_3-way'!O155/'True_Odds_Calculator_3-way'!B155-1)</f>
        <v>7.8414728627108694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4.3841187193689901E-2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1.0278942942036033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4.3760492072425778</v>
      </c>
      <c r="I157" s="6">
        <f>IF('Log_working_3-way'!$D157="","",'True_Odds_Calculator_3-way'!O156/'True_Odds_Calculator_3-way'!B156-1)</f>
        <v>5.2944664498526457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2.8136439343576125E-2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1.0393360249084291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44.564810305654689</v>
      </c>
      <c r="I158" s="6">
        <f>IF('Log_working_3-way'!$D158="","",'True_Odds_Calculator_3-way'!O157/'True_Odds_Calculator_3-way'!B157-1)</f>
        <v>2.7416618626927072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3.2844038480958071E-2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1.041827460034854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1.6838378024990526</v>
      </c>
      <c r="I159" s="6">
        <f>IF('Log_working_3-way'!$D159="","",'True_Odds_Calculator_3-way'!O158/'True_Odds_Calculator_3-way'!B158-1)</f>
        <v>3.4030491397775755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3.6773651099545113E-2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1.0264354027604139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18.82351690508208</v>
      </c>
      <c r="I160" s="6">
        <f>IF('Log_working_3-way'!$D160="","",'True_Odds_Calculator_3-way'!O159/'True_Odds_Calculator_3-way'!B159-1)</f>
        <v>6.9947845584052866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2.8029447662231588E-2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1.0356479448572484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11.661870997570441</v>
      </c>
      <c r="I161" s="6">
        <f>IF('Log_working_3-way'!$D161="","",'True_Odds_Calculator_3-way'!O160/'True_Odds_Calculator_3-way'!B160-1)</f>
        <v>7.10359743844508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3.8274299143864265E-2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1.035807594640624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16.764898483394138</v>
      </c>
      <c r="I162" s="6">
        <f>IF('Log_working_3-way'!$D162="","",'True_Odds_Calculator_3-way'!O161/'True_Odds_Calculator_3-way'!B161-1)</f>
        <v>7.7721485571763598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3.8209733861907846E-2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1.0513636509528139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42.970809936856824</v>
      </c>
      <c r="I163" s="6">
        <f>IF('Log_working_3-way'!$D163="","",'True_Odds_Calculator_3-way'!O162/'True_Odds_Calculator_3-way'!B162-1)</f>
        <v>3.6318897201875195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4.3783445099234486E-2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1.036499928898873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13.358708388559137</v>
      </c>
      <c r="I164" s="6">
        <f>IF('Log_working_3-way'!$D164="","",'True_Odds_Calculator_3-way'!O163/'True_Odds_Calculator_3-way'!B163-1)</f>
        <v>6.3909540090463963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3.9048545973753734E-2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1.0373466173873547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7.2876568619264201</v>
      </c>
      <c r="I165" s="6">
        <f>IF('Log_working_3-way'!$D165="","",'True_Odds_Calculator_3-way'!O164/'True_Odds_Calculator_3-way'!B164-1)</f>
        <v>6.8657246922331838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3.9366194678496891E-2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1.0372597549432179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7.6791200189724815</v>
      </c>
      <c r="I166" s="6">
        <f>IF('Log_working_3-way'!$D166="","",'True_Odds_Calculator_3-way'!O165/'True_Odds_Calculator_3-way'!B165-1)</f>
        <v>5.3929411984791127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3.8801489832417602E-2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1.028142707247466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21.453845072745565</v>
      </c>
      <c r="I167" s="6">
        <f>IF('Log_working_3-way'!$D167="","",'True_Odds_Calculator_3-way'!O166/'True_Odds_Calculator_3-way'!B166-1)</f>
        <v>7.3720539111396057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2.9333319584111894E-2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1.0258830813086364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18.015265778007027</v>
      </c>
      <c r="I168" s="6">
        <f>IF('Log_working_3-way'!$D168="","",'True_Odds_Calculator_3-way'!O167/'True_Odds_Calculator_3-way'!B167-1)</f>
        <v>7.2302916282925178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2.7539779681762466E-2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1.0291637617045946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25.630372074513531</v>
      </c>
      <c r="I169" s="6">
        <f>IF('Log_working_3-way'!$D169="","",'True_Odds_Calculator_3-way'!O168/'True_Odds_Calculator_3-way'!B168-1)</f>
        <v>6.7964079934059995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2.9563477624743761E-2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1.0309281335761891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29.036985566070342</v>
      </c>
      <c r="I170" s="6">
        <f>IF('Log_working_3-way'!$D170="","",'True_Odds_Calculator_3-way'!O169/'True_Odds_Calculator_3-way'!B169-1)</f>
        <v>5.920521474422606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3.0555555555555447E-2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1.0413818765066298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27.688723566538886</v>
      </c>
      <c r="I171" s="6">
        <f>IF('Log_working_3-way'!$D171="","",'True_Odds_Calculator_3-way'!O170/'True_Odds_Calculator_3-way'!B170-1)</f>
        <v>7.8652478990584278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4.0905564494942759E-2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1.0355709194827019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15.846361185983831</v>
      </c>
      <c r="I172" s="6">
        <f>IF('Log_working_3-way'!$D172="","",'True_Odds_Calculator_3-way'!O171/'True_Odds_Calculator_3-way'!B171-1)</f>
        <v>8.7792935682808633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3.807835190813913E-2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1.0477196271297946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35.606536528082202</v>
      </c>
      <c r="I173" s="6">
        <f>IF('Log_working_3-way'!$D173="","",'True_Odds_Calculator_3-way'!O172/'True_Odds_Calculator_3-way'!B172-1)</f>
        <v>5.7953679877984188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4.3755041085505653E-2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1.0565719805508591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5.886945738531371</v>
      </c>
      <c r="I174" s="6">
        <f>IF('Log_working_3-way'!$D174="","",'True_Odds_Calculator_3-way'!O173/'True_Odds_Calculator_3-way'!B173-1)</f>
        <v>7.1405356115029601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5.8077353562989709E-2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1.0647891897950668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2.0333937165851874</v>
      </c>
      <c r="I175" s="6">
        <f>IF('Log_working_3-way'!$D175="","",'True_Odds_Calculator_3-way'!O174/'True_Odds_Calculator_3-way'!B174-1)</f>
        <v>7.7447102985654723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6.1446095523085109E-2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1.0654491817077572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47.219922665822338</v>
      </c>
      <c r="I176" s="6">
        <f>IF('Log_working_3-way'!$D176="","",'True_Odds_Calculator_3-way'!O175/'True_Odds_Calculator_3-way'!B175-1)</f>
        <v>2.8885594437751956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5.2260606013141642E-2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1.0419162327629001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16.205620570547474</v>
      </c>
      <c r="I177" s="6">
        <f>IF('Log_working_3-way'!$D177="","",'True_Odds_Calculator_3-way'!O176/'True_Odds_Calculator_3-way'!B176-1)</f>
        <v>8.0301925635336033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4.4640258262549359E-2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1.0445122087959806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24.513031788973457</v>
      </c>
      <c r="I178" s="6">
        <f>IF('Log_working_3-way'!$D178="","",'True_Odds_Calculator_3-way'!O177/'True_Odds_Calculator_3-way'!B177-1)</f>
        <v>6.332831181384817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4.5289051407175762E-2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1.0632628003516742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44.529956659736555</v>
      </c>
      <c r="I179" s="6">
        <f>IF('Log_working_3-way'!$D179="","",'True_Odds_Calculator_3-way'!O178/'True_Odds_Calculator_3-way'!B178-1)</f>
        <v>3.6648409122941041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5.2653234958736084E-2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1.0512748986417757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32.102878173253515</v>
      </c>
      <c r="I180" s="6">
        <f>IF('Log_working_3-way'!$D180="","",'True_Odds_Calculator_3-way'!O179/'True_Odds_Calculator_3-way'!B179-1)</f>
        <v>5.1627018166341996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4.9081738190751789E-2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1.0436631675271049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9.9905647629671268</v>
      </c>
      <c r="I181" s="6">
        <f>IF('Log_working_3-way'!$D181="","",'True_Odds_Calculator_3-way'!O180/'True_Odds_Calculator_3-way'!B180-1)</f>
        <v>5.791590093024011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4.6112224794223833E-2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1.0520043054248778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34.440755946624456</v>
      </c>
      <c r="I182" s="6">
        <f>IF('Log_working_3-way'!$D182="","",'True_Odds_Calculator_3-way'!O181/'True_Odds_Calculator_3-way'!B181-1)</f>
        <v>5.4308623507533227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4.8387233866530543E-2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1.0332229363402534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34.978786719538078</v>
      </c>
      <c r="I183" s="6">
        <f>IF('Log_working_3-way'!$D183="","",'True_Odds_Calculator_3-way'!O182/'True_Odds_Calculator_3-way'!B182-1)</f>
        <v>4.2922927853365094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3.0940412639627546E-2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1.0288771329298956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22.846150727911986</v>
      </c>
      <c r="I184" s="6">
        <f>IF('Log_working_3-way'!$D184="","",'True_Odds_Calculator_3-way'!O183/'True_Odds_Calculator_3-way'!B183-1)</f>
        <v>5.8192258079762027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2.9846870745434906E-2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1.0253075106169973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15.028623271395226</v>
      </c>
      <c r="I185" s="6">
        <f>IF('Log_working_3-way'!$D185="","",'True_Odds_Calculator_3-way'!O184/'True_Odds_Calculator_3-way'!B184-1)</f>
        <v>7.1968983732064089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2.7234742759585151E-2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1.0252384808296584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12.620869234785751</v>
      </c>
      <c r="I186" s="6">
        <f>IF('Log_working_3-way'!$D186="","",'True_Odds_Calculator_3-way'!O185/'True_Odds_Calculator_3-way'!B185-1)</f>
        <v>9.7890905208737937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2.7353986430699528E-2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1.0292350744644192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26.543213082097353</v>
      </c>
      <c r="I187" s="6">
        <f>IF('Log_working_3-way'!$D187="","",'True_Odds_Calculator_3-way'!O186/'True_Odds_Calculator_3-way'!B186-1)</f>
        <v>5.4999253728985877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2.954727619432429E-2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1.0272075081317673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19.481742524569832</v>
      </c>
      <c r="I188" s="6">
        <f>IF('Log_working_3-way'!$D188="","",'True_Odds_Calculator_3-way'!O187/'True_Odds_Calculator_3-way'!B187-1)</f>
        <v>6.0338646934447393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2.87376199084588E-2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1.055330655664392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38.4052784966457</v>
      </c>
      <c r="I189" s="6">
        <f>IF('Log_working_3-way'!$D189="","",'True_Odds_Calculator_3-way'!O188/'True_Odds_Calculator_3-way'!B188-1)</f>
        <v>4.8348994957697764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4.9825949274250769E-2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1.0268409719963136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20.225983947951022</v>
      </c>
      <c r="I190" s="6">
        <f>IF('Log_working_3-way'!$D190="","",'True_Odds_Calculator_3-way'!O189/'True_Odds_Calculator_3-way'!B189-1)</f>
        <v>8.0907533118271484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2.8202157996011445E-2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1.0270683615903211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7.9628782386718626</v>
      </c>
      <c r="I191" s="6">
        <f>IF('Log_working_3-way'!$D191="","",'True_Odds_Calculator_3-way'!O190/'True_Odds_Calculator_3-way'!B190-1)</f>
        <v>6.8654614851127196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2.8887396792401265E-2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1.0367162059794504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28.686865115587555</v>
      </c>
      <c r="I192" s="6">
        <f>IF('Log_working_3-way'!$D192="","",'True_Odds_Calculator_3-way'!O191/'True_Odds_Calculator_3-way'!B191-1)</f>
        <v>6.3808816038048706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3.6301614842549013E-2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1.0506646864689573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9.3122967427315739</v>
      </c>
      <c r="I193" s="6">
        <f>IF('Log_working_3-way'!$D193="","",'True_Odds_Calculator_3-way'!O192/'True_Odds_Calculator_3-way'!B192-1)</f>
        <v>11.945863600960463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5.4332766308800018E-2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1.0408323835139315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46.856081613225363</v>
      </c>
      <c r="I194" s="6">
        <f>IF('Log_working_3-way'!$D194="","",'True_Odds_Calculator_3-way'!O193/'True_Odds_Calculator_3-way'!B193-1)</f>
        <v>3.2949404015073975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3.2842875071226629E-2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1.0419865287764576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17.735153692423204</v>
      </c>
      <c r="I195" s="6">
        <f>IF('Log_working_3-way'!$D195="","",'True_Odds_Calculator_3-way'!O194/'True_Odds_Calculator_3-way'!B194-1)</f>
        <v>7.9245658067571689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4.4448042666922483E-2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1.0399803806656094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12.480194360611742</v>
      </c>
      <c r="I196" s="6">
        <f>IF('Log_working_3-way'!$D196="","",'True_Odds_Calculator_3-way'!O195/'True_Odds_Calculator_3-way'!B195-1)</f>
        <v>7.999493230931904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4.2975880788331811E-2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1.0402497461990883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14.567174655561526</v>
      </c>
      <c r="I197" s="6">
        <f>IF('Log_working_3-way'!$D197="","",'True_Odds_Calculator_3-way'!O196/'True_Odds_Calculator_3-way'!B196-1)</f>
        <v>9.5676925201229164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4.3144027765183113E-2</v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9">
        <f>(K2/(AR2+K2-(AR2*K2)))</f>
        <v>0.24566349202683119</v>
      </c>
      <c r="E2" s="9">
        <f>(L2/(AR2+L2-(AR2*L2)))</f>
        <v>0.30892733454977711</v>
      </c>
      <c r="F2" s="9">
        <f>(M2/(AR2+M2-(AR2*M2)))</f>
        <v>0.4454091734233917</v>
      </c>
      <c r="G2" s="9">
        <f>AR2</f>
        <v>1.0551920659829346</v>
      </c>
      <c r="H2" s="9">
        <f>IF(A2="","",1/D2)</f>
        <v>4.0706089120103393</v>
      </c>
      <c r="I2" s="9">
        <f>IF(B2="","",1/E2)</f>
        <v>3.2370071798838218</v>
      </c>
      <c r="J2" s="9">
        <f>IF(C2="","",1/F2)</f>
        <v>2.2451266378598627</v>
      </c>
      <c r="K2" s="11">
        <f>1/A2</f>
        <v>0.25575447570332482</v>
      </c>
      <c r="L2" s="11">
        <f>1/B2</f>
        <v>0.32051282051282048</v>
      </c>
      <c r="M2" s="11">
        <f>1/C2</f>
        <v>0.4587155963302752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-0.27373038749420187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0.23350907053011746</v>
      </c>
      <c r="Q2" s="11">
        <f>2*'OddsRatio_working_3-way'!K2*'OddsRatio_working_3-way'!L2*'OddsRatio_working_3-way'!M2</f>
        <v>7.5204209510504813E-2</v>
      </c>
      <c r="R2" s="11">
        <f>O2/N2</f>
        <v>0</v>
      </c>
      <c r="S2" s="11">
        <f>P2/N2</f>
        <v>-0.85306228755864244</v>
      </c>
      <c r="T2" s="11">
        <f>Q2/N2</f>
        <v>-0.27473825686268677</v>
      </c>
      <c r="U2" s="11">
        <f>'OddsRatio_working_3-way'!S2-'OddsRatio_working_3-way'!R2^2/3</f>
        <v>-0.85306228755864244</v>
      </c>
      <c r="V2" s="11">
        <f>'OddsRatio_working_3-way'!S2*'OddsRatio_working_3-way'!R2/3-2*'OddsRatio_working_3-way'!R2^3/27-'OddsRatio_working_3-way'!T2</f>
        <v>0.27473825686268677</v>
      </c>
      <c r="W2" s="11">
        <f>'OddsRatio_working_3-way'!V2^2+4*'OddsRatio_working_3-way'!U2^3/27</f>
        <v>-1.6487253163202722E-2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0.15163143057027323</v>
      </c>
      <c r="Y2" s="11">
        <f>IF('OddsRatio_working_3-way'!W2&gt;=0,IF('OddsRatio_working_3-way'!V2+SQRT('OddsRatio_working_3-way'!W2)&gt;0,0,PI()),ACOS('OddsRatio_working_3-way'!V2/(2*'OddsRatio_working_3-way'!X2)))</f>
        <v>0.43719942098951403</v>
      </c>
      <c r="Z2" s="11">
        <f>'OddsRatio_working_3-way'!X2^(1/3)*COS('OddsRatio_working_3-way'!Y2/3)</f>
        <v>0.52759603299146729</v>
      </c>
      <c r="AA2" s="11">
        <f>'OddsRatio_working_3-way'!X2^(1/3)*COS(('OddsRatio_working_3-way'!Y2+2*PI())/3)</f>
        <v>-0.33086060941019368</v>
      </c>
      <c r="AB2" s="11">
        <f>'OddsRatio_working_3-way'!X2^(1/3)*COS(('OddsRatio_working_3-way'!Y2+4*PI())/3)</f>
        <v>-0.19673542358127369</v>
      </c>
      <c r="AC2" s="11">
        <f>'OddsRatio_working_3-way'!X2^(1/3)*SIN('OddsRatio_working_3-way'!Y2/3)</f>
        <v>7.743721214343556E-2</v>
      </c>
      <c r="AD2" s="11">
        <f>'OddsRatio_working_3-way'!X2^(1/3)*SIN(('OddsRatio_working_3-way'!Y2+2*PI())/3)</f>
        <v>0.41819296143478568</v>
      </c>
      <c r="AE2" s="11">
        <f>'OddsRatio_working_3-way'!X2^(1/3)*SIN(('OddsRatio_working_3-way'!Y2+4*PI())/3)</f>
        <v>-0.49563017357822126</v>
      </c>
      <c r="AF2" s="11">
        <f>-'OddsRatio_working_3-way'!U2/(3*'OddsRatio_working_3-way'!X2^(1/3))*COS(('OddsRatio_working_3-way'!Y2)/3)</f>
        <v>0.52759603299146718</v>
      </c>
      <c r="AG2" s="11">
        <f>-'OddsRatio_working_3-way'!U2/(3*'OddsRatio_working_3-way'!X2^(1/3))*COS(('OddsRatio_working_3-way'!Y2+2*PI())/3)</f>
        <v>-0.33086060941019363</v>
      </c>
      <c r="AH2" s="11">
        <f>-'OddsRatio_working_3-way'!U2/(3*'OddsRatio_working_3-way'!X2^(1/3))*COS(('OddsRatio_working_3-way'!Y2+4*PI())/3)</f>
        <v>-0.19673542358127366</v>
      </c>
      <c r="AI2" s="11">
        <f>'OddsRatio_working_3-way'!U2/(3*'OddsRatio_working_3-way'!X2^(1/3))*SIN(('OddsRatio_working_3-way'!Y2)/3)</f>
        <v>-7.7437212143435546E-2</v>
      </c>
      <c r="AJ2" s="11">
        <f>'OddsRatio_working_3-way'!U2/(3*'OddsRatio_working_3-way'!X2^(1/3))*SIN(('OddsRatio_working_3-way'!Y2+2*PI())/3)</f>
        <v>-0.41819296143478557</v>
      </c>
      <c r="AK2" s="11">
        <f>'OddsRatio_working_3-way'!U2/(3*'OddsRatio_working_3-way'!X2^(1/3))*SIN(('OddsRatio_working_3-way'!Y2+4*PI())/3)</f>
        <v>0.49563017357822114</v>
      </c>
      <c r="AL2" s="11">
        <f>'OddsRatio_working_3-way'!Z2+'OddsRatio_working_3-way'!AF2</f>
        <v>1.0551920659829346</v>
      </c>
      <c r="AM2" s="11">
        <f>'OddsRatio_working_3-way'!AA2+'OddsRatio_working_3-way'!AG2</f>
        <v>-0.66172121882038737</v>
      </c>
      <c r="AN2" s="11">
        <f>'OddsRatio_working_3-way'!AB2+'OddsRatio_working_3-way'!AH2</f>
        <v>-0.39347084716254732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1.0551920659829346</v>
      </c>
      <c r="AS2" s="11">
        <f>IF(('OddsRatio_working_3-way'!X2=0),IF(Q2&gt;0,-Q2^(1/3),(-Q2)^(1/3)),'OddsRatio_working_3-way'!AM2-'OddsRatio_working_3-way'!R2/3)</f>
        <v>-0.66172121882038737</v>
      </c>
      <c r="AT2" s="11">
        <f>IF(('OddsRatio_working_3-way'!X2=0),IF(Q2&gt;0,-Q2^(1/3),(-Q2)^(1/3)),'OddsRatio_working_3-way'!AN2-'OddsRatio_working_3-way'!R2/3)</f>
        <v>-0.39347084716254732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9">
        <f t="shared" ref="D3" si="0">(K3/(AR3+K3-(AR3*K3)))</f>
        <v>0.50640591173211458</v>
      </c>
      <c r="E3" s="9">
        <f t="shared" ref="E3" si="1">(L3/(AR3+L3-(AR3*L3)))</f>
        <v>0.26111190400731871</v>
      </c>
      <c r="F3" s="9">
        <f t="shared" ref="F3" si="2">(M3/(AR3+M3-(AR3*M3)))</f>
        <v>0.23248218426056708</v>
      </c>
      <c r="G3" s="9">
        <f t="shared" ref="G3" si="3">AR3</f>
        <v>1.0480650386870014</v>
      </c>
      <c r="H3" s="9">
        <f t="shared" ref="H3" si="4">IF(A3="","",1/D3)</f>
        <v>1.9747004859789106</v>
      </c>
      <c r="I3" s="9">
        <f t="shared" ref="I3" si="5">IF(B3="","",1/E3)</f>
        <v>3.8297756044549045</v>
      </c>
      <c r="J3" s="9">
        <f t="shared" ref="J3" si="6">IF(C3="","",1/F3)</f>
        <v>4.3014048718640545</v>
      </c>
      <c r="K3" s="11">
        <f t="shared" ref="K3" si="7">1/A3</f>
        <v>0.5181347150259068</v>
      </c>
      <c r="L3" s="11">
        <f t="shared" ref="L3" si="8">1/B3</f>
        <v>0.27027027027027023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-0.26690096051479428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0.22878237498376086</v>
      </c>
      <c r="Q3" s="11">
        <f>2*'OddsRatio_working_3-way'!K3*'OddsRatio_working_3-way'!L3*'OddsRatio_working_3-way'!M3</f>
        <v>6.7487426248897003E-2</v>
      </c>
      <c r="R3" s="11">
        <f t="shared" ref="R3" si="10">O3/N3</f>
        <v>0</v>
      </c>
      <c r="S3" s="11">
        <f t="shared" ref="S3" si="11">P3/N3</f>
        <v>-0.85718078549619714</v>
      </c>
      <c r="T3" s="11">
        <f t="shared" ref="T3" si="12">Q3/N3</f>
        <v>-0.25285568893693128</v>
      </c>
      <c r="U3" s="11">
        <f>'OddsRatio_working_3-way'!S3-'OddsRatio_working_3-way'!R3^2/3</f>
        <v>-0.85718078549619714</v>
      </c>
      <c r="V3" s="11">
        <f>'OddsRatio_working_3-way'!S3*'OddsRatio_working_3-way'!R3/3-2*'OddsRatio_working_3-way'!R3^3/27-'OddsRatio_working_3-way'!T3</f>
        <v>0.25285568893693128</v>
      </c>
      <c r="W3" s="11">
        <f>'OddsRatio_working_3-way'!V3^2+4*'OddsRatio_working_3-way'!U3^3/27</f>
        <v>-2.9370846530097777E-2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0.1527308465551965</v>
      </c>
      <c r="Y3" s="11">
        <f>IF('OddsRatio_working_3-way'!W3&gt;=0,IF('OddsRatio_working_3-way'!V3+SQRT('OddsRatio_working_3-way'!W3)&gt;0,0,PI()),ACOS('OddsRatio_working_3-way'!V3/(2*'OddsRatio_working_3-way'!X3)))</f>
        <v>0.59565356616061371</v>
      </c>
      <c r="Z3" s="11">
        <f>'OddsRatio_working_3-way'!X3^(1/3)*COS('OddsRatio_working_3-way'!Y3/3)</f>
        <v>0.5240325193435007</v>
      </c>
      <c r="AA3" s="11">
        <f>'OddsRatio_working_3-way'!X3^(1/3)*COS(('OddsRatio_working_3-way'!Y3+2*PI())/3)</f>
        <v>-0.35332691281215306</v>
      </c>
      <c r="AB3" s="11">
        <f>'OddsRatio_working_3-way'!X3^(1/3)*COS(('OddsRatio_working_3-way'!Y3+4*PI())/3)</f>
        <v>-0.17070560653134778</v>
      </c>
      <c r="AC3" s="11">
        <f>'OddsRatio_working_3-way'!X3^(1/3)*SIN('OddsRatio_working_3-way'!Y3/3)</f>
        <v>0.10543646034098403</v>
      </c>
      <c r="AD3" s="11">
        <f>'OddsRatio_working_3-way'!X3^(1/3)*SIN(('OddsRatio_working_3-way'!Y3+2*PI())/3)</f>
        <v>0.40110724399013986</v>
      </c>
      <c r="AE3" s="11">
        <f>'OddsRatio_working_3-way'!X3^(1/3)*SIN(('OddsRatio_working_3-way'!Y3+4*PI())/3)</f>
        <v>-0.50654370433112383</v>
      </c>
      <c r="AF3" s="11">
        <f>-'OddsRatio_working_3-way'!U3/(3*'OddsRatio_working_3-way'!X3^(1/3))*COS(('OddsRatio_working_3-way'!Y3)/3)</f>
        <v>0.5240325193435007</v>
      </c>
      <c r="AG3" s="11">
        <f>-'OddsRatio_working_3-way'!U3/(3*'OddsRatio_working_3-way'!X3^(1/3))*COS(('OddsRatio_working_3-way'!Y3+2*PI())/3)</f>
        <v>-0.35332691281215306</v>
      </c>
      <c r="AH3" s="11">
        <f>-'OddsRatio_working_3-way'!U3/(3*'OddsRatio_working_3-way'!X3^(1/3))*COS(('OddsRatio_working_3-way'!Y3+4*PI())/3)</f>
        <v>-0.17070560653134778</v>
      </c>
      <c r="AI3" s="11">
        <f>'OddsRatio_working_3-way'!U3/(3*'OddsRatio_working_3-way'!X3^(1/3))*SIN(('OddsRatio_working_3-way'!Y3)/3)</f>
        <v>-0.10543646034098403</v>
      </c>
      <c r="AJ3" s="11">
        <f>'OddsRatio_working_3-way'!U3/(3*'OddsRatio_working_3-way'!X3^(1/3))*SIN(('OddsRatio_working_3-way'!Y3+2*PI())/3)</f>
        <v>-0.40110724399013986</v>
      </c>
      <c r="AK3" s="11">
        <f>'OddsRatio_working_3-way'!U3/(3*'OddsRatio_working_3-way'!X3^(1/3))*SIN(('OddsRatio_working_3-way'!Y3+4*PI())/3)</f>
        <v>0.50654370433112383</v>
      </c>
      <c r="AL3" s="11">
        <f>'OddsRatio_working_3-way'!Z3+'OddsRatio_working_3-way'!AF3</f>
        <v>1.0480650386870014</v>
      </c>
      <c r="AM3" s="11">
        <f>'OddsRatio_working_3-way'!AA3+'OddsRatio_working_3-way'!AG3</f>
        <v>-0.70665382562430612</v>
      </c>
      <c r="AN3" s="11">
        <f>'OddsRatio_working_3-way'!AB3+'OddsRatio_working_3-way'!AH3</f>
        <v>-0.34141121306269556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1.0480650386870014</v>
      </c>
      <c r="AS3" s="11">
        <f>IF(('OddsRatio_working_3-way'!X3=0),IF(Q3&gt;0,-Q3^(1/3),(-Q3)^(1/3)),'OddsRatio_working_3-way'!AM3-'OddsRatio_working_3-way'!R3/3)</f>
        <v>-0.70665382562430612</v>
      </c>
      <c r="AT3" s="11">
        <f>IF(('OddsRatio_working_3-way'!X3=0),IF(Q3&gt;0,-Q3^(1/3),(-Q3)^(1/3)),'OddsRatio_working_3-way'!AN3-'OddsRatio_working_3-way'!R3/3)</f>
        <v>-0.34141121306269556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9">
        <f t="shared" ref="D4:D67" si="13">(K4/(AR4+K4-(AR4*K4)))</f>
        <v>0.26654027186239942</v>
      </c>
      <c r="E4" s="9">
        <f t="shared" ref="E4:E67" si="14">(L4/(AR4+L4-(AR4*L4)))</f>
        <v>0.31256466813218564</v>
      </c>
      <c r="F4" s="9">
        <f t="shared" ref="F4:F67" si="15">(M4/(AR4+M4-(AR4*M4)))</f>
        <v>0.42089506000541466</v>
      </c>
      <c r="G4" s="9">
        <f t="shared" ref="G4:G67" si="16">AR4</f>
        <v>1.0423402537122144</v>
      </c>
      <c r="H4" s="9">
        <f t="shared" ref="H4:H67" si="17">IF(A4="","",1/D4)</f>
        <v>3.7517782698002455</v>
      </c>
      <c r="I4" s="9">
        <f t="shared" ref="I4:I67" si="18">IF(B4="","",1/E4)</f>
        <v>3.1993379353327724</v>
      </c>
      <c r="J4" s="9">
        <f t="shared" ref="J4:J67" si="19">IF(C4="","",1/F4)</f>
        <v>2.375889134900123</v>
      </c>
      <c r="K4" s="11">
        <f t="shared" ref="K4:K67" si="20">1/A4</f>
        <v>0.27472527472527469</v>
      </c>
      <c r="L4" s="11">
        <f t="shared" ref="L4:L67" si="21">1/B4</f>
        <v>0.32154340836012862</v>
      </c>
      <c r="M4" s="11">
        <f t="shared" ref="M4:M67" si="22">1/C4</f>
        <v>0.43103448275862072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-0.27996939306397095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0.23112074753054909</v>
      </c>
      <c r="Q4" s="11">
        <f>2*'OddsRatio_working_3-way'!K4*'OddsRatio_working_3-way'!L4*'OddsRatio_working_3-way'!M4</f>
        <v>7.6151811377446144E-2</v>
      </c>
      <c r="R4" s="11">
        <f t="shared" ref="R4:R67" si="23">O4/N4</f>
        <v>0</v>
      </c>
      <c r="S4" s="11">
        <f t="shared" ref="S4:S67" si="24">P4/N4</f>
        <v>-0.82552147933449171</v>
      </c>
      <c r="T4" s="11">
        <f t="shared" ref="T4:T67" si="25">Q4/N4</f>
        <v>-0.27200048742487365</v>
      </c>
      <c r="U4" s="11">
        <f>'OddsRatio_working_3-way'!S4-'OddsRatio_working_3-way'!R4^2/3</f>
        <v>-0.82552147933449171</v>
      </c>
      <c r="V4" s="11">
        <f>'OddsRatio_working_3-way'!S4*'OddsRatio_working_3-way'!R4/3-2*'OddsRatio_working_3-way'!R4^3/27-'OddsRatio_working_3-way'!T4</f>
        <v>0.27200048742487365</v>
      </c>
      <c r="W4" s="11">
        <f>'OddsRatio_working_3-way'!V4^2+4*'OddsRatio_working_3-way'!U4^3/27</f>
        <v>-9.3610820719126492E-3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0.14434797126326498</v>
      </c>
      <c r="Y4" s="11">
        <f>IF('OddsRatio_working_3-way'!W4&gt;=0,IF('OddsRatio_working_3-way'!V4+SQRT('OddsRatio_working_3-way'!W4)&gt;0,0,PI()),ACOS('OddsRatio_working_3-way'!V4/(2*'OddsRatio_working_3-way'!X4)))</f>
        <v>0.34175060969500359</v>
      </c>
      <c r="Z4" s="11">
        <f>'OddsRatio_working_3-way'!X4^(1/3)*COS('OddsRatio_working_3-way'!Y4/3)</f>
        <v>0.5211701268561072</v>
      </c>
      <c r="AA4" s="11">
        <f>'OddsRatio_working_3-way'!X4^(1/3)*COS(('OddsRatio_working_3-way'!Y4+2*PI())/3)</f>
        <v>-0.31222462179385291</v>
      </c>
      <c r="AB4" s="11">
        <f>'OddsRatio_working_3-way'!X4^(1/3)*COS(('OddsRatio_working_3-way'!Y4+4*PI())/3)</f>
        <v>-0.2089455050622544</v>
      </c>
      <c r="AC4" s="11">
        <f>'OddsRatio_working_3-way'!X4^(1/3)*SIN('OddsRatio_working_3-way'!Y4/3)</f>
        <v>5.9628225846655447E-2</v>
      </c>
      <c r="AD4" s="11">
        <f>'OddsRatio_working_3-way'!X4^(1/3)*SIN(('OddsRatio_working_3-way'!Y4+2*PI())/3)</f>
        <v>0.42153245662761973</v>
      </c>
      <c r="AE4" s="11">
        <f>'OddsRatio_working_3-way'!X4^(1/3)*SIN(('OddsRatio_working_3-way'!Y4+4*PI())/3)</f>
        <v>-0.4811606824742749</v>
      </c>
      <c r="AF4" s="11">
        <f>-'OddsRatio_working_3-way'!U4/(3*'OddsRatio_working_3-way'!X4^(1/3))*COS(('OddsRatio_working_3-way'!Y4)/3)</f>
        <v>0.5211701268561072</v>
      </c>
      <c r="AG4" s="11">
        <f>-'OddsRatio_working_3-way'!U4/(3*'OddsRatio_working_3-way'!X4^(1/3))*COS(('OddsRatio_working_3-way'!Y4+2*PI())/3)</f>
        <v>-0.31222462179385291</v>
      </c>
      <c r="AH4" s="11">
        <f>-'OddsRatio_working_3-way'!U4/(3*'OddsRatio_working_3-way'!X4^(1/3))*COS(('OddsRatio_working_3-way'!Y4+4*PI())/3)</f>
        <v>-0.2089455050622544</v>
      </c>
      <c r="AI4" s="11">
        <f>'OddsRatio_working_3-way'!U4/(3*'OddsRatio_working_3-way'!X4^(1/3))*SIN(('OddsRatio_working_3-way'!Y4)/3)</f>
        <v>-5.9628225846655447E-2</v>
      </c>
      <c r="AJ4" s="11">
        <f>'OddsRatio_working_3-way'!U4/(3*'OddsRatio_working_3-way'!X4^(1/3))*SIN(('OddsRatio_working_3-way'!Y4+2*PI())/3)</f>
        <v>-0.42153245662761973</v>
      </c>
      <c r="AK4" s="11">
        <f>'OddsRatio_working_3-way'!U4/(3*'OddsRatio_working_3-way'!X4^(1/3))*SIN(('OddsRatio_working_3-way'!Y4+4*PI())/3)</f>
        <v>0.4811606824742749</v>
      </c>
      <c r="AL4" s="11">
        <f>'OddsRatio_working_3-way'!Z4+'OddsRatio_working_3-way'!AF4</f>
        <v>1.0423402537122144</v>
      </c>
      <c r="AM4" s="11">
        <f>'OddsRatio_working_3-way'!AA4+'OddsRatio_working_3-way'!AG4</f>
        <v>-0.62444924358770582</v>
      </c>
      <c r="AN4" s="11">
        <f>'OddsRatio_working_3-way'!AB4+'OddsRatio_working_3-way'!AH4</f>
        <v>-0.4178910101245088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1.0423402537122144</v>
      </c>
      <c r="AS4" s="11">
        <f>IF(('OddsRatio_working_3-way'!X4=0),IF(Q4&gt;0,-Q4^(1/3),(-Q4)^(1/3)),'OddsRatio_working_3-way'!AM4-'OddsRatio_working_3-way'!R4/3)</f>
        <v>-0.62444924358770582</v>
      </c>
      <c r="AT4" s="11">
        <f>IF(('OddsRatio_working_3-way'!X4=0),IF(Q4&gt;0,-Q4^(1/3),(-Q4)^(1/3)),'OddsRatio_working_3-way'!AN4-'OddsRatio_working_3-way'!R4/3)</f>
        <v>-0.4178910101245088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9">
        <f t="shared" si="13"/>
        <v>0.26884172106831328</v>
      </c>
      <c r="E5" s="9">
        <f t="shared" si="14"/>
        <v>0.29181963481690409</v>
      </c>
      <c r="F5" s="9">
        <f t="shared" si="15"/>
        <v>0.43933864411478268</v>
      </c>
      <c r="G5" s="9">
        <f t="shared" si="16"/>
        <v>1.0460233685030462</v>
      </c>
      <c r="H5" s="9">
        <f t="shared" si="17"/>
        <v>3.7196607581079193</v>
      </c>
      <c r="I5" s="9">
        <f t="shared" si="18"/>
        <v>3.4267742149270672</v>
      </c>
      <c r="J5" s="9">
        <f t="shared" si="19"/>
        <v>2.2761485095737162</v>
      </c>
      <c r="K5" s="11">
        <f t="shared" si="20"/>
        <v>0.27777777777777779</v>
      </c>
      <c r="L5" s="11">
        <f t="shared" si="21"/>
        <v>0.30120481927710846</v>
      </c>
      <c r="M5" s="11">
        <f t="shared" si="22"/>
        <v>0.4504504504504504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-0.27734963879542196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0.23140610490008079</v>
      </c>
      <c r="Q5" s="11">
        <f>2*'OddsRatio_working_3-way'!K5*'OddsRatio_working_3-way'!L5*'OddsRatio_working_3-way'!M5</f>
        <v>7.5376581400677795E-2</v>
      </c>
      <c r="R5" s="11">
        <f t="shared" si="23"/>
        <v>0</v>
      </c>
      <c r="S5" s="11">
        <f t="shared" si="24"/>
        <v>-0.83434795842936016</v>
      </c>
      <c r="T5" s="11">
        <f t="shared" si="25"/>
        <v>-0.27177457929295123</v>
      </c>
      <c r="U5" s="11">
        <f>'OddsRatio_working_3-way'!S5-'OddsRatio_working_3-way'!R5^2/3</f>
        <v>-0.83434795842936016</v>
      </c>
      <c r="V5" s="11">
        <f>'OddsRatio_working_3-way'!S5*'OddsRatio_working_3-way'!R5/3-2*'OddsRatio_working_3-way'!R5^3/27-'OddsRatio_working_3-way'!T5</f>
        <v>0.27177457929295123</v>
      </c>
      <c r="W5" s="11">
        <f>'OddsRatio_working_3-way'!V5^2+4*'OddsRatio_working_3-way'!U5^3/27</f>
        <v>-1.2185997411891455E-2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0.14666920208563905</v>
      </c>
      <c r="Y5" s="11">
        <f>IF('OddsRatio_working_3-way'!W5&gt;=0,IF('OddsRatio_working_3-way'!V5+SQRT('OddsRatio_working_3-way'!W5)&gt;0,0,PI()),ACOS('OddsRatio_working_3-way'!V5/(2*'OddsRatio_working_3-way'!X5)))</f>
        <v>0.38582513175702182</v>
      </c>
      <c r="Z5" s="11">
        <f>'OddsRatio_working_3-way'!X5^(1/3)*COS('OddsRatio_working_3-way'!Y5/3)</f>
        <v>0.52301168425152311</v>
      </c>
      <c r="AA5" s="11">
        <f>'OddsRatio_working_3-way'!X5^(1/3)*COS(('OddsRatio_working_3-way'!Y5+2*PI())/3)</f>
        <v>-0.32008120562978842</v>
      </c>
      <c r="AB5" s="11">
        <f>'OddsRatio_working_3-way'!X5^(1/3)*COS(('OddsRatio_working_3-way'!Y5+4*PI())/3)</f>
        <v>-0.20293047862173458</v>
      </c>
      <c r="AC5" s="11">
        <f>'OddsRatio_working_3-way'!X5^(1/3)*SIN('OddsRatio_working_3-way'!Y5/3)</f>
        <v>6.7637003773860241E-2</v>
      </c>
      <c r="AD5" s="11">
        <f>'OddsRatio_working_3-way'!X5^(1/3)*SIN(('OddsRatio_working_3-way'!Y5+2*PI())/3)</f>
        <v>0.41912290315097456</v>
      </c>
      <c r="AE5" s="11">
        <f>'OddsRatio_working_3-way'!X5^(1/3)*SIN(('OddsRatio_working_3-way'!Y5+4*PI())/3)</f>
        <v>-0.48675990692483478</v>
      </c>
      <c r="AF5" s="11">
        <f>-'OddsRatio_working_3-way'!U5/(3*'OddsRatio_working_3-way'!X5^(1/3))*COS(('OddsRatio_working_3-way'!Y5)/3)</f>
        <v>0.52301168425152311</v>
      </c>
      <c r="AG5" s="11">
        <f>-'OddsRatio_working_3-way'!U5/(3*'OddsRatio_working_3-way'!X5^(1/3))*COS(('OddsRatio_working_3-way'!Y5+2*PI())/3)</f>
        <v>-0.32008120562978842</v>
      </c>
      <c r="AH5" s="11">
        <f>-'OddsRatio_working_3-way'!U5/(3*'OddsRatio_working_3-way'!X5^(1/3))*COS(('OddsRatio_working_3-way'!Y5+4*PI())/3)</f>
        <v>-0.20293047862173458</v>
      </c>
      <c r="AI5" s="11">
        <f>'OddsRatio_working_3-way'!U5/(3*'OddsRatio_working_3-way'!X5^(1/3))*SIN(('OddsRatio_working_3-way'!Y5)/3)</f>
        <v>-6.7637003773860241E-2</v>
      </c>
      <c r="AJ5" s="11">
        <f>'OddsRatio_working_3-way'!U5/(3*'OddsRatio_working_3-way'!X5^(1/3))*SIN(('OddsRatio_working_3-way'!Y5+2*PI())/3)</f>
        <v>-0.41912290315097456</v>
      </c>
      <c r="AK5" s="11">
        <f>'OddsRatio_working_3-way'!U5/(3*'OddsRatio_working_3-way'!X5^(1/3))*SIN(('OddsRatio_working_3-way'!Y5+4*PI())/3)</f>
        <v>0.48675990692483478</v>
      </c>
      <c r="AL5" s="11">
        <f>'OddsRatio_working_3-way'!Z5+'OddsRatio_working_3-way'!AF5</f>
        <v>1.0460233685030462</v>
      </c>
      <c r="AM5" s="11">
        <f>'OddsRatio_working_3-way'!AA5+'OddsRatio_working_3-way'!AG5</f>
        <v>-0.64016241125957685</v>
      </c>
      <c r="AN5" s="11">
        <f>'OddsRatio_working_3-way'!AB5+'OddsRatio_working_3-way'!AH5</f>
        <v>-0.40586095724346916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1.0460233685030462</v>
      </c>
      <c r="AS5" s="11">
        <f>IF(('OddsRatio_working_3-way'!X5=0),IF(Q5&gt;0,-Q5^(1/3),(-Q5)^(1/3)),'OddsRatio_working_3-way'!AM5-'OddsRatio_working_3-way'!R5/3)</f>
        <v>-0.64016241125957685</v>
      </c>
      <c r="AT5" s="11">
        <f>IF(('OddsRatio_working_3-way'!X5=0),IF(Q5&gt;0,-Q5^(1/3),(-Q5)^(1/3)),'OddsRatio_working_3-way'!AN5-'OddsRatio_working_3-way'!R5/3)</f>
        <v>-0.40586095724346916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9">
        <f t="shared" si="13"/>
        <v>8.0940310110056507E-2</v>
      </c>
      <c r="E6" s="9">
        <f t="shared" si="14"/>
        <v>0.1811466971775221</v>
      </c>
      <c r="F6" s="9">
        <f t="shared" si="15"/>
        <v>0.73791299271242161</v>
      </c>
      <c r="G6" s="9">
        <f t="shared" si="16"/>
        <v>1.0762827870360008</v>
      </c>
      <c r="H6" s="9">
        <f t="shared" si="17"/>
        <v>12.354783403229808</v>
      </c>
      <c r="I6" s="9">
        <f t="shared" si="18"/>
        <v>5.5203877055512036</v>
      </c>
      <c r="J6" s="9">
        <f t="shared" si="19"/>
        <v>1.3551733197218803</v>
      </c>
      <c r="K6" s="11">
        <f t="shared" si="20"/>
        <v>8.6580086580086577E-2</v>
      </c>
      <c r="L6" s="11">
        <f t="shared" si="21"/>
        <v>0.19230769230769229</v>
      </c>
      <c r="M6" s="11">
        <f t="shared" si="22"/>
        <v>0.75187969924812026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-0.18305378831694641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0.18878364743026393</v>
      </c>
      <c r="Q6" s="11">
        <f>2*'OddsRatio_working_3-way'!K6*'OddsRatio_working_3-way'!L6*'OddsRatio_working_3-way'!M6</f>
        <v>2.5037619022581423E-2</v>
      </c>
      <c r="R6" s="11">
        <f t="shared" si="23"/>
        <v>0</v>
      </c>
      <c r="S6" s="11">
        <f t="shared" si="24"/>
        <v>-1.0313015052351533</v>
      </c>
      <c r="T6" s="11">
        <f t="shared" si="25"/>
        <v>-0.13677738796222191</v>
      </c>
      <c r="U6" s="11">
        <f>'OddsRatio_working_3-way'!S6-'OddsRatio_working_3-way'!R6^2/3</f>
        <v>-1.0313015052351533</v>
      </c>
      <c r="V6" s="11">
        <f>'OddsRatio_working_3-way'!S6*'OddsRatio_working_3-way'!R6/3-2*'OddsRatio_working_3-way'!R6^3/27-'OddsRatio_working_3-way'!T6</f>
        <v>0.13677738796222191</v>
      </c>
      <c r="W6" s="11">
        <f>'OddsRatio_working_3-way'!V6^2+4*'OddsRatio_working_3-way'!U6^3/27</f>
        <v>-0.14379187756691675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0.20155640117885423</v>
      </c>
      <c r="Y6" s="11">
        <f>IF('OddsRatio_working_3-way'!W6&gt;=0,IF('OddsRatio_working_3-way'!V6+SQRT('OddsRatio_working_3-way'!W6)&gt;0,0,PI()),ACOS('OddsRatio_working_3-way'!V6/(2*'OddsRatio_working_3-way'!X6)))</f>
        <v>1.2246204713703175</v>
      </c>
      <c r="Z6" s="11">
        <f>'OddsRatio_working_3-way'!X6^(1/3)*COS('OddsRatio_working_3-way'!Y6/3)</f>
        <v>0.53814139351800039</v>
      </c>
      <c r="AA6" s="11">
        <f>'OddsRatio_working_3-way'!X6^(1/3)*COS(('OddsRatio_working_3-way'!Y6+2*PI())/3)</f>
        <v>-0.47063521929624347</v>
      </c>
      <c r="AB6" s="11">
        <f>'OddsRatio_working_3-way'!X6^(1/3)*COS(('OddsRatio_working_3-way'!Y6+4*PI())/3)</f>
        <v>-6.7506174221757045E-2</v>
      </c>
      <c r="AC6" s="11">
        <f>'OddsRatio_working_3-way'!X6^(1/3)*SIN('OddsRatio_working_3-way'!Y6/3)</f>
        <v>0.23274666269191152</v>
      </c>
      <c r="AD6" s="11">
        <f>'OddsRatio_working_3-way'!X6^(1/3)*SIN(('OddsRatio_working_3-way'!Y6+2*PI())/3)</f>
        <v>0.34967078626859099</v>
      </c>
      <c r="AE6" s="11">
        <f>'OddsRatio_working_3-way'!X6^(1/3)*SIN(('OddsRatio_working_3-way'!Y6+4*PI())/3)</f>
        <v>-0.58241744896050252</v>
      </c>
      <c r="AF6" s="11">
        <f>-'OddsRatio_working_3-way'!U6/(3*'OddsRatio_working_3-way'!X6^(1/3))*COS(('OddsRatio_working_3-way'!Y6)/3)</f>
        <v>0.53814139351800028</v>
      </c>
      <c r="AG6" s="11">
        <f>-'OddsRatio_working_3-way'!U6/(3*'OddsRatio_working_3-way'!X6^(1/3))*COS(('OddsRatio_working_3-way'!Y6+2*PI())/3)</f>
        <v>-0.47063521929624336</v>
      </c>
      <c r="AH6" s="11">
        <f>-'OddsRatio_working_3-way'!U6/(3*'OddsRatio_working_3-way'!X6^(1/3))*COS(('OddsRatio_working_3-way'!Y6+4*PI())/3)</f>
        <v>-6.7506174221757032E-2</v>
      </c>
      <c r="AI6" s="11">
        <f>'OddsRatio_working_3-way'!U6/(3*'OddsRatio_working_3-way'!X6^(1/3))*SIN(('OddsRatio_working_3-way'!Y6)/3)</f>
        <v>-0.23274666269191147</v>
      </c>
      <c r="AJ6" s="11">
        <f>'OddsRatio_working_3-way'!U6/(3*'OddsRatio_working_3-way'!X6^(1/3))*SIN(('OddsRatio_working_3-way'!Y6+2*PI())/3)</f>
        <v>-0.34967078626859094</v>
      </c>
      <c r="AK6" s="11">
        <f>'OddsRatio_working_3-way'!U6/(3*'OddsRatio_working_3-way'!X6^(1/3))*SIN(('OddsRatio_working_3-way'!Y6+4*PI())/3)</f>
        <v>0.5824174489605024</v>
      </c>
      <c r="AL6" s="11">
        <f>'OddsRatio_working_3-way'!Z6+'OddsRatio_working_3-way'!AF6</f>
        <v>1.0762827870360008</v>
      </c>
      <c r="AM6" s="11">
        <f>'OddsRatio_working_3-way'!AA6+'OddsRatio_working_3-way'!AG6</f>
        <v>-0.94127043859248682</v>
      </c>
      <c r="AN6" s="11">
        <f>'OddsRatio_working_3-way'!AB6+'OddsRatio_working_3-way'!AH6</f>
        <v>-0.13501234844351406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1.0762827870360008</v>
      </c>
      <c r="AS6" s="11">
        <f>IF(('OddsRatio_working_3-way'!X6=0),IF(Q6&gt;0,-Q6^(1/3),(-Q6)^(1/3)),'OddsRatio_working_3-way'!AM6-'OddsRatio_working_3-way'!R6/3)</f>
        <v>-0.94127043859248682</v>
      </c>
      <c r="AT6" s="11">
        <f>IF(('OddsRatio_working_3-way'!X6=0),IF(Q6&gt;0,-Q6^(1/3),(-Q6)^(1/3)),'OddsRatio_working_3-way'!AN6-'OddsRatio_working_3-way'!R6/3)</f>
        <v>-0.13501234844351406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9">
        <f t="shared" si="13"/>
        <v>0.28411866569709177</v>
      </c>
      <c r="E7" s="9">
        <f t="shared" si="14"/>
        <v>0.325526277201031</v>
      </c>
      <c r="F7" s="9">
        <f t="shared" si="15"/>
        <v>0.39035505710187757</v>
      </c>
      <c r="G7" s="9">
        <f t="shared" si="16"/>
        <v>1.0411802141095583</v>
      </c>
      <c r="H7" s="9">
        <f t="shared" si="17"/>
        <v>3.5196561181451305</v>
      </c>
      <c r="I7" s="9">
        <f t="shared" si="18"/>
        <v>3.0719486260780204</v>
      </c>
      <c r="J7" s="9">
        <f t="shared" si="19"/>
        <v>2.561770321164337</v>
      </c>
      <c r="K7" s="11">
        <f t="shared" si="20"/>
        <v>0.29239766081871343</v>
      </c>
      <c r="L7" s="11">
        <f t="shared" si="21"/>
        <v>0.33444816053511706</v>
      </c>
      <c r="M7" s="11">
        <f t="shared" si="22"/>
        <v>0.4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-0.28256762307105565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0.23117995658041424</v>
      </c>
      <c r="Q7" s="11">
        <f>2*'OddsRatio_working_3-way'!K7*'OddsRatio_working_3-way'!L7*'OddsRatio_working_3-way'!M7</f>
        <v>7.8233487844471816E-2</v>
      </c>
      <c r="R7" s="11">
        <f t="shared" si="23"/>
        <v>0</v>
      </c>
      <c r="S7" s="11">
        <f t="shared" si="24"/>
        <v>-0.81814028821794893</v>
      </c>
      <c r="T7" s="11">
        <f t="shared" si="25"/>
        <v>-0.27686642579287613</v>
      </c>
      <c r="U7" s="11">
        <f>'OddsRatio_working_3-way'!S7-'OddsRatio_working_3-way'!R7^2/3</f>
        <v>-0.81814028821794893</v>
      </c>
      <c r="V7" s="11">
        <f>'OddsRatio_working_3-way'!S7*'OddsRatio_working_3-way'!R7/3-2*'OddsRatio_working_3-way'!R7^3/27-'OddsRatio_working_3-way'!T7</f>
        <v>0.27686642579287613</v>
      </c>
      <c r="W7" s="11">
        <f>'OddsRatio_working_3-way'!V7^2+4*'OddsRatio_working_3-way'!U7^3/27</f>
        <v>-4.474625370906829E-3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0.14241632903412885</v>
      </c>
      <c r="Y7" s="11">
        <f>IF('OddsRatio_working_3-way'!W7&gt;=0,IF('OddsRatio_working_3-way'!V7+SQRT('OddsRatio_working_3-way'!W7)&gt;0,0,PI()),ACOS('OddsRatio_working_3-way'!V7/(2*'OddsRatio_working_3-way'!X7)))</f>
        <v>0.23706313277656998</v>
      </c>
      <c r="Z7" s="11">
        <f>'OddsRatio_working_3-way'!X7^(1/3)*COS('OddsRatio_working_3-way'!Y7/3)</f>
        <v>0.52059010705477926</v>
      </c>
      <c r="AA7" s="11">
        <f>'OddsRatio_working_3-way'!X7^(1/3)*COS(('OddsRatio_working_3-way'!Y7+2*PI())/3)</f>
        <v>-0.29599557708107732</v>
      </c>
      <c r="AB7" s="11">
        <f>'OddsRatio_working_3-way'!X7^(1/3)*COS(('OddsRatio_working_3-way'!Y7+4*PI())/3)</f>
        <v>-0.224594529973702</v>
      </c>
      <c r="AC7" s="11">
        <f>'OddsRatio_working_3-way'!X7^(1/3)*SIN('OddsRatio_working_3-way'!Y7/3)</f>
        <v>4.122341376786428E-2</v>
      </c>
      <c r="AD7" s="11">
        <f>'OddsRatio_working_3-way'!X7^(1/3)*SIN(('OddsRatio_working_3-way'!Y7+2*PI())/3)</f>
        <v>0.43023255078436712</v>
      </c>
      <c r="AE7" s="11">
        <f>'OddsRatio_working_3-way'!X7^(1/3)*SIN(('OddsRatio_working_3-way'!Y7+4*PI())/3)</f>
        <v>-0.47145596455223143</v>
      </c>
      <c r="AF7" s="11">
        <f>-'OddsRatio_working_3-way'!U7/(3*'OddsRatio_working_3-way'!X7^(1/3))*COS(('OddsRatio_working_3-way'!Y7)/3)</f>
        <v>0.52059010705477915</v>
      </c>
      <c r="AG7" s="11">
        <f>-'OddsRatio_working_3-way'!U7/(3*'OddsRatio_working_3-way'!X7^(1/3))*COS(('OddsRatio_working_3-way'!Y7+2*PI())/3)</f>
        <v>-0.29599557708107727</v>
      </c>
      <c r="AH7" s="11">
        <f>-'OddsRatio_working_3-way'!U7/(3*'OddsRatio_working_3-way'!X7^(1/3))*COS(('OddsRatio_working_3-way'!Y7+4*PI())/3)</f>
        <v>-0.22459452997370197</v>
      </c>
      <c r="AI7" s="11">
        <f>'OddsRatio_working_3-way'!U7/(3*'OddsRatio_working_3-way'!X7^(1/3))*SIN(('OddsRatio_working_3-way'!Y7)/3)</f>
        <v>-4.1223413767864273E-2</v>
      </c>
      <c r="AJ7" s="11">
        <f>'OddsRatio_working_3-way'!U7/(3*'OddsRatio_working_3-way'!X7^(1/3))*SIN(('OddsRatio_working_3-way'!Y7+2*PI())/3)</f>
        <v>-0.43023255078436701</v>
      </c>
      <c r="AK7" s="11">
        <f>'OddsRatio_working_3-way'!U7/(3*'OddsRatio_working_3-way'!X7^(1/3))*SIN(('OddsRatio_working_3-way'!Y7+4*PI())/3)</f>
        <v>0.47145596455223132</v>
      </c>
      <c r="AL7" s="11">
        <f>'OddsRatio_working_3-way'!Z7+'OddsRatio_working_3-way'!AF7</f>
        <v>1.0411802141095583</v>
      </c>
      <c r="AM7" s="11">
        <f>'OddsRatio_working_3-way'!AA7+'OddsRatio_working_3-way'!AG7</f>
        <v>-0.59199115416215453</v>
      </c>
      <c r="AN7" s="11">
        <f>'OddsRatio_working_3-way'!AB7+'OddsRatio_working_3-way'!AH7</f>
        <v>-0.44918905994740399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1.0411802141095583</v>
      </c>
      <c r="AS7" s="11">
        <f>IF(('OddsRatio_working_3-way'!X7=0),IF(Q7&gt;0,-Q7^(1/3),(-Q7)^(1/3)),'OddsRatio_working_3-way'!AM7-'OddsRatio_working_3-way'!R7/3)</f>
        <v>-0.59199115416215453</v>
      </c>
      <c r="AT7" s="11">
        <f>IF(('OddsRatio_working_3-way'!X7=0),IF(Q7&gt;0,-Q7^(1/3),(-Q7)^(1/3)),'OddsRatio_working_3-way'!AN7-'OddsRatio_working_3-way'!R7/3)</f>
        <v>-0.44918905994740399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9">
        <f t="shared" si="13"/>
        <v>0.58260463997223788</v>
      </c>
      <c r="E8" s="9">
        <f t="shared" si="14"/>
        <v>0.26743040246227662</v>
      </c>
      <c r="F8" s="9">
        <f t="shared" si="15"/>
        <v>0.14996495756548564</v>
      </c>
      <c r="G8" s="9">
        <f t="shared" si="16"/>
        <v>1.0535733219571151</v>
      </c>
      <c r="H8" s="9">
        <f t="shared" si="17"/>
        <v>1.7164298589308382</v>
      </c>
      <c r="I8" s="9">
        <f t="shared" si="18"/>
        <v>3.7392906370884988</v>
      </c>
      <c r="J8" s="9">
        <f t="shared" si="19"/>
        <v>6.6682244721292774</v>
      </c>
      <c r="K8" s="11">
        <f t="shared" si="20"/>
        <v>0.59523809523809523</v>
      </c>
      <c r="L8" s="11">
        <f t="shared" si="21"/>
        <v>0.27777777777777779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-0.24650859995687602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0.22443233650130207</v>
      </c>
      <c r="Q8" s="11">
        <f>2*'OddsRatio_working_3-way'!K8*'OddsRatio_working_3-way'!L8*'OddsRatio_working_3-way'!M8</f>
        <v>5.1831948383672527E-2</v>
      </c>
      <c r="R8" s="11">
        <f t="shared" si="23"/>
        <v>0</v>
      </c>
      <c r="S8" s="11">
        <f t="shared" si="24"/>
        <v>-0.91044424632878551</v>
      </c>
      <c r="T8" s="11">
        <f t="shared" si="25"/>
        <v>-0.21026426012212132</v>
      </c>
      <c r="U8" s="11">
        <f>'OddsRatio_working_3-way'!S8-'OddsRatio_working_3-way'!R8^2/3</f>
        <v>-0.91044424632878551</v>
      </c>
      <c r="V8" s="11">
        <f>'OddsRatio_working_3-way'!S8*'OddsRatio_working_3-way'!R8/3-2*'OddsRatio_working_3-way'!R8^3/27-'OddsRatio_working_3-way'!T8</f>
        <v>0.21026426012212132</v>
      </c>
      <c r="W8" s="11">
        <f>'OddsRatio_working_3-way'!V8^2+4*'OddsRatio_working_3-way'!U8^3/27</f>
        <v>-6.7592671288760869E-2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0.16718532409684167</v>
      </c>
      <c r="Y8" s="11">
        <f>IF('OddsRatio_working_3-way'!W8&gt;=0,IF('OddsRatio_working_3-way'!V8+SQRT('OddsRatio_working_3-way'!W8)&gt;0,0,PI()),ACOS('OddsRatio_working_3-way'!V8/(2*'OddsRatio_working_3-way'!X8)))</f>
        <v>0.89074121310704402</v>
      </c>
      <c r="Z8" s="11">
        <f>'OddsRatio_working_3-way'!X8^(1/3)*COS('OddsRatio_working_3-way'!Y8/3)</f>
        <v>0.52678666097855753</v>
      </c>
      <c r="AA8" s="11">
        <f>'OddsRatio_working_3-way'!X8^(1/3)*COS(('OddsRatio_working_3-way'!Y8+2*PI())/3)</f>
        <v>-0.40297456828108635</v>
      </c>
      <c r="AB8" s="11">
        <f>'OddsRatio_working_3-way'!X8^(1/3)*COS(('OddsRatio_working_3-way'!Y8+4*PI())/3)</f>
        <v>-0.12381209269747122</v>
      </c>
      <c r="AC8" s="11">
        <f>'OddsRatio_working_3-way'!X8^(1/3)*SIN('OddsRatio_working_3-way'!Y8/3)</f>
        <v>0.1611745304258427</v>
      </c>
      <c r="AD8" s="11">
        <f>'OddsRatio_working_3-way'!X8^(1/3)*SIN(('OddsRatio_working_3-way'!Y8+2*PI())/3)</f>
        <v>0.3756233655692901</v>
      </c>
      <c r="AE8" s="11">
        <f>'OddsRatio_working_3-way'!X8^(1/3)*SIN(('OddsRatio_working_3-way'!Y8+4*PI())/3)</f>
        <v>-0.53679789599513272</v>
      </c>
      <c r="AF8" s="11">
        <f>-'OddsRatio_working_3-way'!U8/(3*'OddsRatio_working_3-way'!X8^(1/3))*COS(('OddsRatio_working_3-way'!Y8)/3)</f>
        <v>0.52678666097855753</v>
      </c>
      <c r="AG8" s="11">
        <f>-'OddsRatio_working_3-way'!U8/(3*'OddsRatio_working_3-way'!X8^(1/3))*COS(('OddsRatio_working_3-way'!Y8+2*PI())/3)</f>
        <v>-0.40297456828108635</v>
      </c>
      <c r="AH8" s="11">
        <f>-'OddsRatio_working_3-way'!U8/(3*'OddsRatio_working_3-way'!X8^(1/3))*COS(('OddsRatio_working_3-way'!Y8+4*PI())/3)</f>
        <v>-0.12381209269747122</v>
      </c>
      <c r="AI8" s="11">
        <f>'OddsRatio_working_3-way'!U8/(3*'OddsRatio_working_3-way'!X8^(1/3))*SIN(('OddsRatio_working_3-way'!Y8)/3)</f>
        <v>-0.1611745304258427</v>
      </c>
      <c r="AJ8" s="11">
        <f>'OddsRatio_working_3-way'!U8/(3*'OddsRatio_working_3-way'!X8^(1/3))*SIN(('OddsRatio_working_3-way'!Y8+2*PI())/3)</f>
        <v>-0.3756233655692901</v>
      </c>
      <c r="AK8" s="11">
        <f>'OddsRatio_working_3-way'!U8/(3*'OddsRatio_working_3-way'!X8^(1/3))*SIN(('OddsRatio_working_3-way'!Y8+4*PI())/3)</f>
        <v>0.53679789599513272</v>
      </c>
      <c r="AL8" s="11">
        <f>'OddsRatio_working_3-way'!Z8+'OddsRatio_working_3-way'!AF8</f>
        <v>1.0535733219571151</v>
      </c>
      <c r="AM8" s="11">
        <f>'OddsRatio_working_3-way'!AA8+'OddsRatio_working_3-way'!AG8</f>
        <v>-0.80594913656217271</v>
      </c>
      <c r="AN8" s="11">
        <f>'OddsRatio_working_3-way'!AB8+'OddsRatio_working_3-way'!AH8</f>
        <v>-0.24762418539494244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1.0535733219571151</v>
      </c>
      <c r="AS8" s="11">
        <f>IF(('OddsRatio_working_3-way'!X8=0),IF(Q8&gt;0,-Q8^(1/3),(-Q8)^(1/3)),'OddsRatio_working_3-way'!AM8-'OddsRatio_working_3-way'!R8/3)</f>
        <v>-0.80594913656217271</v>
      </c>
      <c r="AT8" s="11">
        <f>IF(('OddsRatio_working_3-way'!X8=0),IF(Q8&gt;0,-Q8^(1/3),(-Q8)^(1/3)),'OddsRatio_working_3-way'!AN8-'OddsRatio_working_3-way'!R8/3)</f>
        <v>-0.24762418539494244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9">
        <f t="shared" si="13"/>
        <v>0.34299405378803399</v>
      </c>
      <c r="E9" s="9">
        <f t="shared" si="14"/>
        <v>0.30392599559597849</v>
      </c>
      <c r="F9" s="9">
        <f t="shared" si="15"/>
        <v>0.35307995061598751</v>
      </c>
      <c r="G9" s="9">
        <f t="shared" si="16"/>
        <v>1.041033933634623</v>
      </c>
      <c r="H9" s="9">
        <f t="shared" si="17"/>
        <v>2.9155024378877057</v>
      </c>
      <c r="I9" s="9">
        <f t="shared" si="18"/>
        <v>3.2902746539961711</v>
      </c>
      <c r="J9" s="9">
        <f t="shared" si="19"/>
        <v>2.8322197231969359</v>
      </c>
      <c r="K9" s="11">
        <f t="shared" si="20"/>
        <v>0.35211267605633806</v>
      </c>
      <c r="L9" s="11">
        <f t="shared" si="21"/>
        <v>0.3125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-0.284037558685446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0.23123341498264954</v>
      </c>
      <c r="Q9" s="11">
        <f>2*'OddsRatio_working_3-way'!K9*'OddsRatio_working_3-way'!L9*'OddsRatio_working_3-way'!M9</f>
        <v>7.9735660338844674E-2</v>
      </c>
      <c r="R9" s="11">
        <f t="shared" si="23"/>
        <v>0</v>
      </c>
      <c r="S9" s="11">
        <f t="shared" si="24"/>
        <v>-0.8140945023356092</v>
      </c>
      <c r="T9" s="11">
        <f t="shared" si="25"/>
        <v>-0.28072224218469283</v>
      </c>
      <c r="U9" s="11">
        <f>'OddsRatio_working_3-way'!S9-'OddsRatio_working_3-way'!R9^2/3</f>
        <v>-0.8140945023356092</v>
      </c>
      <c r="V9" s="11">
        <f>'OddsRatio_working_3-way'!S9*'OddsRatio_working_3-way'!R9/3-2*'OddsRatio_working_3-way'!R9^3/27-'OddsRatio_working_3-way'!T9</f>
        <v>0.28072224218469283</v>
      </c>
      <c r="W9" s="11">
        <f>'OddsRatio_working_3-way'!V9^2+4*'OddsRatio_working_3-way'!U9^3/27</f>
        <v>-1.1270251751376997E-3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0.14136124153417992</v>
      </c>
      <c r="Y9" s="11">
        <f>IF('OddsRatio_working_3-way'!W9&gt;=0,IF('OddsRatio_working_3-way'!V9+SQRT('OddsRatio_working_3-way'!W9)&gt;0,0,PI()),ACOS('OddsRatio_working_3-way'!V9/(2*'OddsRatio_working_3-way'!X9)))</f>
        <v>0.1190234014512257</v>
      </c>
      <c r="Z9" s="11">
        <f>'OddsRatio_working_3-way'!X9^(1/3)*COS('OddsRatio_working_3-way'!Y9/3)</f>
        <v>0.52051696681731152</v>
      </c>
      <c r="AA9" s="11">
        <f>'OddsRatio_working_3-way'!X9^(1/3)*COS(('OddsRatio_working_3-way'!Y9+2*PI())/3)</f>
        <v>-0.27815236575379493</v>
      </c>
      <c r="AB9" s="11">
        <f>'OddsRatio_working_3-way'!X9^(1/3)*COS(('OddsRatio_working_3-way'!Y9+4*PI())/3)</f>
        <v>-0.24236460106351668</v>
      </c>
      <c r="AC9" s="11">
        <f>'OddsRatio_working_3-way'!X9^(1/3)*SIN('OddsRatio_working_3-way'!Y9/3)</f>
        <v>2.0662075577627177E-2</v>
      </c>
      <c r="AD9" s="11">
        <f>'OddsRatio_working_3-way'!X9^(1/3)*SIN(('OddsRatio_working_3-way'!Y9+2*PI())/3)</f>
        <v>0.44044987857579981</v>
      </c>
      <c r="AE9" s="11">
        <f>'OddsRatio_working_3-way'!X9^(1/3)*SIN(('OddsRatio_working_3-way'!Y9+4*PI())/3)</f>
        <v>-0.46111195415342693</v>
      </c>
      <c r="AF9" s="11">
        <f>-'OddsRatio_working_3-way'!U9/(3*'OddsRatio_working_3-way'!X9^(1/3))*COS(('OddsRatio_working_3-way'!Y9)/3)</f>
        <v>0.52051696681731163</v>
      </c>
      <c r="AG9" s="11">
        <f>-'OddsRatio_working_3-way'!U9/(3*'OddsRatio_working_3-way'!X9^(1/3))*COS(('OddsRatio_working_3-way'!Y9+2*PI())/3)</f>
        <v>-0.27815236575379498</v>
      </c>
      <c r="AH9" s="11">
        <f>-'OddsRatio_working_3-way'!U9/(3*'OddsRatio_working_3-way'!X9^(1/3))*COS(('OddsRatio_working_3-way'!Y9+4*PI())/3)</f>
        <v>-0.24236460106351673</v>
      </c>
      <c r="AI9" s="11">
        <f>'OddsRatio_working_3-way'!U9/(3*'OddsRatio_working_3-way'!X9^(1/3))*SIN(('OddsRatio_working_3-way'!Y9)/3)</f>
        <v>-2.0662075577627184E-2</v>
      </c>
      <c r="AJ9" s="11">
        <f>'OddsRatio_working_3-way'!U9/(3*'OddsRatio_working_3-way'!X9^(1/3))*SIN(('OddsRatio_working_3-way'!Y9+2*PI())/3)</f>
        <v>-0.44044987857579992</v>
      </c>
      <c r="AK9" s="11">
        <f>'OddsRatio_working_3-way'!U9/(3*'OddsRatio_working_3-way'!X9^(1/3))*SIN(('OddsRatio_working_3-way'!Y9+4*PI())/3)</f>
        <v>0.46111195415342704</v>
      </c>
      <c r="AL9" s="11">
        <f>'OddsRatio_working_3-way'!Z9+'OddsRatio_working_3-way'!AF9</f>
        <v>1.041033933634623</v>
      </c>
      <c r="AM9" s="11">
        <f>'OddsRatio_working_3-way'!AA9+'OddsRatio_working_3-way'!AG9</f>
        <v>-0.55630473150758997</v>
      </c>
      <c r="AN9" s="11">
        <f>'OddsRatio_working_3-way'!AB9+'OddsRatio_working_3-way'!AH9</f>
        <v>-0.48472920212703341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1.041033933634623</v>
      </c>
      <c r="AS9" s="11">
        <f>IF(('OddsRatio_working_3-way'!X9=0),IF(Q9&gt;0,-Q9^(1/3),(-Q9)^(1/3)),'OddsRatio_working_3-way'!AM9-'OddsRatio_working_3-way'!R9/3)</f>
        <v>-0.55630473150758997</v>
      </c>
      <c r="AT9" s="11">
        <f>IF(('OddsRatio_working_3-way'!X9=0),IF(Q9&gt;0,-Q9^(1/3),(-Q9)^(1/3)),'OddsRatio_working_3-way'!AN9-'OddsRatio_working_3-way'!R9/3)</f>
        <v>-0.48472920212703341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9">
        <f t="shared" si="13"/>
        <v>0.21133479673260355</v>
      </c>
      <c r="E10" s="9">
        <f t="shared" si="14"/>
        <v>0.28301044779225337</v>
      </c>
      <c r="F10" s="9">
        <f t="shared" si="15"/>
        <v>0.50565475547514294</v>
      </c>
      <c r="G10" s="9">
        <f t="shared" si="16"/>
        <v>1.051219276819289</v>
      </c>
      <c r="H10" s="9">
        <f t="shared" si="17"/>
        <v>4.7318284327084772</v>
      </c>
      <c r="I10" s="9">
        <f t="shared" si="18"/>
        <v>3.533438457134487</v>
      </c>
      <c r="J10" s="9">
        <f t="shared" si="19"/>
        <v>1.9776339274419386</v>
      </c>
      <c r="K10" s="11">
        <f t="shared" si="20"/>
        <v>0.21978021978021978</v>
      </c>
      <c r="L10" s="11">
        <f t="shared" si="21"/>
        <v>0.29325513196480935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-0.26570838487936932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0.23008914869185637</v>
      </c>
      <c r="Q10" s="11">
        <f>2*'OddsRatio_working_3-way'!K10*'OddsRatio_working_3-way'!L10*'OddsRatio_working_3-way'!M10</f>
        <v>6.6789302958448871E-2</v>
      </c>
      <c r="R10" s="11">
        <f t="shared" si="23"/>
        <v>0</v>
      </c>
      <c r="S10" s="11">
        <f t="shared" si="24"/>
        <v>-0.86594613412864652</v>
      </c>
      <c r="T10" s="11">
        <f t="shared" si="25"/>
        <v>-0.25136317391252438</v>
      </c>
      <c r="U10" s="11">
        <f>'OddsRatio_working_3-way'!S10-'OddsRatio_working_3-way'!R10^2/3</f>
        <v>-0.86594613412864652</v>
      </c>
      <c r="V10" s="11">
        <f>'OddsRatio_working_3-way'!S10*'OddsRatio_working_3-way'!R10/3-2*'OddsRatio_working_3-way'!R10^3/27-'OddsRatio_working_3-way'!T10</f>
        <v>0.25136317391252438</v>
      </c>
      <c r="W10" s="11">
        <f>'OddsRatio_working_3-way'!V10^2+4*'OddsRatio_working_3-way'!U10^3/27</f>
        <v>-3.301517886547739E-2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0.15507951514050411</v>
      </c>
      <c r="Y10" s="11">
        <f>IF('OddsRatio_working_3-way'!W10&gt;=0,IF('OddsRatio_working_3-way'!V10+SQRT('OddsRatio_working_3-way'!W10)&gt;0,0,PI()),ACOS('OddsRatio_working_3-way'!V10/(2*'OddsRatio_working_3-way'!X10)))</f>
        <v>0.6259051353714713</v>
      </c>
      <c r="Z10" s="11">
        <f>'OddsRatio_working_3-way'!X10^(1/3)*COS('OddsRatio_working_3-way'!Y10/3)</f>
        <v>0.52560963840964448</v>
      </c>
      <c r="AA10" s="11">
        <f>'OddsRatio_working_3-way'!X10^(1/3)*COS(('OddsRatio_working_3-way'!Y10+2*PI())/3)</f>
        <v>-0.35917605215492904</v>
      </c>
      <c r="AB10" s="11">
        <f>'OddsRatio_working_3-way'!X10^(1/3)*COS(('OddsRatio_working_3-way'!Y10+4*PI())/3)</f>
        <v>-0.16643358625471552</v>
      </c>
      <c r="AC10" s="11">
        <f>'OddsRatio_working_3-way'!X10^(1/3)*SIN('OddsRatio_working_3-way'!Y10/3)</f>
        <v>0.11127991457176069</v>
      </c>
      <c r="AD10" s="11">
        <f>'OddsRatio_working_3-way'!X10^(1/3)*SIN(('OddsRatio_working_3-way'!Y10+2*PI())/3)</f>
        <v>0.39955134205082482</v>
      </c>
      <c r="AE10" s="11">
        <f>'OddsRatio_working_3-way'!X10^(1/3)*SIN(('OddsRatio_working_3-way'!Y10+4*PI())/3)</f>
        <v>-0.51083125662258544</v>
      </c>
      <c r="AF10" s="11">
        <f>-'OddsRatio_working_3-way'!U10/(3*'OddsRatio_working_3-way'!X10^(1/3))*COS(('OddsRatio_working_3-way'!Y10)/3)</f>
        <v>0.52560963840964436</v>
      </c>
      <c r="AG10" s="11">
        <f>-'OddsRatio_working_3-way'!U10/(3*'OddsRatio_working_3-way'!X10^(1/3))*COS(('OddsRatio_working_3-way'!Y10+2*PI())/3)</f>
        <v>-0.35917605215492898</v>
      </c>
      <c r="AH10" s="11">
        <f>-'OddsRatio_working_3-way'!U10/(3*'OddsRatio_working_3-way'!X10^(1/3))*COS(('OddsRatio_working_3-way'!Y10+4*PI())/3)</f>
        <v>-0.16643358625471549</v>
      </c>
      <c r="AI10" s="11">
        <f>'OddsRatio_working_3-way'!U10/(3*'OddsRatio_working_3-way'!X10^(1/3))*SIN(('OddsRatio_working_3-way'!Y10)/3)</f>
        <v>-0.11127991457176066</v>
      </c>
      <c r="AJ10" s="11">
        <f>'OddsRatio_working_3-way'!U10/(3*'OddsRatio_working_3-way'!X10^(1/3))*SIN(('OddsRatio_working_3-way'!Y10+2*PI())/3)</f>
        <v>-0.39955134205082476</v>
      </c>
      <c r="AK10" s="11">
        <f>'OddsRatio_working_3-way'!U10/(3*'OddsRatio_working_3-way'!X10^(1/3))*SIN(('OddsRatio_working_3-way'!Y10+4*PI())/3)</f>
        <v>0.51083125662258533</v>
      </c>
      <c r="AL10" s="11">
        <f>'OddsRatio_working_3-way'!Z10+'OddsRatio_working_3-way'!AF10</f>
        <v>1.051219276819289</v>
      </c>
      <c r="AM10" s="11">
        <f>'OddsRatio_working_3-way'!AA10+'OddsRatio_working_3-way'!AG10</f>
        <v>-0.71835210430985796</v>
      </c>
      <c r="AN10" s="11">
        <f>'OddsRatio_working_3-way'!AB10+'OddsRatio_working_3-way'!AH10</f>
        <v>-0.33286717250943099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1.051219276819289</v>
      </c>
      <c r="AS10" s="11">
        <f>IF(('OddsRatio_working_3-way'!X10=0),IF(Q10&gt;0,-Q10^(1/3),(-Q10)^(1/3)),'OddsRatio_working_3-way'!AM10-'OddsRatio_working_3-way'!R10/3)</f>
        <v>-0.71835210430985796</v>
      </c>
      <c r="AT10" s="11">
        <f>IF(('OddsRatio_working_3-way'!X10=0),IF(Q10&gt;0,-Q10^(1/3),(-Q10)^(1/3)),'OddsRatio_working_3-way'!AN10-'OddsRatio_working_3-way'!R10/3)</f>
        <v>-0.33286717250943099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9">
        <f t="shared" si="13"/>
        <v>0.82223176114960128</v>
      </c>
      <c r="E11" s="9">
        <f t="shared" si="14"/>
        <v>0.12862840350638569</v>
      </c>
      <c r="F11" s="9">
        <f t="shared" si="15"/>
        <v>4.9139835344013255E-2</v>
      </c>
      <c r="G11" s="9">
        <f t="shared" si="16"/>
        <v>1.2011228142851693</v>
      </c>
      <c r="H11" s="9">
        <f t="shared" si="17"/>
        <v>1.2162021065713304</v>
      </c>
      <c r="I11" s="9">
        <f t="shared" si="18"/>
        <v>7.7743326725683533</v>
      </c>
      <c r="J11" s="9">
        <f t="shared" si="19"/>
        <v>20.350088538134077</v>
      </c>
      <c r="K11" s="11">
        <f t="shared" si="20"/>
        <v>0.84745762711864414</v>
      </c>
      <c r="L11" s="11">
        <f t="shared" si="21"/>
        <v>0.15060240963855423</v>
      </c>
      <c r="M11" s="11">
        <f t="shared" si="22"/>
        <v>5.8445353594389245E-2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-0.12199641068906686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0.16358313818727743</v>
      </c>
      <c r="Q11" s="11">
        <f>2*'OddsRatio_working_3-way'!K11*'OddsRatio_working_3-way'!L11*'OddsRatio_working_3-way'!M11</f>
        <v>1.4918662853376875E-2</v>
      </c>
      <c r="R11" s="11">
        <f t="shared" si="23"/>
        <v>0</v>
      </c>
      <c r="S11" s="11">
        <f t="shared" si="24"/>
        <v>-1.3408848445894279</v>
      </c>
      <c r="T11" s="11">
        <f t="shared" si="25"/>
        <v>-0.12228771952479962</v>
      </c>
      <c r="U11" s="11">
        <f>'OddsRatio_working_3-way'!S11-'OddsRatio_working_3-way'!R11^2/3</f>
        <v>-1.3408848445894279</v>
      </c>
      <c r="V11" s="11">
        <f>'OddsRatio_working_3-way'!S11*'OddsRatio_working_3-way'!R11/3-2*'OddsRatio_working_3-way'!R11^3/27-'OddsRatio_working_3-way'!T11</f>
        <v>0.12228771952479962</v>
      </c>
      <c r="W11" s="11">
        <f>'OddsRatio_working_3-way'!V11^2+4*'OddsRatio_working_3-way'!U11^3/27</f>
        <v>-0.34221217720689173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0.298817027440484</v>
      </c>
      <c r="Y11" s="11">
        <f>IF('OddsRatio_working_3-way'!W11&gt;=0,IF('OddsRatio_working_3-way'!V11+SQRT('OddsRatio_working_3-way'!W11)&gt;0,0,PI()),ACOS('OddsRatio_working_3-way'!V11/(2*'OddsRatio_working_3-way'!X11)))</f>
        <v>1.3647211241804558</v>
      </c>
      <c r="Z11" s="11">
        <f>'OddsRatio_working_3-way'!X11^(1/3)*COS('OddsRatio_working_3-way'!Y11/3)</f>
        <v>0.60056140714258466</v>
      </c>
      <c r="AA11" s="11">
        <f>'OddsRatio_working_3-way'!X11^(1/3)*COS(('OddsRatio_working_3-way'!Y11+2*PI())/3)</f>
        <v>-0.55467352645658119</v>
      </c>
      <c r="AB11" s="11">
        <f>'OddsRatio_working_3-way'!X11^(1/3)*COS(('OddsRatio_working_3-way'!Y11+4*PI())/3)</f>
        <v>-4.58878806860036E-2</v>
      </c>
      <c r="AC11" s="11">
        <f>'OddsRatio_working_3-way'!X11^(1/3)*SIN('OddsRatio_working_3-way'!Y11/3)</f>
        <v>0.29374752954546068</v>
      </c>
      <c r="AD11" s="11">
        <f>'OddsRatio_working_3-way'!X11^(1/3)*SIN(('OddsRatio_working_3-way'!Y11+2*PI())/3)</f>
        <v>0.37322767034527721</v>
      </c>
      <c r="AE11" s="11">
        <f>'OddsRatio_working_3-way'!X11^(1/3)*SIN(('OddsRatio_working_3-way'!Y11+4*PI())/3)</f>
        <v>-0.66697519989073784</v>
      </c>
      <c r="AF11" s="11">
        <f>-'OddsRatio_working_3-way'!U11/(3*'OddsRatio_working_3-way'!X11^(1/3))*COS(('OddsRatio_working_3-way'!Y11)/3)</f>
        <v>0.60056140714258466</v>
      </c>
      <c r="AG11" s="11">
        <f>-'OddsRatio_working_3-way'!U11/(3*'OddsRatio_working_3-way'!X11^(1/3))*COS(('OddsRatio_working_3-way'!Y11+2*PI())/3)</f>
        <v>-0.55467352645658119</v>
      </c>
      <c r="AH11" s="11">
        <f>-'OddsRatio_working_3-way'!U11/(3*'OddsRatio_working_3-way'!X11^(1/3))*COS(('OddsRatio_working_3-way'!Y11+4*PI())/3)</f>
        <v>-4.58878806860036E-2</v>
      </c>
      <c r="AI11" s="11">
        <f>'OddsRatio_working_3-way'!U11/(3*'OddsRatio_working_3-way'!X11^(1/3))*SIN(('OddsRatio_working_3-way'!Y11)/3)</f>
        <v>-0.29374752954546068</v>
      </c>
      <c r="AJ11" s="11">
        <f>'OddsRatio_working_3-way'!U11/(3*'OddsRatio_working_3-way'!X11^(1/3))*SIN(('OddsRatio_working_3-way'!Y11+2*PI())/3)</f>
        <v>-0.37322767034527721</v>
      </c>
      <c r="AK11" s="11">
        <f>'OddsRatio_working_3-way'!U11/(3*'OddsRatio_working_3-way'!X11^(1/3))*SIN(('OddsRatio_working_3-way'!Y11+4*PI())/3)</f>
        <v>0.66697519989073784</v>
      </c>
      <c r="AL11" s="11">
        <f>'OddsRatio_working_3-way'!Z11+'OddsRatio_working_3-way'!AF11</f>
        <v>1.2011228142851693</v>
      </c>
      <c r="AM11" s="11">
        <f>'OddsRatio_working_3-way'!AA11+'OddsRatio_working_3-way'!AG11</f>
        <v>-1.1093470529131624</v>
      </c>
      <c r="AN11" s="11">
        <f>'OddsRatio_working_3-way'!AB11+'OddsRatio_working_3-way'!AH11</f>
        <v>-9.17757613720072E-2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1.2011228142851693</v>
      </c>
      <c r="AS11" s="11">
        <f>IF(('OddsRatio_working_3-way'!X11=0),IF(Q11&gt;0,-Q11^(1/3),(-Q11)^(1/3)),'OddsRatio_working_3-way'!AM11-'OddsRatio_working_3-way'!R11/3)</f>
        <v>-1.1093470529131624</v>
      </c>
      <c r="AT11" s="11">
        <f>IF(('OddsRatio_working_3-way'!X11=0),IF(Q11&gt;0,-Q11^(1/3),(-Q11)^(1/3)),'OddsRatio_working_3-way'!AN11-'OddsRatio_working_3-way'!R11/3)</f>
        <v>-9.17757613720072E-2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9">
        <f t="shared" si="13"/>
        <v>0.59356439261600991</v>
      </c>
      <c r="E12" s="9">
        <f t="shared" si="14"/>
        <v>0.2674548587384844</v>
      </c>
      <c r="F12" s="9">
        <f t="shared" si="15"/>
        <v>0.13898074864550553</v>
      </c>
      <c r="G12" s="9">
        <f t="shared" si="16"/>
        <v>1.0868844101196702</v>
      </c>
      <c r="H12" s="9">
        <f t="shared" si="17"/>
        <v>1.6847371783753922</v>
      </c>
      <c r="I12" s="9">
        <f t="shared" si="18"/>
        <v>3.7389487135015687</v>
      </c>
      <c r="J12" s="9">
        <f t="shared" si="19"/>
        <v>7.1952411376821201</v>
      </c>
      <c r="K12" s="11">
        <f t="shared" si="20"/>
        <v>0.61349693251533743</v>
      </c>
      <c r="L12" s="11">
        <f t="shared" si="21"/>
        <v>0.28409090909090912</v>
      </c>
      <c r="M12" s="11">
        <f t="shared" si="22"/>
        <v>0.14925373134328357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-0.23540239405315855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0.23021742930634059</v>
      </c>
      <c r="Q12" s="11">
        <f>2*'OddsRatio_working_3-way'!K12*'OddsRatio_working_3-way'!L12*'OddsRatio_working_3-way'!M12</f>
        <v>5.2026537696348157E-2</v>
      </c>
      <c r="R12" s="11">
        <f t="shared" si="23"/>
        <v>0</v>
      </c>
      <c r="S12" s="11">
        <f t="shared" si="24"/>
        <v>-0.97797403561814633</v>
      </c>
      <c r="T12" s="11">
        <f t="shared" si="25"/>
        <v>-0.22101108149562629</v>
      </c>
      <c r="U12" s="11">
        <f>'OddsRatio_working_3-way'!S12-'OddsRatio_working_3-way'!R12^2/3</f>
        <v>-0.97797403561814633</v>
      </c>
      <c r="V12" s="11">
        <f>'OddsRatio_working_3-way'!S12*'OddsRatio_working_3-way'!R12/3-2*'OddsRatio_working_3-way'!R12^3/27-'OddsRatio_working_3-way'!T12</f>
        <v>0.22101108149562629</v>
      </c>
      <c r="W12" s="11">
        <f>'OddsRatio_working_3-way'!V12^2+4*'OddsRatio_working_3-way'!U12^3/27</f>
        <v>-8.9726968586577666E-2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0.18612688328828539</v>
      </c>
      <c r="Y12" s="11">
        <f>IF('OddsRatio_working_3-way'!W12&gt;=0,IF('OddsRatio_working_3-way'!V12+SQRT('OddsRatio_working_3-way'!W12)&gt;0,0,PI()),ACOS('OddsRatio_working_3-way'!V12/(2*'OddsRatio_working_3-way'!X12)))</f>
        <v>0.93513375758270345</v>
      </c>
      <c r="Z12" s="11">
        <f>'OddsRatio_working_3-way'!X12^(1/3)*COS('OddsRatio_working_3-way'!Y12/3)</f>
        <v>0.54344220505983509</v>
      </c>
      <c r="AA12" s="11">
        <f>'OddsRatio_working_3-way'!X12^(1/3)*COS(('OddsRatio_working_3-way'!Y12+2*PI())/3)</f>
        <v>-0.42336686153528752</v>
      </c>
      <c r="AB12" s="11">
        <f>'OddsRatio_working_3-way'!X12^(1/3)*COS(('OddsRatio_working_3-way'!Y12+4*PI())/3)</f>
        <v>-0.12007534352454789</v>
      </c>
      <c r="AC12" s="11">
        <f>'OddsRatio_working_3-way'!X12^(1/3)*SIN('OddsRatio_working_3-way'!Y12/3)</f>
        <v>0.17510543956643096</v>
      </c>
      <c r="AD12" s="11">
        <f>'OddsRatio_working_3-way'!X12^(1/3)*SIN(('OddsRatio_working_3-way'!Y12+2*PI())/3)</f>
        <v>0.38308203528723384</v>
      </c>
      <c r="AE12" s="11">
        <f>'OddsRatio_working_3-way'!X12^(1/3)*SIN(('OddsRatio_working_3-way'!Y12+4*PI())/3)</f>
        <v>-0.55818747485366471</v>
      </c>
      <c r="AF12" s="11">
        <f>-'OddsRatio_working_3-way'!U12/(3*'OddsRatio_working_3-way'!X12^(1/3))*COS(('OddsRatio_working_3-way'!Y12)/3)</f>
        <v>0.54344220505983509</v>
      </c>
      <c r="AG12" s="11">
        <f>-'OddsRatio_working_3-way'!U12/(3*'OddsRatio_working_3-way'!X12^(1/3))*COS(('OddsRatio_working_3-way'!Y12+2*PI())/3)</f>
        <v>-0.42336686153528752</v>
      </c>
      <c r="AH12" s="11">
        <f>-'OddsRatio_working_3-way'!U12/(3*'OddsRatio_working_3-way'!X12^(1/3))*COS(('OddsRatio_working_3-way'!Y12+4*PI())/3)</f>
        <v>-0.12007534352454789</v>
      </c>
      <c r="AI12" s="11">
        <f>'OddsRatio_working_3-way'!U12/(3*'OddsRatio_working_3-way'!X12^(1/3))*SIN(('OddsRatio_working_3-way'!Y12)/3)</f>
        <v>-0.17510543956643096</v>
      </c>
      <c r="AJ12" s="11">
        <f>'OddsRatio_working_3-way'!U12/(3*'OddsRatio_working_3-way'!X12^(1/3))*SIN(('OddsRatio_working_3-way'!Y12+2*PI())/3)</f>
        <v>-0.38308203528723384</v>
      </c>
      <c r="AK12" s="11">
        <f>'OddsRatio_working_3-way'!U12/(3*'OddsRatio_working_3-way'!X12^(1/3))*SIN(('OddsRatio_working_3-way'!Y12+4*PI())/3)</f>
        <v>0.55818747485366471</v>
      </c>
      <c r="AL12" s="11">
        <f>'OddsRatio_working_3-way'!Z12+'OddsRatio_working_3-way'!AF12</f>
        <v>1.0868844101196702</v>
      </c>
      <c r="AM12" s="11">
        <f>'OddsRatio_working_3-way'!AA12+'OddsRatio_working_3-way'!AG12</f>
        <v>-0.84673372307057504</v>
      </c>
      <c r="AN12" s="11">
        <f>'OddsRatio_working_3-way'!AB12+'OddsRatio_working_3-way'!AH12</f>
        <v>-0.24015068704909578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1.0868844101196702</v>
      </c>
      <c r="AS12" s="11">
        <f>IF(('OddsRatio_working_3-way'!X12=0),IF(Q12&gt;0,-Q12^(1/3),(-Q12)^(1/3)),'OddsRatio_working_3-way'!AM12-'OddsRatio_working_3-way'!R12/3)</f>
        <v>-0.84673372307057504</v>
      </c>
      <c r="AT12" s="11">
        <f>IF(('OddsRatio_working_3-way'!X12=0),IF(Q12&gt;0,-Q12^(1/3),(-Q12)^(1/3)),'OddsRatio_working_3-way'!AN12-'OddsRatio_working_3-way'!R12/3)</f>
        <v>-0.24015068704909578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9">
        <f t="shared" si="13"/>
        <v>0.44363231627440974</v>
      </c>
      <c r="E13" s="9">
        <f t="shared" si="14"/>
        <v>0.30919273214516285</v>
      </c>
      <c r="F13" s="9">
        <f t="shared" si="15"/>
        <v>0.2471749515804276</v>
      </c>
      <c r="G13" s="9">
        <f t="shared" si="16"/>
        <v>1.0538814498531062</v>
      </c>
      <c r="H13" s="9">
        <f t="shared" si="17"/>
        <v>2.2541189253251961</v>
      </c>
      <c r="I13" s="9">
        <f t="shared" si="18"/>
        <v>3.2342286736885852</v>
      </c>
      <c r="J13" s="9">
        <f t="shared" si="19"/>
        <v>4.0457173900754775</v>
      </c>
      <c r="K13" s="11">
        <f t="shared" si="20"/>
        <v>0.45662100456621008</v>
      </c>
      <c r="L13" s="11">
        <f t="shared" si="21"/>
        <v>0.32051282051282048</v>
      </c>
      <c r="M13" s="11">
        <f t="shared" si="22"/>
        <v>0.25706940874035988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-0.27430413529297226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0.23326166932885956</v>
      </c>
      <c r="Q13" s="11">
        <f>2*'OddsRatio_working_3-way'!K13*'OddsRatio_working_3-way'!L13*'OddsRatio_working_3-way'!M13</f>
        <v>7.5245699783503067E-2</v>
      </c>
      <c r="R13" s="11">
        <f t="shared" si="23"/>
        <v>0</v>
      </c>
      <c r="S13" s="11">
        <f t="shared" si="24"/>
        <v>-0.85037605823814122</v>
      </c>
      <c r="T13" s="11">
        <f t="shared" si="25"/>
        <v>-0.27431485749617451</v>
      </c>
      <c r="U13" s="11">
        <f>'OddsRatio_working_3-way'!S13-'OddsRatio_working_3-way'!R13^2/3</f>
        <v>-0.85037605823814122</v>
      </c>
      <c r="V13" s="11">
        <f>'OddsRatio_working_3-way'!S13*'OddsRatio_working_3-way'!R13/3-2*'OddsRatio_working_3-way'!R13^3/27-'OddsRatio_working_3-way'!T13</f>
        <v>0.27431485749617451</v>
      </c>
      <c r="W13" s="11">
        <f>'OddsRatio_working_3-way'!V13^2+4*'OddsRatio_working_3-way'!U13^3/27</f>
        <v>-1.5853650350162993E-2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0.15091578064711253</v>
      </c>
      <c r="Y13" s="11">
        <f>IF('OddsRatio_working_3-way'!W13&gt;=0,IF('OddsRatio_working_3-way'!V13+SQRT('OddsRatio_working_3-way'!W13)&gt;0,0,PI()),ACOS('OddsRatio_working_3-way'!V13/(2*'OddsRatio_working_3-way'!X13)))</f>
        <v>0.4303153612020012</v>
      </c>
      <c r="Z13" s="11">
        <f>'OddsRatio_working_3-way'!X13^(1/3)*COS('OddsRatio_working_3-way'!Y13/3)</f>
        <v>0.52694072492655308</v>
      </c>
      <c r="AA13" s="11">
        <f>'OddsRatio_working_3-way'!X13^(1/3)*COS(('OddsRatio_working_3-way'!Y13+2*PI())/3)</f>
        <v>-0.32938029244309286</v>
      </c>
      <c r="AB13" s="11">
        <f>'OddsRatio_working_3-way'!X13^(1/3)*COS(('OddsRatio_working_3-way'!Y13+4*PI())/3)</f>
        <v>-0.19756043248345995</v>
      </c>
      <c r="AC13" s="11">
        <f>'OddsRatio_working_3-way'!X13^(1/3)*SIN('OddsRatio_working_3-way'!Y13/3)</f>
        <v>7.6106231632232818E-2</v>
      </c>
      <c r="AD13" s="11">
        <f>'OddsRatio_working_3-way'!X13^(1/3)*SIN(('OddsRatio_working_3-way'!Y13+2*PI())/3)</f>
        <v>0.41829093825886671</v>
      </c>
      <c r="AE13" s="11">
        <f>'OddsRatio_working_3-way'!X13^(1/3)*SIN(('OddsRatio_working_3-way'!Y13+4*PI())/3)</f>
        <v>-0.49439716989109944</v>
      </c>
      <c r="AF13" s="11">
        <f>-'OddsRatio_working_3-way'!U13/(3*'OddsRatio_working_3-way'!X13^(1/3))*COS(('OddsRatio_working_3-way'!Y13)/3)</f>
        <v>0.52694072492655308</v>
      </c>
      <c r="AG13" s="11">
        <f>-'OddsRatio_working_3-way'!U13/(3*'OddsRatio_working_3-way'!X13^(1/3))*COS(('OddsRatio_working_3-way'!Y13+2*PI())/3)</f>
        <v>-0.32938029244309286</v>
      </c>
      <c r="AH13" s="11">
        <f>-'OddsRatio_working_3-way'!U13/(3*'OddsRatio_working_3-way'!X13^(1/3))*COS(('OddsRatio_working_3-way'!Y13+4*PI())/3)</f>
        <v>-0.19756043248345995</v>
      </c>
      <c r="AI13" s="11">
        <f>'OddsRatio_working_3-way'!U13/(3*'OddsRatio_working_3-way'!X13^(1/3))*SIN(('OddsRatio_working_3-way'!Y13)/3)</f>
        <v>-7.6106231632232818E-2</v>
      </c>
      <c r="AJ13" s="11">
        <f>'OddsRatio_working_3-way'!U13/(3*'OddsRatio_working_3-way'!X13^(1/3))*SIN(('OddsRatio_working_3-way'!Y13+2*PI())/3)</f>
        <v>-0.41829093825886671</v>
      </c>
      <c r="AK13" s="11">
        <f>'OddsRatio_working_3-way'!U13/(3*'OddsRatio_working_3-way'!X13^(1/3))*SIN(('OddsRatio_working_3-way'!Y13+4*PI())/3)</f>
        <v>0.49439716989109944</v>
      </c>
      <c r="AL13" s="11">
        <f>'OddsRatio_working_3-way'!Z13+'OddsRatio_working_3-way'!AF13</f>
        <v>1.0538814498531062</v>
      </c>
      <c r="AM13" s="11">
        <f>'OddsRatio_working_3-way'!AA13+'OddsRatio_working_3-way'!AG13</f>
        <v>-0.65876058488618572</v>
      </c>
      <c r="AN13" s="11">
        <f>'OddsRatio_working_3-way'!AB13+'OddsRatio_working_3-way'!AH13</f>
        <v>-0.39512086496691989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1.0538814498531062</v>
      </c>
      <c r="AS13" s="11">
        <f>IF(('OddsRatio_working_3-way'!X13=0),IF(Q13&gt;0,-Q13^(1/3),(-Q13)^(1/3)),'OddsRatio_working_3-way'!AM13-'OddsRatio_working_3-way'!R13/3)</f>
        <v>-0.65876058488618572</v>
      </c>
      <c r="AT13" s="11">
        <f>IF(('OddsRatio_working_3-way'!X13=0),IF(Q13&gt;0,-Q13^(1/3),(-Q13)^(1/3)),'OddsRatio_working_3-way'!AN13-'OddsRatio_working_3-way'!R13/3)</f>
        <v>-0.39512086496691989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9">
        <f t="shared" si="13"/>
        <v>0.27502710409244974</v>
      </c>
      <c r="E14" s="9">
        <f t="shared" si="14"/>
        <v>0.27914029820534447</v>
      </c>
      <c r="F14" s="9">
        <f t="shared" si="15"/>
        <v>0.4458325977022059</v>
      </c>
      <c r="G14" s="9">
        <f t="shared" si="16"/>
        <v>1.071546857911311</v>
      </c>
      <c r="H14" s="9">
        <f t="shared" si="17"/>
        <v>3.6360052704618244</v>
      </c>
      <c r="I14" s="9">
        <f t="shared" si="18"/>
        <v>3.5824279275662598</v>
      </c>
      <c r="J14" s="9">
        <f t="shared" si="19"/>
        <v>2.2429943551771205</v>
      </c>
      <c r="K14" s="11">
        <f t="shared" si="20"/>
        <v>0.28901734104046245</v>
      </c>
      <c r="L14" s="11">
        <f t="shared" si="21"/>
        <v>0.29325513196480935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-0.26985216701793246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0.23660999327603838</v>
      </c>
      <c r="Q14" s="11">
        <f>2*'OddsRatio_working_3-way'!K14*'OddsRatio_working_3-way'!L14*'OddsRatio_working_3-way'!M14</f>
        <v>7.8477609710128807E-2</v>
      </c>
      <c r="R14" s="11">
        <f t="shared" si="23"/>
        <v>0</v>
      </c>
      <c r="S14" s="11">
        <f t="shared" si="24"/>
        <v>-0.87681338968204381</v>
      </c>
      <c r="T14" s="11">
        <f t="shared" si="25"/>
        <v>-0.29081704467066127</v>
      </c>
      <c r="U14" s="11">
        <f>'OddsRatio_working_3-way'!S14-'OddsRatio_working_3-way'!R14^2/3</f>
        <v>-0.87681338968204381</v>
      </c>
      <c r="V14" s="11">
        <f>'OddsRatio_working_3-way'!S14*'OddsRatio_working_3-way'!R14/3-2*'OddsRatio_working_3-way'!R14^3/27-'OddsRatio_working_3-way'!T14</f>
        <v>0.29081704467066127</v>
      </c>
      <c r="W14" s="11">
        <f>'OddsRatio_working_3-way'!V14^2+4*'OddsRatio_working_3-way'!U14^3/27</f>
        <v>-1.5291467624159991E-2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0.15800792788269943</v>
      </c>
      <c r="Y14" s="11">
        <f>IF('OddsRatio_working_3-way'!W14&gt;=0,IF('OddsRatio_working_3-way'!V14+SQRT('OddsRatio_working_3-way'!W14)&gt;0,0,PI()),ACOS('OddsRatio_working_3-way'!V14/(2*'OddsRatio_working_3-way'!X14)))</f>
        <v>0.40204954930557779</v>
      </c>
      <c r="Z14" s="11">
        <f>'OddsRatio_working_3-way'!X14^(1/3)*COS('OddsRatio_working_3-way'!Y14/3)</f>
        <v>0.5357734289556555</v>
      </c>
      <c r="AA14" s="11">
        <f>'OddsRatio_working_3-way'!X14^(1/3)*COS(('OddsRatio_working_3-way'!Y14+2*PI())/3)</f>
        <v>-0.33044446411234779</v>
      </c>
      <c r="AB14" s="11">
        <f>'OddsRatio_working_3-way'!X14^(1/3)*COS(('OddsRatio_working_3-way'!Y14+4*PI())/3)</f>
        <v>-0.20532896484330806</v>
      </c>
      <c r="AC14" s="11">
        <f>'OddsRatio_working_3-way'!X14^(1/3)*SIN('OddsRatio_working_3-way'!Y14/3)</f>
        <v>7.2235467182774765E-2</v>
      </c>
      <c r="AD14" s="11">
        <f>'OddsRatio_working_3-way'!X14^(1/3)*SIN(('OddsRatio_working_3-way'!Y14+2*PI())/3)</f>
        <v>0.42787566655690751</v>
      </c>
      <c r="AE14" s="11">
        <f>'OddsRatio_working_3-way'!X14^(1/3)*SIN(('OddsRatio_working_3-way'!Y14+4*PI())/3)</f>
        <v>-0.50011113373968208</v>
      </c>
      <c r="AF14" s="11">
        <f>-'OddsRatio_working_3-way'!U14/(3*'OddsRatio_working_3-way'!X14^(1/3))*COS(('OddsRatio_working_3-way'!Y14)/3)</f>
        <v>0.53577342895565561</v>
      </c>
      <c r="AG14" s="11">
        <f>-'OddsRatio_working_3-way'!U14/(3*'OddsRatio_working_3-way'!X14^(1/3))*COS(('OddsRatio_working_3-way'!Y14+2*PI())/3)</f>
        <v>-0.33044446411234785</v>
      </c>
      <c r="AH14" s="11">
        <f>-'OddsRatio_working_3-way'!U14/(3*'OddsRatio_working_3-way'!X14^(1/3))*COS(('OddsRatio_working_3-way'!Y14+4*PI())/3)</f>
        <v>-0.20532896484330809</v>
      </c>
      <c r="AI14" s="11">
        <f>'OddsRatio_working_3-way'!U14/(3*'OddsRatio_working_3-way'!X14^(1/3))*SIN(('OddsRatio_working_3-way'!Y14)/3)</f>
        <v>-7.2235467182774779E-2</v>
      </c>
      <c r="AJ14" s="11">
        <f>'OddsRatio_working_3-way'!U14/(3*'OddsRatio_working_3-way'!X14^(1/3))*SIN(('OddsRatio_working_3-way'!Y14+2*PI())/3)</f>
        <v>-0.42787566655690762</v>
      </c>
      <c r="AK14" s="11">
        <f>'OddsRatio_working_3-way'!U14/(3*'OddsRatio_working_3-way'!X14^(1/3))*SIN(('OddsRatio_working_3-way'!Y14+4*PI())/3)</f>
        <v>0.50011113373968219</v>
      </c>
      <c r="AL14" s="11">
        <f>'OddsRatio_working_3-way'!Z14+'OddsRatio_working_3-way'!AF14</f>
        <v>1.071546857911311</v>
      </c>
      <c r="AM14" s="11">
        <f>'OddsRatio_working_3-way'!AA14+'OddsRatio_working_3-way'!AG14</f>
        <v>-0.66088892822469569</v>
      </c>
      <c r="AN14" s="11">
        <f>'OddsRatio_working_3-way'!AB14+'OddsRatio_working_3-way'!AH14</f>
        <v>-0.41065792968661619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1.071546857911311</v>
      </c>
      <c r="AS14" s="11">
        <f>IF(('OddsRatio_working_3-way'!X14=0),IF(Q14&gt;0,-Q14^(1/3),(-Q14)^(1/3)),'OddsRatio_working_3-way'!AM14-'OddsRatio_working_3-way'!R14/3)</f>
        <v>-0.66088892822469569</v>
      </c>
      <c r="AT14" s="11">
        <f>IF(('OddsRatio_working_3-way'!X14=0),IF(Q14&gt;0,-Q14^(1/3),(-Q14)^(1/3)),'OddsRatio_working_3-way'!AN14-'OddsRatio_working_3-way'!R14/3)</f>
        <v>-0.41065792968661619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9">
        <f t="shared" si="13"/>
        <v>0.44786382147703535</v>
      </c>
      <c r="E15" s="9">
        <f t="shared" si="14"/>
        <v>0.30357119931848781</v>
      </c>
      <c r="F15" s="9">
        <f t="shared" si="15"/>
        <v>0.24856497920447698</v>
      </c>
      <c r="G15" s="9">
        <f t="shared" si="16"/>
        <v>1.0720187545480147</v>
      </c>
      <c r="H15" s="9">
        <f t="shared" si="17"/>
        <v>2.2328215677302166</v>
      </c>
      <c r="I15" s="9">
        <f t="shared" si="18"/>
        <v>3.2941201347327516</v>
      </c>
      <c r="J15" s="9">
        <f t="shared" si="19"/>
        <v>4.0230928878254009</v>
      </c>
      <c r="K15" s="11">
        <f t="shared" si="20"/>
        <v>0.46511627906976744</v>
      </c>
      <c r="L15" s="11">
        <f t="shared" si="21"/>
        <v>0.31847133757961782</v>
      </c>
      <c r="M15" s="11">
        <f t="shared" si="22"/>
        <v>0.26178010471204188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-0.26910963743203442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0.23692437265450683</v>
      </c>
      <c r="Q15" s="11">
        <f>2*'OddsRatio_working_3-way'!K15*'OddsRatio_working_3-way'!L15*'OddsRatio_working_3-way'!M15</f>
        <v>7.7552986138954769E-2</v>
      </c>
      <c r="R15" s="11">
        <f t="shared" si="23"/>
        <v>0</v>
      </c>
      <c r="S15" s="11">
        <f t="shared" si="24"/>
        <v>-0.88040092103480982</v>
      </c>
      <c r="T15" s="11">
        <f t="shared" si="25"/>
        <v>-0.28818360754003591</v>
      </c>
      <c r="U15" s="11">
        <f>'OddsRatio_working_3-way'!S15-'OddsRatio_working_3-way'!R15^2/3</f>
        <v>-0.88040092103480982</v>
      </c>
      <c r="V15" s="11">
        <f>'OddsRatio_working_3-way'!S15*'OddsRatio_working_3-way'!R15/3-2*'OddsRatio_working_3-way'!R15^3/27-'OddsRatio_working_3-way'!T15</f>
        <v>0.28818360754003591</v>
      </c>
      <c r="W15" s="11">
        <f>'OddsRatio_working_3-way'!V15^2+4*'OddsRatio_working_3-way'!U15^3/27</f>
        <v>-1.8047074146688824E-2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0.15897866665175414</v>
      </c>
      <c r="Y15" s="11">
        <f>IF('OddsRatio_working_3-way'!W15&gt;=0,IF('OddsRatio_working_3-way'!V15+SQRT('OddsRatio_working_3-way'!W15)&gt;0,0,PI()),ACOS('OddsRatio_working_3-way'!V15/(2*'OddsRatio_working_3-way'!X15)))</f>
        <v>0.43621024698647259</v>
      </c>
      <c r="Z15" s="11">
        <f>'OddsRatio_working_3-way'!X15^(1/3)*COS('OddsRatio_working_3-way'!Y15/3)</f>
        <v>0.53600937727400744</v>
      </c>
      <c r="AA15" s="11">
        <f>'OddsRatio_working_3-way'!X15^(1/3)*COS(('OddsRatio_working_3-way'!Y15+2*PI())/3)</f>
        <v>-0.33598035240316743</v>
      </c>
      <c r="AB15" s="11">
        <f>'OddsRatio_working_3-way'!X15^(1/3)*COS(('OddsRatio_working_3-way'!Y15+4*PI())/3)</f>
        <v>-0.20002902487084018</v>
      </c>
      <c r="AC15" s="11">
        <f>'OddsRatio_working_3-way'!X15^(1/3)*SIN('OddsRatio_working_3-way'!Y15/3)</f>
        <v>7.8491535547476052E-2</v>
      </c>
      <c r="AD15" s="11">
        <f>'OddsRatio_working_3-way'!X15^(1/3)*SIN(('OddsRatio_working_3-way'!Y15+2*PI())/3)</f>
        <v>0.42495196961222975</v>
      </c>
      <c r="AE15" s="11">
        <f>'OddsRatio_working_3-way'!X15^(1/3)*SIN(('OddsRatio_working_3-way'!Y15+4*PI())/3)</f>
        <v>-0.50344350515970582</v>
      </c>
      <c r="AF15" s="11">
        <f>-'OddsRatio_working_3-way'!U15/(3*'OddsRatio_working_3-way'!X15^(1/3))*COS(('OddsRatio_working_3-way'!Y15)/3)</f>
        <v>0.53600937727400733</v>
      </c>
      <c r="AG15" s="11">
        <f>-'OddsRatio_working_3-way'!U15/(3*'OddsRatio_working_3-way'!X15^(1/3))*COS(('OddsRatio_working_3-way'!Y15+2*PI())/3)</f>
        <v>-0.33598035240316737</v>
      </c>
      <c r="AH15" s="11">
        <f>-'OddsRatio_working_3-way'!U15/(3*'OddsRatio_working_3-way'!X15^(1/3))*COS(('OddsRatio_working_3-way'!Y15+4*PI())/3)</f>
        <v>-0.20002902487084015</v>
      </c>
      <c r="AI15" s="11">
        <f>'OddsRatio_working_3-way'!U15/(3*'OddsRatio_working_3-way'!X15^(1/3))*SIN(('OddsRatio_working_3-way'!Y15)/3)</f>
        <v>-7.8491535547476024E-2</v>
      </c>
      <c r="AJ15" s="11">
        <f>'OddsRatio_working_3-way'!U15/(3*'OddsRatio_working_3-way'!X15^(1/3))*SIN(('OddsRatio_working_3-way'!Y15+2*PI())/3)</f>
        <v>-0.42495196961222964</v>
      </c>
      <c r="AK15" s="11">
        <f>'OddsRatio_working_3-way'!U15/(3*'OddsRatio_working_3-way'!X15^(1/3))*SIN(('OddsRatio_working_3-way'!Y15+4*PI())/3)</f>
        <v>0.50344350515970571</v>
      </c>
      <c r="AL15" s="11">
        <f>'OddsRatio_working_3-way'!Z15+'OddsRatio_working_3-way'!AF15</f>
        <v>1.0720187545480147</v>
      </c>
      <c r="AM15" s="11">
        <f>'OddsRatio_working_3-way'!AA15+'OddsRatio_working_3-way'!AG15</f>
        <v>-0.67196070480633474</v>
      </c>
      <c r="AN15" s="11">
        <f>'OddsRatio_working_3-way'!AB15+'OddsRatio_working_3-way'!AH15</f>
        <v>-0.40005804974168035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1.0720187545480147</v>
      </c>
      <c r="AS15" s="11">
        <f>IF(('OddsRatio_working_3-way'!X15=0),IF(Q15&gt;0,-Q15^(1/3),(-Q15)^(1/3)),'OddsRatio_working_3-way'!AM15-'OddsRatio_working_3-way'!R15/3)</f>
        <v>-0.67196070480633474</v>
      </c>
      <c r="AT15" s="11">
        <f>IF(('OddsRatio_working_3-way'!X15=0),IF(Q15&gt;0,-Q15^(1/3),(-Q15)^(1/3)),'OddsRatio_working_3-way'!AN15-'OddsRatio_working_3-way'!R15/3)</f>
        <v>-0.40005804974168035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9">
        <f t="shared" si="13"/>
        <v>0.66725971303057652</v>
      </c>
      <c r="E16" s="9">
        <f t="shared" si="14"/>
        <v>0.20405319963705368</v>
      </c>
      <c r="F16" s="9">
        <f t="shared" si="15"/>
        <v>0.12868708733236978</v>
      </c>
      <c r="G16" s="9">
        <f t="shared" si="16"/>
        <v>1.108148514727082</v>
      </c>
      <c r="H16" s="9">
        <f t="shared" si="17"/>
        <v>1.4986668316271867</v>
      </c>
      <c r="I16" s="9">
        <f t="shared" si="18"/>
        <v>4.9006827718393282</v>
      </c>
      <c r="J16" s="9">
        <f t="shared" si="19"/>
        <v>7.77078742498247</v>
      </c>
      <c r="K16" s="11">
        <f t="shared" si="20"/>
        <v>0.68965517241379315</v>
      </c>
      <c r="L16" s="11">
        <f t="shared" si="21"/>
        <v>0.22123893805309736</v>
      </c>
      <c r="M16" s="11">
        <f t="shared" si="22"/>
        <v>0.14064697609001406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-0.20769227797885526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0.21631393332123008</v>
      </c>
      <c r="Q16" s="11">
        <f>2*'OddsRatio_working_3-way'!K16*'OddsRatio_working_3-way'!L16*'OddsRatio_working_3-way'!M16</f>
        <v>4.2919431214529777E-2</v>
      </c>
      <c r="R16" s="11">
        <f t="shared" si="23"/>
        <v>0</v>
      </c>
      <c r="S16" s="11">
        <f t="shared" si="24"/>
        <v>-1.0415116798095525</v>
      </c>
      <c r="T16" s="11">
        <f t="shared" si="25"/>
        <v>-0.20664914281935567</v>
      </c>
      <c r="U16" s="11">
        <f>'OddsRatio_working_3-way'!S16-'OddsRatio_working_3-way'!R16^2/3</f>
        <v>-1.0415116798095525</v>
      </c>
      <c r="V16" s="11">
        <f>'OddsRatio_working_3-way'!S16*'OddsRatio_working_3-way'!R16/3-2*'OddsRatio_working_3-way'!R16^3/27-'OddsRatio_working_3-way'!T16</f>
        <v>0.20664914281935567</v>
      </c>
      <c r="W16" s="11">
        <f>'OddsRatio_working_3-way'!V16^2+4*'OddsRatio_working_3-way'!U16^3/27</f>
        <v>-0.12467038834226726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0.20455699485121603</v>
      </c>
      <c r="Y16" s="11">
        <f>IF('OddsRatio_working_3-way'!W16&gt;=0,IF('OddsRatio_working_3-way'!V16+SQRT('OddsRatio_working_3-way'!W16)&gt;0,0,PI()),ACOS('OddsRatio_working_3-way'!V16/(2*'OddsRatio_working_3-way'!X16)))</f>
        <v>1.0412824499909501</v>
      </c>
      <c r="Z16" s="11">
        <f>'OddsRatio_working_3-way'!X16^(1/3)*COS('OddsRatio_working_3-way'!Y16/3)</f>
        <v>0.5540742573635411</v>
      </c>
      <c r="AA16" s="11">
        <f>'OddsRatio_working_3-way'!X16^(1/3)*COS(('OddsRatio_working_3-way'!Y16+2*PI())/3)</f>
        <v>-0.45061479990612058</v>
      </c>
      <c r="AB16" s="11">
        <f>'OddsRatio_working_3-way'!X16^(1/3)*COS(('OddsRatio_working_3-way'!Y16+4*PI())/3)</f>
        <v>-0.1034594574574204</v>
      </c>
      <c r="AC16" s="11">
        <f>'OddsRatio_working_3-way'!X16^(1/3)*SIN('OddsRatio_working_3-way'!Y16/3)</f>
        <v>0.20043023041337371</v>
      </c>
      <c r="AD16" s="11">
        <f>'OddsRatio_working_3-way'!X16^(1/3)*SIN(('OddsRatio_working_3-way'!Y16+2*PI())/3)</f>
        <v>0.37962726725313678</v>
      </c>
      <c r="AE16" s="11">
        <f>'OddsRatio_working_3-way'!X16^(1/3)*SIN(('OddsRatio_working_3-way'!Y16+4*PI())/3)</f>
        <v>-0.58005749766651049</v>
      </c>
      <c r="AF16" s="11">
        <f>-'OddsRatio_working_3-way'!U16/(3*'OddsRatio_working_3-way'!X16^(1/3))*COS(('OddsRatio_working_3-way'!Y16)/3)</f>
        <v>0.55407425736354088</v>
      </c>
      <c r="AG16" s="11">
        <f>-'OddsRatio_working_3-way'!U16/(3*'OddsRatio_working_3-way'!X16^(1/3))*COS(('OddsRatio_working_3-way'!Y16+2*PI())/3)</f>
        <v>-0.45061479990612036</v>
      </c>
      <c r="AH16" s="11">
        <f>-'OddsRatio_working_3-way'!U16/(3*'OddsRatio_working_3-way'!X16^(1/3))*COS(('OddsRatio_working_3-way'!Y16+4*PI())/3)</f>
        <v>-0.10345945745742036</v>
      </c>
      <c r="AI16" s="11">
        <f>'OddsRatio_working_3-way'!U16/(3*'OddsRatio_working_3-way'!X16^(1/3))*SIN(('OddsRatio_working_3-way'!Y16)/3)</f>
        <v>-0.20043023041337363</v>
      </c>
      <c r="AJ16" s="11">
        <f>'OddsRatio_working_3-way'!U16/(3*'OddsRatio_working_3-way'!X16^(1/3))*SIN(('OddsRatio_working_3-way'!Y16+2*PI())/3)</f>
        <v>-0.37962726725313667</v>
      </c>
      <c r="AK16" s="11">
        <f>'OddsRatio_working_3-way'!U16/(3*'OddsRatio_working_3-way'!X16^(1/3))*SIN(('OddsRatio_working_3-way'!Y16+4*PI())/3)</f>
        <v>0.58005749766651027</v>
      </c>
      <c r="AL16" s="11">
        <f>'OddsRatio_working_3-way'!Z16+'OddsRatio_working_3-way'!AF16</f>
        <v>1.108148514727082</v>
      </c>
      <c r="AM16" s="11">
        <f>'OddsRatio_working_3-way'!AA16+'OddsRatio_working_3-way'!AG16</f>
        <v>-0.90122959981224093</v>
      </c>
      <c r="AN16" s="11">
        <f>'OddsRatio_working_3-way'!AB16+'OddsRatio_working_3-way'!AH16</f>
        <v>-0.20691891491484077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1.108148514727082</v>
      </c>
      <c r="AS16" s="11">
        <f>IF(('OddsRatio_working_3-way'!X16=0),IF(Q16&gt;0,-Q16^(1/3),(-Q16)^(1/3)),'OddsRatio_working_3-way'!AM16-'OddsRatio_working_3-way'!R16/3)</f>
        <v>-0.90122959981224093</v>
      </c>
      <c r="AT16" s="11">
        <f>IF(('OddsRatio_working_3-way'!X16=0),IF(Q16&gt;0,-Q16^(1/3),(-Q16)^(1/3)),'OddsRatio_working_3-way'!AN16-'OddsRatio_working_3-way'!R16/3)</f>
        <v>-0.20691891491484077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9">
        <f t="shared" si="13"/>
        <v>0.36664395476101591</v>
      </c>
      <c r="E17" s="9">
        <f t="shared" si="14"/>
        <v>0.3097305234476338</v>
      </c>
      <c r="F17" s="9">
        <f t="shared" si="15"/>
        <v>0.32362552179135018</v>
      </c>
      <c r="G17" s="9">
        <f t="shared" si="16"/>
        <v>1.0663220180659825</v>
      </c>
      <c r="H17" s="9">
        <f t="shared" si="17"/>
        <v>2.7274416692668919</v>
      </c>
      <c r="I17" s="9">
        <f t="shared" si="18"/>
        <v>3.2286130177579033</v>
      </c>
      <c r="J17" s="9">
        <f t="shared" si="19"/>
        <v>3.0899911554093253</v>
      </c>
      <c r="K17" s="11">
        <f t="shared" si="20"/>
        <v>0.38167938931297707</v>
      </c>
      <c r="L17" s="11">
        <f t="shared" si="21"/>
        <v>0.3236245954692557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-0.27692737575639814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0.23660917272419532</v>
      </c>
      <c r="Q17" s="11">
        <f>2*'OddsRatio_working_3-way'!K17*'OddsRatio_working_3-way'!L17*'OddsRatio_working_3-way'!M17</f>
        <v>8.3460025652273492E-2</v>
      </c>
      <c r="R17" s="11">
        <f t="shared" si="23"/>
        <v>0</v>
      </c>
      <c r="S17" s="11">
        <f t="shared" si="24"/>
        <v>-0.8544087491455914</v>
      </c>
      <c r="T17" s="11">
        <f t="shared" si="25"/>
        <v>-0.30137874749403581</v>
      </c>
      <c r="U17" s="11">
        <f>'OddsRatio_working_3-way'!S17-'OddsRatio_working_3-way'!R17^2/3</f>
        <v>-0.8544087491455914</v>
      </c>
      <c r="V17" s="11">
        <f>'OddsRatio_working_3-way'!S17*'OddsRatio_working_3-way'!R17/3-2*'OddsRatio_working_3-way'!R17^3/27-'OddsRatio_working_3-way'!T17</f>
        <v>0.30137874749403581</v>
      </c>
      <c r="W17" s="11">
        <f>'OddsRatio_working_3-way'!V17^2+4*'OddsRatio_working_3-way'!U17^3/27</f>
        <v>-1.5753859651860685E-3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0.1519905715877303</v>
      </c>
      <c r="Y17" s="11">
        <f>IF('OddsRatio_working_3-way'!W17&gt;=0,IF('OddsRatio_working_3-way'!V17+SQRT('OddsRatio_working_3-way'!W17)&gt;0,0,PI()),ACOS('OddsRatio_working_3-way'!V17/(2*'OddsRatio_working_3-way'!X17)))</f>
        <v>0.13094492239195277</v>
      </c>
      <c r="Z17" s="11">
        <f>'OddsRatio_working_3-way'!X17^(1/3)*COS('OddsRatio_working_3-way'!Y17/3)</f>
        <v>0.53316100903299124</v>
      </c>
      <c r="AA17" s="11">
        <f>'OddsRatio_working_3-way'!X17^(1/3)*COS(('OddsRatio_working_3-way'!Y17+2*PI())/3)</f>
        <v>-0.28674708879816918</v>
      </c>
      <c r="AB17" s="11">
        <f>'OddsRatio_working_3-way'!X17^(1/3)*COS(('OddsRatio_working_3-way'!Y17+4*PI())/3)</f>
        <v>-0.24641392023482214</v>
      </c>
      <c r="AC17" s="11">
        <f>'OddsRatio_working_3-way'!X17^(1/3)*SIN('OddsRatio_working_3-way'!Y17/3)</f>
        <v>2.3286365727319187E-2</v>
      </c>
      <c r="AD17" s="11">
        <f>'OddsRatio_working_3-way'!X17^(1/3)*SIN(('OddsRatio_working_3-way'!Y17+2*PI())/3)</f>
        <v>0.45008779526625547</v>
      </c>
      <c r="AE17" s="11">
        <f>'OddsRatio_working_3-way'!X17^(1/3)*SIN(('OddsRatio_working_3-way'!Y17+4*PI())/3)</f>
        <v>-0.47337416099357443</v>
      </c>
      <c r="AF17" s="11">
        <f>-'OddsRatio_working_3-way'!U17/(3*'OddsRatio_working_3-way'!X17^(1/3))*COS(('OddsRatio_working_3-way'!Y17)/3)</f>
        <v>0.53316100903299124</v>
      </c>
      <c r="AG17" s="11">
        <f>-'OddsRatio_working_3-way'!U17/(3*'OddsRatio_working_3-way'!X17^(1/3))*COS(('OddsRatio_working_3-way'!Y17+2*PI())/3)</f>
        <v>-0.28674708879816918</v>
      </c>
      <c r="AH17" s="11">
        <f>-'OddsRatio_working_3-way'!U17/(3*'OddsRatio_working_3-way'!X17^(1/3))*COS(('OddsRatio_working_3-way'!Y17+4*PI())/3)</f>
        <v>-0.24641392023482214</v>
      </c>
      <c r="AI17" s="11">
        <f>'OddsRatio_working_3-way'!U17/(3*'OddsRatio_working_3-way'!X17^(1/3))*SIN(('OddsRatio_working_3-way'!Y17)/3)</f>
        <v>-2.3286365727319187E-2</v>
      </c>
      <c r="AJ17" s="11">
        <f>'OddsRatio_working_3-way'!U17/(3*'OddsRatio_working_3-way'!X17^(1/3))*SIN(('OddsRatio_working_3-way'!Y17+2*PI())/3)</f>
        <v>-0.45008779526625547</v>
      </c>
      <c r="AK17" s="11">
        <f>'OddsRatio_working_3-way'!U17/(3*'OddsRatio_working_3-way'!X17^(1/3))*SIN(('OddsRatio_working_3-way'!Y17+4*PI())/3)</f>
        <v>0.47337416099357443</v>
      </c>
      <c r="AL17" s="11">
        <f>'OddsRatio_working_3-way'!Z17+'OddsRatio_working_3-way'!AF17</f>
        <v>1.0663220180659825</v>
      </c>
      <c r="AM17" s="11">
        <f>'OddsRatio_working_3-way'!AA17+'OddsRatio_working_3-way'!AG17</f>
        <v>-0.57349417759633836</v>
      </c>
      <c r="AN17" s="11">
        <f>'OddsRatio_working_3-way'!AB17+'OddsRatio_working_3-way'!AH17</f>
        <v>-0.49282784046964428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1.0663220180659825</v>
      </c>
      <c r="AS17" s="11">
        <f>IF(('OddsRatio_working_3-way'!X17=0),IF(Q17&gt;0,-Q17^(1/3),(-Q17)^(1/3)),'OddsRatio_working_3-way'!AM17-'OddsRatio_working_3-way'!R17/3)</f>
        <v>-0.57349417759633836</v>
      </c>
      <c r="AT17" s="11">
        <f>IF(('OddsRatio_working_3-way'!X17=0),IF(Q17&gt;0,-Q17^(1/3),(-Q17)^(1/3)),'OddsRatio_working_3-way'!AN17-'OddsRatio_working_3-way'!R17/3)</f>
        <v>-0.49282784046964428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9">
        <f t="shared" si="13"/>
        <v>0.40821321216501061</v>
      </c>
      <c r="E18" s="9">
        <f t="shared" si="14"/>
        <v>0.28631554534140419</v>
      </c>
      <c r="F18" s="9">
        <f t="shared" si="15"/>
        <v>0.30547124249358532</v>
      </c>
      <c r="G18" s="9">
        <f t="shared" si="16"/>
        <v>1.0429498062318268</v>
      </c>
      <c r="H18" s="9">
        <f t="shared" si="17"/>
        <v>2.4497002306622391</v>
      </c>
      <c r="I18" s="9">
        <f t="shared" si="18"/>
        <v>3.4926500368940663</v>
      </c>
      <c r="J18" s="9">
        <f t="shared" si="19"/>
        <v>3.273630577585382</v>
      </c>
      <c r="K18" s="11">
        <f t="shared" si="20"/>
        <v>0.41841004184100417</v>
      </c>
      <c r="L18" s="11">
        <f t="shared" si="21"/>
        <v>0.29498525073746312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-0.28108940464926446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0.23132445125066184</v>
      </c>
      <c r="Q18" s="11">
        <f>2*'OddsRatio_working_3-way'!K18*'OddsRatio_working_3-way'!L18*'OddsRatio_working_3-way'!M18</f>
        <v>7.7625654782101289E-2</v>
      </c>
      <c r="R18" s="11">
        <f t="shared" si="23"/>
        <v>0</v>
      </c>
      <c r="S18" s="11">
        <f t="shared" si="24"/>
        <v>-0.82295685082581482</v>
      </c>
      <c r="T18" s="11">
        <f t="shared" si="25"/>
        <v>-0.27616001705564258</v>
      </c>
      <c r="U18" s="11">
        <f>'OddsRatio_working_3-way'!S18-'OddsRatio_working_3-way'!R18^2/3</f>
        <v>-0.82295685082581482</v>
      </c>
      <c r="V18" s="11">
        <f>'OddsRatio_working_3-way'!S18*'OddsRatio_working_3-way'!R18/3-2*'OddsRatio_working_3-way'!R18^3/27-'OddsRatio_working_3-way'!T18</f>
        <v>0.27616001705564258</v>
      </c>
      <c r="W18" s="11">
        <f>'OddsRatio_working_3-way'!V18^2+4*'OddsRatio_working_3-way'!U18^3/27</f>
        <v>-6.3066217258753998E-3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0.14367583020992797</v>
      </c>
      <c r="Y18" s="11">
        <f>IF('OddsRatio_working_3-way'!W18&gt;=0,IF('OddsRatio_working_3-way'!V18+SQRT('OddsRatio_working_3-way'!W18)&gt;0,0,PI()),ACOS('OddsRatio_working_3-way'!V18/(2*'OddsRatio_working_3-way'!X18)))</f>
        <v>0.28001081562485286</v>
      </c>
      <c r="Z18" s="11">
        <f>'OddsRatio_working_3-way'!X18^(1/3)*COS('OddsRatio_working_3-way'!Y18/3)</f>
        <v>0.52147490311591338</v>
      </c>
      <c r="AA18" s="11">
        <f>'OddsRatio_working_3-way'!X18^(1/3)*COS(('OddsRatio_working_3-way'!Y18+2*PI())/3)</f>
        <v>-0.30301222857262922</v>
      </c>
      <c r="AB18" s="11">
        <f>'OddsRatio_working_3-way'!X18^(1/3)*COS(('OddsRatio_working_3-way'!Y18+4*PI())/3)</f>
        <v>-0.21846267454328433</v>
      </c>
      <c r="AC18" s="11">
        <f>'OddsRatio_working_3-way'!X18^(1/3)*SIN('OddsRatio_working_3-way'!Y18/3)</f>
        <v>4.8814707778705238E-2</v>
      </c>
      <c r="AD18" s="11">
        <f>'OddsRatio_working_3-way'!X18^(1/3)*SIN(('OddsRatio_working_3-way'!Y18+2*PI())/3)</f>
        <v>0.4272031596450574</v>
      </c>
      <c r="AE18" s="11">
        <f>'OddsRatio_working_3-way'!X18^(1/3)*SIN(('OddsRatio_working_3-way'!Y18+4*PI())/3)</f>
        <v>-0.47601786742376251</v>
      </c>
      <c r="AF18" s="11">
        <f>-'OddsRatio_working_3-way'!U18/(3*'OddsRatio_working_3-way'!X18^(1/3))*COS(('OddsRatio_working_3-way'!Y18)/3)</f>
        <v>0.52147490311591327</v>
      </c>
      <c r="AG18" s="11">
        <f>-'OddsRatio_working_3-way'!U18/(3*'OddsRatio_working_3-way'!X18^(1/3))*COS(('OddsRatio_working_3-way'!Y18+2*PI())/3)</f>
        <v>-0.30301222857262916</v>
      </c>
      <c r="AH18" s="11">
        <f>-'OddsRatio_working_3-way'!U18/(3*'OddsRatio_working_3-way'!X18^(1/3))*COS(('OddsRatio_working_3-way'!Y18+4*PI())/3)</f>
        <v>-0.2184626745432843</v>
      </c>
      <c r="AI18" s="11">
        <f>'OddsRatio_working_3-way'!U18/(3*'OddsRatio_working_3-way'!X18^(1/3))*SIN(('OddsRatio_working_3-way'!Y18)/3)</f>
        <v>-4.8814707778705224E-2</v>
      </c>
      <c r="AJ18" s="11">
        <f>'OddsRatio_working_3-way'!U18/(3*'OddsRatio_working_3-way'!X18^(1/3))*SIN(('OddsRatio_working_3-way'!Y18+2*PI())/3)</f>
        <v>-0.42720315964505734</v>
      </c>
      <c r="AK18" s="11">
        <f>'OddsRatio_working_3-way'!U18/(3*'OddsRatio_working_3-way'!X18^(1/3))*SIN(('OddsRatio_working_3-way'!Y18+4*PI())/3)</f>
        <v>0.4760178674237624</v>
      </c>
      <c r="AL18" s="11">
        <f>'OddsRatio_working_3-way'!Z18+'OddsRatio_working_3-way'!AF18</f>
        <v>1.0429498062318268</v>
      </c>
      <c r="AM18" s="11">
        <f>'OddsRatio_working_3-way'!AA18+'OddsRatio_working_3-way'!AG18</f>
        <v>-0.60602445714525843</v>
      </c>
      <c r="AN18" s="11">
        <f>'OddsRatio_working_3-way'!AB18+'OddsRatio_working_3-way'!AH18</f>
        <v>-0.43692534908656866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1.0429498062318268</v>
      </c>
      <c r="AS18" s="11">
        <f>IF(('OddsRatio_working_3-way'!X18=0),IF(Q18&gt;0,-Q18^(1/3),(-Q18)^(1/3)),'OddsRatio_working_3-way'!AM18-'OddsRatio_working_3-way'!R18/3)</f>
        <v>-0.60602445714525843</v>
      </c>
      <c r="AT18" s="11">
        <f>IF(('OddsRatio_working_3-way'!X18=0),IF(Q18&gt;0,-Q18^(1/3),(-Q18)^(1/3)),'OddsRatio_working_3-way'!AN18-'OddsRatio_working_3-way'!R18/3)</f>
        <v>-0.43692534908656866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9">
        <f t="shared" si="13"/>
        <v>0.30721364852628202</v>
      </c>
      <c r="E19" s="9">
        <f t="shared" si="14"/>
        <v>0.27228161408296497</v>
      </c>
      <c r="F19" s="9">
        <f t="shared" si="15"/>
        <v>0.42050473739075289</v>
      </c>
      <c r="G19" s="9">
        <f t="shared" si="16"/>
        <v>1.0440109790601779</v>
      </c>
      <c r="H19" s="9">
        <f t="shared" si="17"/>
        <v>3.2550637147699848</v>
      </c>
      <c r="I19" s="9">
        <f t="shared" si="18"/>
        <v>3.6726681063940556</v>
      </c>
      <c r="J19" s="9">
        <f t="shared" si="19"/>
        <v>2.3780944923594349</v>
      </c>
      <c r="K19" s="11">
        <f t="shared" si="20"/>
        <v>0.31645569620253161</v>
      </c>
      <c r="L19" s="11">
        <f t="shared" si="21"/>
        <v>0.2808988764044944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-0.27966787478114152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0.231425852995846</v>
      </c>
      <c r="Q19" s="11">
        <f>2*'OddsRatio_working_3-way'!K19*'OddsRatio_working_3-way'!L19*'OddsRatio_working_3-way'!M19</f>
        <v>7.6631077150942389E-2</v>
      </c>
      <c r="R19" s="11">
        <f t="shared" si="23"/>
        <v>0</v>
      </c>
      <c r="S19" s="11">
        <f t="shared" si="24"/>
        <v>-0.82750245510662224</v>
      </c>
      <c r="T19" s="11">
        <f t="shared" si="25"/>
        <v>-0.27400743546576894</v>
      </c>
      <c r="U19" s="11">
        <f>'OddsRatio_working_3-way'!S19-'OddsRatio_working_3-way'!R19^2/3</f>
        <v>-0.82750245510662224</v>
      </c>
      <c r="V19" s="11">
        <f>'OddsRatio_working_3-way'!S19*'OddsRatio_working_3-way'!R19/3-2*'OddsRatio_working_3-way'!R19^3/27-'OddsRatio_working_3-way'!T19</f>
        <v>0.27400743546576894</v>
      </c>
      <c r="W19" s="11">
        <f>'OddsRatio_working_3-way'!V19^2+4*'OddsRatio_working_3-way'!U19^3/27</f>
        <v>-8.8667164707725149E-3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0.1448678632075624</v>
      </c>
      <c r="Y19" s="11">
        <f>IF('OddsRatio_working_3-way'!W19&gt;=0,IF('OddsRatio_working_3-way'!V19+SQRT('OddsRatio_working_3-way'!W19)&gt;0,0,PI()),ACOS('OddsRatio_working_3-way'!V19/(2*'OddsRatio_working_3-way'!X19)))</f>
        <v>0.33100856266429424</v>
      </c>
      <c r="Z19" s="11">
        <f>'OddsRatio_working_3-way'!X19^(1/3)*COS('OddsRatio_working_3-way'!Y19/3)</f>
        <v>0.52200548953008907</v>
      </c>
      <c r="AA19" s="11">
        <f>'OddsRatio_working_3-way'!X19^(1/3)*COS(('OddsRatio_working_3-way'!Y19+2*PI())/3)</f>
        <v>-0.31108583025300757</v>
      </c>
      <c r="AB19" s="11">
        <f>'OddsRatio_working_3-way'!X19^(1/3)*COS(('OddsRatio_working_3-way'!Y19+4*PI())/3)</f>
        <v>-0.21091965927708162</v>
      </c>
      <c r="AC19" s="11">
        <f>'OddsRatio_working_3-way'!X19^(1/3)*SIN('OddsRatio_working_3-way'!Y19/3)</f>
        <v>5.783096577664508E-2</v>
      </c>
      <c r="AD19" s="11">
        <f>'OddsRatio_working_3-way'!X19^(1/3)*SIN(('OddsRatio_working_3-way'!Y19+2*PI())/3)</f>
        <v>0.42315453195966651</v>
      </c>
      <c r="AE19" s="11">
        <f>'OddsRatio_working_3-way'!X19^(1/3)*SIN(('OddsRatio_working_3-way'!Y19+4*PI())/3)</f>
        <v>-0.48098549773631138</v>
      </c>
      <c r="AF19" s="11">
        <f>-'OddsRatio_working_3-way'!U19/(3*'OddsRatio_working_3-way'!X19^(1/3))*COS(('OddsRatio_working_3-way'!Y19)/3)</f>
        <v>0.52200548953008896</v>
      </c>
      <c r="AG19" s="11">
        <f>-'OddsRatio_working_3-way'!U19/(3*'OddsRatio_working_3-way'!X19^(1/3))*COS(('OddsRatio_working_3-way'!Y19+2*PI())/3)</f>
        <v>-0.31108583025300751</v>
      </c>
      <c r="AH19" s="11">
        <f>-'OddsRatio_working_3-way'!U19/(3*'OddsRatio_working_3-way'!X19^(1/3))*COS(('OddsRatio_working_3-way'!Y19+4*PI())/3)</f>
        <v>-0.21091965927708159</v>
      </c>
      <c r="AI19" s="11">
        <f>'OddsRatio_working_3-way'!U19/(3*'OddsRatio_working_3-way'!X19^(1/3))*SIN(('OddsRatio_working_3-way'!Y19)/3)</f>
        <v>-5.7830965776645073E-2</v>
      </c>
      <c r="AJ19" s="11">
        <f>'OddsRatio_working_3-way'!U19/(3*'OddsRatio_working_3-way'!X19^(1/3))*SIN(('OddsRatio_working_3-way'!Y19+2*PI())/3)</f>
        <v>-0.4231545319596664</v>
      </c>
      <c r="AK19" s="11">
        <f>'OddsRatio_working_3-way'!U19/(3*'OddsRatio_working_3-way'!X19^(1/3))*SIN(('OddsRatio_working_3-way'!Y19+4*PI())/3)</f>
        <v>0.48098549773631127</v>
      </c>
      <c r="AL19" s="11">
        <f>'OddsRatio_working_3-way'!Z19+'OddsRatio_working_3-way'!AF19</f>
        <v>1.0440109790601779</v>
      </c>
      <c r="AM19" s="11">
        <f>'OddsRatio_working_3-way'!AA19+'OddsRatio_working_3-way'!AG19</f>
        <v>-0.62217166050601502</v>
      </c>
      <c r="AN19" s="11">
        <f>'OddsRatio_working_3-way'!AB19+'OddsRatio_working_3-way'!AH19</f>
        <v>-0.42183931855416323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1.0440109790601779</v>
      </c>
      <c r="AS19" s="11">
        <f>IF(('OddsRatio_working_3-way'!X19=0),IF(Q19&gt;0,-Q19^(1/3),(-Q19)^(1/3)),'OddsRatio_working_3-way'!AM19-'OddsRatio_working_3-way'!R19/3)</f>
        <v>-0.62217166050601502</v>
      </c>
      <c r="AT19" s="11">
        <f>IF(('OddsRatio_working_3-way'!X19=0),IF(Q19&gt;0,-Q19^(1/3),(-Q19)^(1/3)),'OddsRatio_working_3-way'!AN19-'OddsRatio_working_3-way'!R19/3)</f>
        <v>-0.42183931855416323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9">
        <f t="shared" si="13"/>
        <v>0.28053162331294074</v>
      </c>
      <c r="E20" s="9">
        <f t="shared" si="14"/>
        <v>0.24778722255788652</v>
      </c>
      <c r="F20" s="9">
        <f t="shared" si="15"/>
        <v>0.47168115412917277</v>
      </c>
      <c r="G20" s="9">
        <f t="shared" si="16"/>
        <v>1.0468002089928343</v>
      </c>
      <c r="H20" s="9">
        <f t="shared" si="17"/>
        <v>3.5646605120324439</v>
      </c>
      <c r="I20" s="9">
        <f t="shared" si="18"/>
        <v>4.0357206060792183</v>
      </c>
      <c r="J20" s="9">
        <f t="shared" si="19"/>
        <v>2.1200762236223327</v>
      </c>
      <c r="K20" s="11">
        <f t="shared" si="20"/>
        <v>0.28985507246376813</v>
      </c>
      <c r="L20" s="11">
        <f t="shared" si="21"/>
        <v>0.25641025641025644</v>
      </c>
      <c r="M20" s="11">
        <f t="shared" si="22"/>
        <v>0.48309178743961356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-0.27295673357425088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0.23050533447508875</v>
      </c>
      <c r="Q20" s="11">
        <f>2*'OddsRatio_working_3-way'!K20*'OddsRatio_working_3-way'!L20*'OddsRatio_working_3-way'!M20</f>
        <v>7.1808515412800256E-2</v>
      </c>
      <c r="R20" s="11">
        <f t="shared" si="23"/>
        <v>0</v>
      </c>
      <c r="S20" s="11">
        <f t="shared" si="24"/>
        <v>-0.84447572132301219</v>
      </c>
      <c r="T20" s="11">
        <f t="shared" si="25"/>
        <v>-0.26307654869875774</v>
      </c>
      <c r="U20" s="11">
        <f>'OddsRatio_working_3-way'!S20-'OddsRatio_working_3-way'!R20^2/3</f>
        <v>-0.84447572132301219</v>
      </c>
      <c r="V20" s="11">
        <f>'OddsRatio_working_3-way'!S20*'OddsRatio_working_3-way'!R20/3-2*'OddsRatio_working_3-way'!R20^3/27-'OddsRatio_working_3-way'!T20</f>
        <v>0.26307654869875774</v>
      </c>
      <c r="W20" s="11">
        <f>'OddsRatio_working_3-way'!V20^2+4*'OddsRatio_working_3-way'!U20^3/27</f>
        <v>-2.0009807658023654E-2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0.14934781395560626</v>
      </c>
      <c r="Y20" s="11">
        <f>IF('OddsRatio_working_3-way'!W20&gt;=0,IF('OddsRatio_working_3-way'!V20+SQRT('OddsRatio_working_3-way'!W20)&gt;0,0,PI()),ACOS('OddsRatio_working_3-way'!V20/(2*'OddsRatio_working_3-way'!X20)))</f>
        <v>0.4933501274226586</v>
      </c>
      <c r="Z20" s="11">
        <f>'OddsRatio_working_3-way'!X20^(1/3)*COS('OddsRatio_working_3-way'!Y20/3)</f>
        <v>0.52340010449641716</v>
      </c>
      <c r="AA20" s="11">
        <f>'OddsRatio_working_3-way'!X20^(1/3)*COS(('OddsRatio_working_3-way'!Y20+2*PI())/3)</f>
        <v>-0.33692091564798432</v>
      </c>
      <c r="AB20" s="11">
        <f>'OddsRatio_working_3-way'!X20^(1/3)*COS(('OddsRatio_working_3-way'!Y20+4*PI())/3)</f>
        <v>-0.18647918884843268</v>
      </c>
      <c r="AC20" s="11">
        <f>'OddsRatio_working_3-way'!X20^(1/3)*SIN('OddsRatio_working_3-way'!Y20/3)</f>
        <v>8.685757146507328E-2</v>
      </c>
      <c r="AD20" s="11">
        <f>'OddsRatio_working_3-way'!X20^(1/3)*SIN(('OddsRatio_working_3-way'!Y20+2*PI())/3)</f>
        <v>0.40984900110479039</v>
      </c>
      <c r="AE20" s="11">
        <f>'OddsRatio_working_3-way'!X20^(1/3)*SIN(('OddsRatio_working_3-way'!Y20+4*PI())/3)</f>
        <v>-0.49670657256986367</v>
      </c>
      <c r="AF20" s="11">
        <f>-'OddsRatio_working_3-way'!U20/(3*'OddsRatio_working_3-way'!X20^(1/3))*COS(('OddsRatio_working_3-way'!Y20)/3)</f>
        <v>0.52340010449641727</v>
      </c>
      <c r="AG20" s="11">
        <f>-'OddsRatio_working_3-way'!U20/(3*'OddsRatio_working_3-way'!X20^(1/3))*COS(('OddsRatio_working_3-way'!Y20+2*PI())/3)</f>
        <v>-0.33692091564798443</v>
      </c>
      <c r="AH20" s="11">
        <f>-'OddsRatio_working_3-way'!U20/(3*'OddsRatio_working_3-way'!X20^(1/3))*COS(('OddsRatio_working_3-way'!Y20+4*PI())/3)</f>
        <v>-0.18647918884843273</v>
      </c>
      <c r="AI20" s="11">
        <f>'OddsRatio_working_3-way'!U20/(3*'OddsRatio_working_3-way'!X20^(1/3))*SIN(('OddsRatio_working_3-way'!Y20)/3)</f>
        <v>-8.6857571465073294E-2</v>
      </c>
      <c r="AJ20" s="11">
        <f>'OddsRatio_working_3-way'!U20/(3*'OddsRatio_working_3-way'!X20^(1/3))*SIN(('OddsRatio_working_3-way'!Y20+2*PI())/3)</f>
        <v>-0.4098490011047905</v>
      </c>
      <c r="AK20" s="11">
        <f>'OddsRatio_working_3-way'!U20/(3*'OddsRatio_working_3-way'!X20^(1/3))*SIN(('OddsRatio_working_3-way'!Y20+4*PI())/3)</f>
        <v>0.49670657256986378</v>
      </c>
      <c r="AL20" s="11">
        <f>'OddsRatio_working_3-way'!Z20+'OddsRatio_working_3-way'!AF20</f>
        <v>1.0468002089928343</v>
      </c>
      <c r="AM20" s="11">
        <f>'OddsRatio_working_3-way'!AA20+'OddsRatio_working_3-way'!AG20</f>
        <v>-0.67384183129596875</v>
      </c>
      <c r="AN20" s="11">
        <f>'OddsRatio_working_3-way'!AB20+'OddsRatio_working_3-way'!AH20</f>
        <v>-0.37295837769686541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1.0468002089928343</v>
      </c>
      <c r="AS20" s="11">
        <f>IF(('OddsRatio_working_3-way'!X20=0),IF(Q20&gt;0,-Q20^(1/3),(-Q20)^(1/3)),'OddsRatio_working_3-way'!AM20-'OddsRatio_working_3-way'!R20/3)</f>
        <v>-0.67384183129596875</v>
      </c>
      <c r="AT20" s="11">
        <f>IF(('OddsRatio_working_3-way'!X20=0),IF(Q20&gt;0,-Q20^(1/3),(-Q20)^(1/3)),'OddsRatio_working_3-way'!AN20-'OddsRatio_working_3-way'!R20/3)</f>
        <v>-0.37295837769686541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9">
        <f t="shared" si="13"/>
        <v>0.3997446092281805</v>
      </c>
      <c r="E21" s="9">
        <f t="shared" si="14"/>
        <v>0.28048692536100372</v>
      </c>
      <c r="F21" s="9">
        <f t="shared" si="15"/>
        <v>0.31976846541081616</v>
      </c>
      <c r="G21" s="9">
        <f t="shared" si="16"/>
        <v>1.0427758417409403</v>
      </c>
      <c r="H21" s="9">
        <f t="shared" si="17"/>
        <v>2.5015972121069536</v>
      </c>
      <c r="I21" s="9">
        <f t="shared" si="18"/>
        <v>3.5652285706827125</v>
      </c>
      <c r="J21" s="9">
        <f t="shared" si="19"/>
        <v>3.1272627171515177</v>
      </c>
      <c r="K21" s="11">
        <f t="shared" si="20"/>
        <v>0.4098360655737705</v>
      </c>
      <c r="L21" s="11">
        <f t="shared" si="21"/>
        <v>0.28901734104046245</v>
      </c>
      <c r="M21" s="11">
        <f t="shared" si="22"/>
        <v>0.32894736842105265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-0.28157121696499388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0.23144453809592686</v>
      </c>
      <c r="Q21" s="11">
        <f>2*'OddsRatio_working_3-way'!K21*'OddsRatio_working_3-way'!L21*'OddsRatio_working_3-way'!M21</f>
        <v>7.7927453904352476E-2</v>
      </c>
      <c r="R21" s="11">
        <f t="shared" si="23"/>
        <v>0</v>
      </c>
      <c r="S21" s="11">
        <f t="shared" si="24"/>
        <v>-0.82197513151602075</v>
      </c>
      <c r="T21" s="11">
        <f t="shared" si="25"/>
        <v>-0.27675930354074774</v>
      </c>
      <c r="U21" s="11">
        <f>'OddsRatio_working_3-way'!S21-'OddsRatio_working_3-way'!R21^2/3</f>
        <v>-0.82197513151602075</v>
      </c>
      <c r="V21" s="11">
        <f>'OddsRatio_working_3-way'!S21*'OddsRatio_working_3-way'!R21/3-2*'OddsRatio_working_3-way'!R21^3/27-'OddsRatio_working_3-way'!T21</f>
        <v>0.27675930354074774</v>
      </c>
      <c r="W21" s="11">
        <f>'OddsRatio_working_3-way'!V21^2+4*'OddsRatio_working_3-way'!U21^3/27</f>
        <v>-5.6801160243623722E-3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0.14341881686229505</v>
      </c>
      <c r="Y21" s="11">
        <f>IF('OddsRatio_working_3-way'!W21&gt;=0,IF('OddsRatio_working_3-way'!V21+SQRT('OddsRatio_working_3-way'!W21)&gt;0,0,PI()),ACOS('OddsRatio_working_3-way'!V21/(2*'OddsRatio_working_3-way'!X21)))</f>
        <v>0.26587108606861398</v>
      </c>
      <c r="Z21" s="11">
        <f>'OddsRatio_working_3-way'!X21^(1/3)*COS('OddsRatio_working_3-way'!Y21/3)</f>
        <v>0.52138792087047026</v>
      </c>
      <c r="AA21" s="11">
        <f>'OddsRatio_working_3-way'!X21^(1/3)*COS(('OddsRatio_working_3-way'!Y21+2*PI())/3)</f>
        <v>-0.30081577316573582</v>
      </c>
      <c r="AB21" s="11">
        <f>'OddsRatio_working_3-way'!X21^(1/3)*COS(('OddsRatio_working_3-way'!Y21+4*PI())/3)</f>
        <v>-0.22057214770473457</v>
      </c>
      <c r="AC21" s="11">
        <f>'OddsRatio_working_3-way'!X21^(1/3)*SIN('OddsRatio_working_3-way'!Y21/3)</f>
        <v>4.632867876066072E-2</v>
      </c>
      <c r="AD21" s="11">
        <f>'OddsRatio_working_3-way'!X21^(1/3)*SIN(('OddsRatio_working_3-way'!Y21+2*PI())/3)</f>
        <v>0.42837084531984765</v>
      </c>
      <c r="AE21" s="11">
        <f>'OddsRatio_working_3-way'!X21^(1/3)*SIN(('OddsRatio_working_3-way'!Y21+4*PI())/3)</f>
        <v>-0.4746995240805082</v>
      </c>
      <c r="AF21" s="11">
        <f>-'OddsRatio_working_3-way'!U21/(3*'OddsRatio_working_3-way'!X21^(1/3))*COS(('OddsRatio_working_3-way'!Y21)/3)</f>
        <v>0.52138792087047015</v>
      </c>
      <c r="AG21" s="11">
        <f>-'OddsRatio_working_3-way'!U21/(3*'OddsRatio_working_3-way'!X21^(1/3))*COS(('OddsRatio_working_3-way'!Y21+2*PI())/3)</f>
        <v>-0.30081577316573577</v>
      </c>
      <c r="AH21" s="11">
        <f>-'OddsRatio_working_3-way'!U21/(3*'OddsRatio_working_3-way'!X21^(1/3))*COS(('OddsRatio_working_3-way'!Y21+4*PI())/3)</f>
        <v>-0.22057214770473452</v>
      </c>
      <c r="AI21" s="11">
        <f>'OddsRatio_working_3-way'!U21/(3*'OddsRatio_working_3-way'!X21^(1/3))*SIN(('OddsRatio_working_3-way'!Y21)/3)</f>
        <v>-4.6328678760660713E-2</v>
      </c>
      <c r="AJ21" s="11">
        <f>'OddsRatio_working_3-way'!U21/(3*'OddsRatio_working_3-way'!X21^(1/3))*SIN(('OddsRatio_working_3-way'!Y21+2*PI())/3)</f>
        <v>-0.42837084531984754</v>
      </c>
      <c r="AK21" s="11">
        <f>'OddsRatio_working_3-way'!U21/(3*'OddsRatio_working_3-way'!X21^(1/3))*SIN(('OddsRatio_working_3-way'!Y21+4*PI())/3)</f>
        <v>0.47469952408050814</v>
      </c>
      <c r="AL21" s="11">
        <f>'OddsRatio_working_3-way'!Z21+'OddsRatio_working_3-way'!AF21</f>
        <v>1.0427758417409403</v>
      </c>
      <c r="AM21" s="11">
        <f>'OddsRatio_working_3-way'!AA21+'OddsRatio_working_3-way'!AG21</f>
        <v>-0.60163154633147164</v>
      </c>
      <c r="AN21" s="11">
        <f>'OddsRatio_working_3-way'!AB21+'OddsRatio_working_3-way'!AH21</f>
        <v>-0.44114429540946909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1.0427758417409403</v>
      </c>
      <c r="AS21" s="11">
        <f>IF(('OddsRatio_working_3-way'!X21=0),IF(Q21&gt;0,-Q21^(1/3),(-Q21)^(1/3)),'OddsRatio_working_3-way'!AM21-'OddsRatio_working_3-way'!R21/3)</f>
        <v>-0.60163154633147164</v>
      </c>
      <c r="AT21" s="11">
        <f>IF(('OddsRatio_working_3-way'!X21=0),IF(Q21&gt;0,-Q21^(1/3),(-Q21)^(1/3)),'OddsRatio_working_3-way'!AN21-'OddsRatio_working_3-way'!R21/3)</f>
        <v>-0.44114429540946909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9">
        <f t="shared" si="13"/>
        <v>0.33094606530240556</v>
      </c>
      <c r="E22" s="9">
        <f t="shared" si="14"/>
        <v>0.2999161554260395</v>
      </c>
      <c r="F22" s="9">
        <f t="shared" si="15"/>
        <v>0.36913777927155494</v>
      </c>
      <c r="G22" s="9">
        <f t="shared" si="16"/>
        <v>1.0420826786386577</v>
      </c>
      <c r="H22" s="9">
        <f t="shared" si="17"/>
        <v>3.0216403965589955</v>
      </c>
      <c r="I22" s="9">
        <f t="shared" si="18"/>
        <v>3.3342652001505932</v>
      </c>
      <c r="J22" s="9">
        <f t="shared" si="19"/>
        <v>2.7090155929673982</v>
      </c>
      <c r="K22" s="11">
        <f t="shared" si="20"/>
        <v>0.3401360544217687</v>
      </c>
      <c r="L22" s="11">
        <f t="shared" si="21"/>
        <v>0.30864197530864196</v>
      </c>
      <c r="M22" s="11">
        <f t="shared" si="22"/>
        <v>0.37878787878787878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-0.28339835747243147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0.23143376317979494</v>
      </c>
      <c r="Q22" s="11">
        <f>2*'OddsRatio_working_3-way'!K22*'OddsRatio_working_3-way'!L22*'OddsRatio_working_3-way'!M22</f>
        <v>7.9530502810926079E-2</v>
      </c>
      <c r="R22" s="11">
        <f t="shared" si="23"/>
        <v>0</v>
      </c>
      <c r="S22" s="11">
        <f t="shared" si="24"/>
        <v>-0.81663763066202122</v>
      </c>
      <c r="T22" s="11">
        <f t="shared" si="25"/>
        <v>-0.28063148820000722</v>
      </c>
      <c r="U22" s="11">
        <f>'OddsRatio_working_3-way'!S22-'OddsRatio_working_3-way'!R22^2/3</f>
        <v>-0.81663763066202122</v>
      </c>
      <c r="V22" s="11">
        <f>'OddsRatio_working_3-way'!S22*'OddsRatio_working_3-way'!R22/3-2*'OddsRatio_working_3-way'!R22^3/27-'OddsRatio_working_3-way'!T22</f>
        <v>0.28063148820000722</v>
      </c>
      <c r="W22" s="11">
        <f>'OddsRatio_working_3-way'!V22^2+4*'OddsRatio_working_3-way'!U22^3/27</f>
        <v>-1.92940518707585E-3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0.14202415054879455</v>
      </c>
      <c r="Y22" s="11">
        <f>IF('OddsRatio_working_3-way'!W22&gt;=0,IF('OddsRatio_working_3-way'!V22+SQRT('OddsRatio_working_3-way'!W22)&gt;0,0,PI()),ACOS('OddsRatio_working_3-way'!V22/(2*'OddsRatio_working_3-way'!X22)))</f>
        <v>0.15526222495307729</v>
      </c>
      <c r="Z22" s="11">
        <f>'OddsRatio_working_3-way'!X22^(1/3)*COS('OddsRatio_working_3-way'!Y22/3)</f>
        <v>0.52104133931932883</v>
      </c>
      <c r="AA22" s="11">
        <f>'OddsRatio_working_3-way'!X22^(1/3)*COS(('OddsRatio_working_3-way'!Y22+2*PI())/3)</f>
        <v>-0.28389479436510112</v>
      </c>
      <c r="AB22" s="11">
        <f>'OddsRatio_working_3-way'!X22^(1/3)*COS(('OddsRatio_working_3-way'!Y22+4*PI())/3)</f>
        <v>-0.23714654495422788</v>
      </c>
      <c r="AC22" s="11">
        <f>'OddsRatio_working_3-way'!X22^(1/3)*SIN('OddsRatio_working_3-way'!Y22/3)</f>
        <v>2.6990114381511644E-2</v>
      </c>
      <c r="AD22" s="11">
        <f>'OddsRatio_working_3-way'!X22^(1/3)*SIN(('OddsRatio_working_3-way'!Y22+2*PI())/3)</f>
        <v>0.43773997908165074</v>
      </c>
      <c r="AE22" s="11">
        <f>'OddsRatio_working_3-way'!X22^(1/3)*SIN(('OddsRatio_working_3-way'!Y22+4*PI())/3)</f>
        <v>-0.46473009346316219</v>
      </c>
      <c r="AF22" s="11">
        <f>-'OddsRatio_working_3-way'!U22/(3*'OddsRatio_working_3-way'!X22^(1/3))*COS(('OddsRatio_working_3-way'!Y22)/3)</f>
        <v>0.52104133931932883</v>
      </c>
      <c r="AG22" s="11">
        <f>-'OddsRatio_working_3-way'!U22/(3*'OddsRatio_working_3-way'!X22^(1/3))*COS(('OddsRatio_working_3-way'!Y22+2*PI())/3)</f>
        <v>-0.28389479436510112</v>
      </c>
      <c r="AH22" s="11">
        <f>-'OddsRatio_working_3-way'!U22/(3*'OddsRatio_working_3-way'!X22^(1/3))*COS(('OddsRatio_working_3-way'!Y22+4*PI())/3)</f>
        <v>-0.23714654495422788</v>
      </c>
      <c r="AI22" s="11">
        <f>'OddsRatio_working_3-way'!U22/(3*'OddsRatio_working_3-way'!X22^(1/3))*SIN(('OddsRatio_working_3-way'!Y22)/3)</f>
        <v>-2.6990114381511644E-2</v>
      </c>
      <c r="AJ22" s="11">
        <f>'OddsRatio_working_3-way'!U22/(3*'OddsRatio_working_3-way'!X22^(1/3))*SIN(('OddsRatio_working_3-way'!Y22+2*PI())/3)</f>
        <v>-0.43773997908165074</v>
      </c>
      <c r="AK22" s="11">
        <f>'OddsRatio_working_3-way'!U22/(3*'OddsRatio_working_3-way'!X22^(1/3))*SIN(('OddsRatio_working_3-way'!Y22+4*PI())/3)</f>
        <v>0.46473009346316219</v>
      </c>
      <c r="AL22" s="11">
        <f>'OddsRatio_working_3-way'!Z22+'OddsRatio_working_3-way'!AF22</f>
        <v>1.0420826786386577</v>
      </c>
      <c r="AM22" s="11">
        <f>'OddsRatio_working_3-way'!AA22+'OddsRatio_working_3-way'!AG22</f>
        <v>-0.56778958873020224</v>
      </c>
      <c r="AN22" s="11">
        <f>'OddsRatio_working_3-way'!AB22+'OddsRatio_working_3-way'!AH22</f>
        <v>-0.47429308990845576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1.0420826786386577</v>
      </c>
      <c r="AS22" s="11">
        <f>IF(('OddsRatio_working_3-way'!X22=0),IF(Q22&gt;0,-Q22^(1/3),(-Q22)^(1/3)),'OddsRatio_working_3-way'!AM22-'OddsRatio_working_3-way'!R22/3)</f>
        <v>-0.56778958873020224</v>
      </c>
      <c r="AT22" s="11">
        <f>IF(('OddsRatio_working_3-way'!X22=0),IF(Q22&gt;0,-Q22^(1/3),(-Q22)^(1/3)),'OddsRatio_working_3-way'!AN22-'OddsRatio_working_3-way'!R22/3)</f>
        <v>-0.47429308990845576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9">
        <f t="shared" si="13"/>
        <v>0.39634962561295739</v>
      </c>
      <c r="E23" s="9">
        <f t="shared" si="14"/>
        <v>0.3165200707403048</v>
      </c>
      <c r="F23" s="9">
        <f t="shared" si="15"/>
        <v>0.28713030364673769</v>
      </c>
      <c r="G23" s="9">
        <f t="shared" si="16"/>
        <v>1.0431677837456079</v>
      </c>
      <c r="H23" s="9">
        <f t="shared" si="17"/>
        <v>2.523024964268588</v>
      </c>
      <c r="I23" s="9">
        <f t="shared" si="18"/>
        <v>3.159357312353408</v>
      </c>
      <c r="J23" s="9">
        <f t="shared" si="19"/>
        <v>3.482739325314546</v>
      </c>
      <c r="K23" s="11">
        <f t="shared" si="20"/>
        <v>0.4065040650406504</v>
      </c>
      <c r="L23" s="11">
        <f t="shared" si="21"/>
        <v>0.32573289902280134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-0.28177987714383623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0.23152468288169956</v>
      </c>
      <c r="Q23" s="11">
        <f>2*'OddsRatio_working_3-way'!K23*'OddsRatio_working_3-way'!L23*'OddsRatio_working_3-way'!M23</f>
        <v>7.8350146491268896E-2</v>
      </c>
      <c r="R23" s="11">
        <f t="shared" si="23"/>
        <v>0</v>
      </c>
      <c r="S23" s="11">
        <f t="shared" si="24"/>
        <v>-0.8216508759549086</v>
      </c>
      <c r="T23" s="11">
        <f t="shared" si="25"/>
        <v>-0.27805444194751561</v>
      </c>
      <c r="U23" s="11">
        <f>'OddsRatio_working_3-way'!S23-'OddsRatio_working_3-way'!R23^2/3</f>
        <v>-0.8216508759549086</v>
      </c>
      <c r="V23" s="11">
        <f>'OddsRatio_working_3-way'!S23*'OddsRatio_working_3-way'!R23/3-2*'OddsRatio_working_3-way'!R23^3/27-'OddsRatio_working_3-way'!T23</f>
        <v>0.27805444194751561</v>
      </c>
      <c r="W23" s="11">
        <f>'OddsRatio_working_3-way'!V23^2+4*'OddsRatio_working_3-way'!U23^3/27</f>
        <v>-4.8642244893170594E-3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0.14333396071418436</v>
      </c>
      <c r="Y23" s="11">
        <f>IF('OddsRatio_working_3-way'!W23&gt;=0,IF('OddsRatio_working_3-way'!V23+SQRT('OddsRatio_working_3-way'!W23)&gt;0,0,PI()),ACOS('OddsRatio_working_3-way'!V23/(2*'OddsRatio_working_3-way'!X23)))</f>
        <v>0.24575832274168996</v>
      </c>
      <c r="Z23" s="11">
        <f>'OddsRatio_working_3-way'!X23^(1/3)*COS('OddsRatio_working_3-way'!Y23/3)</f>
        <v>0.52158389187280396</v>
      </c>
      <c r="AA23" s="11">
        <f>'OddsRatio_working_3-way'!X23^(1/3)*COS(('OddsRatio_working_3-way'!Y23+2*PI())/3)</f>
        <v>-0.29787835574972255</v>
      </c>
      <c r="AB23" s="11">
        <f>'OddsRatio_working_3-way'!X23^(1/3)*COS(('OddsRatio_working_3-way'!Y23+4*PI())/3)</f>
        <v>-0.2237055361230815</v>
      </c>
      <c r="AC23" s="11">
        <f>'OddsRatio_working_3-way'!X23^(1/3)*SIN('OddsRatio_working_3-way'!Y23/3)</f>
        <v>4.2823697377995011E-2</v>
      </c>
      <c r="AD23" s="11">
        <f>'OddsRatio_working_3-way'!X23^(1/3)*SIN(('OddsRatio_working_3-way'!Y23+2*PI())/3)</f>
        <v>0.43029305187760664</v>
      </c>
      <c r="AE23" s="11">
        <f>'OddsRatio_working_3-way'!X23^(1/3)*SIN(('OddsRatio_working_3-way'!Y23+4*PI())/3)</f>
        <v>-0.47311674925560143</v>
      </c>
      <c r="AF23" s="11">
        <f>-'OddsRatio_working_3-way'!U23/(3*'OddsRatio_working_3-way'!X23^(1/3))*COS(('OddsRatio_working_3-way'!Y23)/3)</f>
        <v>0.52158389187280385</v>
      </c>
      <c r="AG23" s="11">
        <f>-'OddsRatio_working_3-way'!U23/(3*'OddsRatio_working_3-way'!X23^(1/3))*COS(('OddsRatio_working_3-way'!Y23+2*PI())/3)</f>
        <v>-0.29787835574972249</v>
      </c>
      <c r="AH23" s="11">
        <f>-'OddsRatio_working_3-way'!U23/(3*'OddsRatio_working_3-way'!X23^(1/3))*COS(('OddsRatio_working_3-way'!Y23+4*PI())/3)</f>
        <v>-0.22370553612308144</v>
      </c>
      <c r="AI23" s="11">
        <f>'OddsRatio_working_3-way'!U23/(3*'OddsRatio_working_3-way'!X23^(1/3))*SIN(('OddsRatio_working_3-way'!Y23)/3)</f>
        <v>-4.2823697377995004E-2</v>
      </c>
      <c r="AJ23" s="11">
        <f>'OddsRatio_working_3-way'!U23/(3*'OddsRatio_working_3-way'!X23^(1/3))*SIN(('OddsRatio_working_3-way'!Y23+2*PI())/3)</f>
        <v>-0.43029305187760652</v>
      </c>
      <c r="AK23" s="11">
        <f>'OddsRatio_working_3-way'!U23/(3*'OddsRatio_working_3-way'!X23^(1/3))*SIN(('OddsRatio_working_3-way'!Y23+4*PI())/3)</f>
        <v>0.47311674925560132</v>
      </c>
      <c r="AL23" s="11">
        <f>'OddsRatio_working_3-way'!Z23+'OddsRatio_working_3-way'!AF23</f>
        <v>1.0431677837456079</v>
      </c>
      <c r="AM23" s="11">
        <f>'OddsRatio_working_3-way'!AA23+'OddsRatio_working_3-way'!AG23</f>
        <v>-0.59575671149944509</v>
      </c>
      <c r="AN23" s="11">
        <f>'OddsRatio_working_3-way'!AB23+'OddsRatio_working_3-way'!AH23</f>
        <v>-0.44741107224616294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1.0431677837456079</v>
      </c>
      <c r="AS23" s="11">
        <f>IF(('OddsRatio_working_3-way'!X23=0),IF(Q23&gt;0,-Q23^(1/3),(-Q23)^(1/3)),'OddsRatio_working_3-way'!AM23-'OddsRatio_working_3-way'!R23/3)</f>
        <v>-0.59575671149944509</v>
      </c>
      <c r="AT23" s="11">
        <f>IF(('OddsRatio_working_3-way'!X23=0),IF(Q23&gt;0,-Q23^(1/3),(-Q23)^(1/3)),'OddsRatio_working_3-way'!AN23-'OddsRatio_working_3-way'!R23/3)</f>
        <v>-0.44741107224616294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9">
        <f t="shared" si="13"/>
        <v>0.41494719492814602</v>
      </c>
      <c r="E24" s="9">
        <f t="shared" si="14"/>
        <v>0.30812194545204707</v>
      </c>
      <c r="F24" s="9">
        <f t="shared" si="15"/>
        <v>0.27693085961980729</v>
      </c>
      <c r="G24" s="9">
        <f t="shared" si="16"/>
        <v>1.0444038506548234</v>
      </c>
      <c r="H24" s="9">
        <f t="shared" si="17"/>
        <v>2.4099451983840114</v>
      </c>
      <c r="I24" s="9">
        <f t="shared" si="18"/>
        <v>3.2454682789078704</v>
      </c>
      <c r="J24" s="9">
        <f t="shared" si="19"/>
        <v>3.6110096266370584</v>
      </c>
      <c r="K24" s="11">
        <f t="shared" si="20"/>
        <v>0.42553191489361702</v>
      </c>
      <c r="L24" s="11">
        <f t="shared" si="21"/>
        <v>0.31746031746031744</v>
      </c>
      <c r="M24" s="11">
        <f t="shared" si="22"/>
        <v>0.2857142857142857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-0.28006947459835019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0.23158199449992758</v>
      </c>
      <c r="Q24" s="11">
        <f>2*'OddsRatio_working_3-way'!K24*'OddsRatio_working_3-way'!L24*'OddsRatio_working_3-way'!M24</f>
        <v>7.7193998166642533E-2</v>
      </c>
      <c r="R24" s="11">
        <f t="shared" si="23"/>
        <v>0</v>
      </c>
      <c r="S24" s="11">
        <f t="shared" si="24"/>
        <v>-0.82687338501291907</v>
      </c>
      <c r="T24" s="11">
        <f t="shared" si="25"/>
        <v>-0.27562446167097304</v>
      </c>
      <c r="U24" s="11">
        <f>'OddsRatio_working_3-way'!S24-'OddsRatio_working_3-way'!R24^2/3</f>
        <v>-0.82687338501291907</v>
      </c>
      <c r="V24" s="11">
        <f>'OddsRatio_working_3-way'!S24*'OddsRatio_working_3-way'!R24/3-2*'OddsRatio_working_3-way'!R24^3/27-'OddsRatio_working_3-way'!T24</f>
        <v>0.27562446167097304</v>
      </c>
      <c r="W24" s="11">
        <f>'OddsRatio_working_3-way'!V24^2+4*'OddsRatio_working_3-way'!U24^3/27</f>
        <v>-7.7866429118846892E-3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0.14470270106609825</v>
      </c>
      <c r="Y24" s="11">
        <f>IF('OddsRatio_working_3-way'!W24&gt;=0,IF('OddsRatio_working_3-way'!V24+SQRT('OddsRatio_working_3-way'!W24)&gt;0,0,PI()),ACOS('OddsRatio_working_3-way'!V24/(2*'OddsRatio_working_3-way'!X24)))</f>
        <v>0.30984158945979678</v>
      </c>
      <c r="Z24" s="11">
        <f>'OddsRatio_working_3-way'!X24^(1/3)*COS('OddsRatio_working_3-way'!Y24/3)</f>
        <v>0.52220192532741183</v>
      </c>
      <c r="AA24" s="11">
        <f>'OddsRatio_working_3-way'!X24^(1/3)*COS(('OddsRatio_working_3-way'!Y24+2*PI())/3)</f>
        <v>-0.30797534950223365</v>
      </c>
      <c r="AB24" s="11">
        <f>'OddsRatio_working_3-way'!X24^(1/3)*COS(('OddsRatio_working_3-way'!Y24+4*PI())/3)</f>
        <v>-0.21422657582517832</v>
      </c>
      <c r="AC24" s="11">
        <f>'OddsRatio_working_3-way'!X24^(1/3)*SIN('OddsRatio_working_3-way'!Y24/3)</f>
        <v>5.4125879718645187E-2</v>
      </c>
      <c r="AD24" s="11">
        <f>'OddsRatio_working_3-way'!X24^(1/3)*SIN(('OddsRatio_working_3-way'!Y24+2*PI())/3)</f>
        <v>0.42517719337936055</v>
      </c>
      <c r="AE24" s="11">
        <f>'OddsRatio_working_3-way'!X24^(1/3)*SIN(('OddsRatio_working_3-way'!Y24+4*PI())/3)</f>
        <v>-0.47930307309800568</v>
      </c>
      <c r="AF24" s="11">
        <f>-'OddsRatio_working_3-way'!U24/(3*'OddsRatio_working_3-way'!X24^(1/3))*COS(('OddsRatio_working_3-way'!Y24)/3)</f>
        <v>0.52220192532741172</v>
      </c>
      <c r="AG24" s="11">
        <f>-'OddsRatio_working_3-way'!U24/(3*'OddsRatio_working_3-way'!X24^(1/3))*COS(('OddsRatio_working_3-way'!Y24+2*PI())/3)</f>
        <v>-0.3079753495022336</v>
      </c>
      <c r="AH24" s="11">
        <f>-'OddsRatio_working_3-way'!U24/(3*'OddsRatio_working_3-way'!X24^(1/3))*COS(('OddsRatio_working_3-way'!Y24+4*PI())/3)</f>
        <v>-0.21422657582517829</v>
      </c>
      <c r="AI24" s="11">
        <f>'OddsRatio_working_3-way'!U24/(3*'OddsRatio_working_3-way'!X24^(1/3))*SIN(('OddsRatio_working_3-way'!Y24)/3)</f>
        <v>-5.4125879718645173E-2</v>
      </c>
      <c r="AJ24" s="11">
        <f>'OddsRatio_working_3-way'!U24/(3*'OddsRatio_working_3-way'!X24^(1/3))*SIN(('OddsRatio_working_3-way'!Y24+2*PI())/3)</f>
        <v>-0.42517719337936044</v>
      </c>
      <c r="AK24" s="11">
        <f>'OddsRatio_working_3-way'!U24/(3*'OddsRatio_working_3-way'!X24^(1/3))*SIN(('OddsRatio_working_3-way'!Y24+4*PI())/3)</f>
        <v>0.47930307309800557</v>
      </c>
      <c r="AL24" s="11">
        <f>'OddsRatio_working_3-way'!Z24+'OddsRatio_working_3-way'!AF24</f>
        <v>1.0444038506548234</v>
      </c>
      <c r="AM24" s="11">
        <f>'OddsRatio_working_3-way'!AA24+'OddsRatio_working_3-way'!AG24</f>
        <v>-0.61595069900446719</v>
      </c>
      <c r="AN24" s="11">
        <f>'OddsRatio_working_3-way'!AB24+'OddsRatio_working_3-way'!AH24</f>
        <v>-0.42845315165035658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1.0444038506548234</v>
      </c>
      <c r="AS24" s="11">
        <f>IF(('OddsRatio_working_3-way'!X24=0),IF(Q24&gt;0,-Q24^(1/3),(-Q24)^(1/3)),'OddsRatio_working_3-way'!AM24-'OddsRatio_working_3-way'!R24/3)</f>
        <v>-0.61595069900446719</v>
      </c>
      <c r="AT24" s="11">
        <f>IF(('OddsRatio_working_3-way'!X24=0),IF(Q24&gt;0,-Q24^(1/3),(-Q24)^(1/3)),'OddsRatio_working_3-way'!AN24-'OddsRatio_working_3-way'!R24/3)</f>
        <v>-0.42845315165035658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9">
        <f t="shared" si="13"/>
        <v>0.41870388371263667</v>
      </c>
      <c r="E25" s="9">
        <f t="shared" si="14"/>
        <v>0.29769836485361995</v>
      </c>
      <c r="F25" s="9">
        <f t="shared" si="15"/>
        <v>0.28359775143374349</v>
      </c>
      <c r="G25" s="9">
        <f t="shared" si="16"/>
        <v>1.0438516720045707</v>
      </c>
      <c r="H25" s="9">
        <f t="shared" si="17"/>
        <v>2.3883227237660791</v>
      </c>
      <c r="I25" s="9">
        <f t="shared" si="18"/>
        <v>3.3591047787303299</v>
      </c>
      <c r="J25" s="9">
        <f t="shared" si="19"/>
        <v>3.526121046251061</v>
      </c>
      <c r="K25" s="11">
        <f t="shared" si="20"/>
        <v>0.42918454935622319</v>
      </c>
      <c r="L25" s="11">
        <f t="shared" si="21"/>
        <v>0.30674846625766872</v>
      </c>
      <c r="M25" s="11">
        <f t="shared" si="22"/>
        <v>0.29239766081871343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-0.28001146832606327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0.23135284519345792</v>
      </c>
      <c r="Q25" s="11">
        <f>2*'OddsRatio_working_3-way'!K25*'OddsRatio_working_3-way'!L25*'OddsRatio_working_3-way'!M25</f>
        <v>7.6989299565210625E-2</v>
      </c>
      <c r="R25" s="11">
        <f t="shared" si="23"/>
        <v>0</v>
      </c>
      <c r="S25" s="11">
        <f t="shared" si="24"/>
        <v>-0.82622632057361256</v>
      </c>
      <c r="T25" s="11">
        <f t="shared" si="25"/>
        <v>-0.27495052265344844</v>
      </c>
      <c r="U25" s="11">
        <f>'OddsRatio_working_3-way'!S25-'OddsRatio_working_3-way'!R25^2/3</f>
        <v>-0.82622632057361256</v>
      </c>
      <c r="V25" s="11">
        <f>'OddsRatio_working_3-way'!S25*'OddsRatio_working_3-way'!R25/3-2*'OddsRatio_working_3-way'!R25^3/27-'OddsRatio_working_3-way'!T25</f>
        <v>0.27495052265344844</v>
      </c>
      <c r="W25" s="11">
        <f>'OddsRatio_working_3-way'!V25^2+4*'OddsRatio_working_3-way'!U25^3/27</f>
        <v>-7.9612237554520793E-3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0.1445328800505758</v>
      </c>
      <c r="Y25" s="11">
        <f>IF('OddsRatio_working_3-way'!W25&gt;=0,IF('OddsRatio_working_3-way'!V25+SQRT('OddsRatio_working_3-way'!W25)&gt;0,0,PI()),ACOS('OddsRatio_working_3-way'!V25/(2*'OddsRatio_working_3-way'!X25)))</f>
        <v>0.31379356925622992</v>
      </c>
      <c r="Z25" s="11">
        <f>'OddsRatio_working_3-way'!X25^(1/3)*COS('OddsRatio_working_3-way'!Y25/3)</f>
        <v>0.52192583600228526</v>
      </c>
      <c r="AA25" s="11">
        <f>'OddsRatio_working_3-way'!X25^(1/3)*COS(('OddsRatio_working_3-way'!Y25+2*PI())/3)</f>
        <v>-0.30841443460904222</v>
      </c>
      <c r="AB25" s="11">
        <f>'OddsRatio_working_3-way'!X25^(1/3)*COS(('OddsRatio_working_3-way'!Y25+4*PI())/3)</f>
        <v>-0.21351140139324298</v>
      </c>
      <c r="AC25" s="11">
        <f>'OddsRatio_working_3-way'!X25^(1/3)*SIN('OddsRatio_working_3-way'!Y25/3)</f>
        <v>5.4792291774053641E-2</v>
      </c>
      <c r="AD25" s="11">
        <f>'OddsRatio_working_3-way'!X25^(1/3)*SIN(('OddsRatio_working_3-way'!Y25+2*PI())/3)</f>
        <v>0.42460488698238308</v>
      </c>
      <c r="AE25" s="11">
        <f>'OddsRatio_working_3-way'!X25^(1/3)*SIN(('OddsRatio_working_3-way'!Y25+4*PI())/3)</f>
        <v>-0.47939717875643667</v>
      </c>
      <c r="AF25" s="11">
        <f>-'OddsRatio_working_3-way'!U25/(3*'OddsRatio_working_3-way'!X25^(1/3))*COS(('OddsRatio_working_3-way'!Y25)/3)</f>
        <v>0.52192583600228537</v>
      </c>
      <c r="AG25" s="11">
        <f>-'OddsRatio_working_3-way'!U25/(3*'OddsRatio_working_3-way'!X25^(1/3))*COS(('OddsRatio_working_3-way'!Y25+2*PI())/3)</f>
        <v>-0.30841443460904228</v>
      </c>
      <c r="AH25" s="11">
        <f>-'OddsRatio_working_3-way'!U25/(3*'OddsRatio_working_3-way'!X25^(1/3))*COS(('OddsRatio_working_3-way'!Y25+4*PI())/3)</f>
        <v>-0.21351140139324304</v>
      </c>
      <c r="AI25" s="11">
        <f>'OddsRatio_working_3-way'!U25/(3*'OddsRatio_working_3-way'!X25^(1/3))*SIN(('OddsRatio_working_3-way'!Y25)/3)</f>
        <v>-5.4792291774053647E-2</v>
      </c>
      <c r="AJ25" s="11">
        <f>'OddsRatio_working_3-way'!U25/(3*'OddsRatio_working_3-way'!X25^(1/3))*SIN(('OddsRatio_working_3-way'!Y25+2*PI())/3)</f>
        <v>-0.42460488698238313</v>
      </c>
      <c r="AK25" s="11">
        <f>'OddsRatio_working_3-way'!U25/(3*'OddsRatio_working_3-way'!X25^(1/3))*SIN(('OddsRatio_working_3-way'!Y25+4*PI())/3)</f>
        <v>0.47939717875643678</v>
      </c>
      <c r="AL25" s="11">
        <f>'OddsRatio_working_3-way'!Z25+'OddsRatio_working_3-way'!AF25</f>
        <v>1.0438516720045707</v>
      </c>
      <c r="AM25" s="11">
        <f>'OddsRatio_working_3-way'!AA25+'OddsRatio_working_3-way'!AG25</f>
        <v>-0.61682886921808455</v>
      </c>
      <c r="AN25" s="11">
        <f>'OddsRatio_working_3-way'!AB25+'OddsRatio_working_3-way'!AH25</f>
        <v>-0.42702280278648602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1.0438516720045707</v>
      </c>
      <c r="AS25" s="11">
        <f>IF(('OddsRatio_working_3-way'!X25=0),IF(Q25&gt;0,-Q25^(1/3),(-Q25)^(1/3)),'OddsRatio_working_3-way'!AM25-'OddsRatio_working_3-way'!R25/3)</f>
        <v>-0.61682886921808455</v>
      </c>
      <c r="AT25" s="11">
        <f>IF(('OddsRatio_working_3-way'!X25=0),IF(Q25&gt;0,-Q25^(1/3),(-Q25)^(1/3)),'OddsRatio_working_3-way'!AN25-'OddsRatio_working_3-way'!R25/3)</f>
        <v>-0.42702280278648602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9">
        <f t="shared" si="13"/>
        <v>0.48874564512808694</v>
      </c>
      <c r="E26" s="9">
        <f t="shared" si="14"/>
        <v>0.2806755667257777</v>
      </c>
      <c r="F26" s="9">
        <f t="shared" si="15"/>
        <v>0.23057878814613517</v>
      </c>
      <c r="G26" s="9">
        <f t="shared" si="16"/>
        <v>1.0460540364260988</v>
      </c>
      <c r="H26" s="9">
        <f t="shared" si="17"/>
        <v>2.0460540364260988</v>
      </c>
      <c r="I26" s="9">
        <f t="shared" si="18"/>
        <v>3.5628323892439417</v>
      </c>
      <c r="J26" s="9">
        <f t="shared" si="19"/>
        <v>4.3369123761992565</v>
      </c>
      <c r="K26" s="11">
        <f t="shared" si="20"/>
        <v>0.5</v>
      </c>
      <c r="L26" s="11">
        <f t="shared" si="21"/>
        <v>0.28985507246376813</v>
      </c>
      <c r="M26" s="11">
        <f t="shared" si="22"/>
        <v>0.2386634844868735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-0.27032963231987817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0.22967036768012172</v>
      </c>
      <c r="Q26" s="11">
        <f>2*'OddsRatio_working_3-way'!K26*'OddsRatio_working_3-way'!L26*'OddsRatio_working_3-way'!M26</f>
        <v>6.917782159039812E-2</v>
      </c>
      <c r="R26" s="11">
        <f t="shared" si="23"/>
        <v>0</v>
      </c>
      <c r="S26" s="11">
        <f t="shared" si="24"/>
        <v>-0.84959375599769704</v>
      </c>
      <c r="T26" s="11">
        <f t="shared" si="25"/>
        <v>-0.25590173373424613</v>
      </c>
      <c r="U26" s="11">
        <f>'OddsRatio_working_3-way'!S26-'OddsRatio_working_3-way'!R26^2/3</f>
        <v>-0.84959375599769704</v>
      </c>
      <c r="V26" s="11">
        <f>'OddsRatio_working_3-way'!S26*'OddsRatio_working_3-way'!R26/3-2*'OddsRatio_working_3-way'!R26^3/27-'OddsRatio_working_3-way'!T26</f>
        <v>0.25590173373424613</v>
      </c>
      <c r="W26" s="11">
        <f>'OddsRatio_working_3-way'!V26^2+4*'OddsRatio_working_3-way'!U26^3/27</f>
        <v>-2.536539702664363E-2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0.15070757641442303</v>
      </c>
      <c r="Y26" s="11">
        <f>IF('OddsRatio_working_3-way'!W26&gt;=0,IF('OddsRatio_working_3-way'!V26+SQRT('OddsRatio_working_3-way'!W26)&gt;0,0,PI()),ACOS('OddsRatio_working_3-way'!V26/(2*'OddsRatio_working_3-way'!X26)))</f>
        <v>0.5567047627493138</v>
      </c>
      <c r="Z26" s="11">
        <f>'OddsRatio_working_3-way'!X26^(1/3)*COS('OddsRatio_working_3-way'!Y26/3)</f>
        <v>0.52302701821304942</v>
      </c>
      <c r="AA26" s="11">
        <f>'OddsRatio_working_3-way'!X26^(1/3)*COS(('OddsRatio_working_3-way'!Y26+2*PI())/3)</f>
        <v>-0.34654581275519203</v>
      </c>
      <c r="AB26" s="11">
        <f>'OddsRatio_working_3-way'!X26^(1/3)*COS(('OddsRatio_working_3-way'!Y26+4*PI())/3)</f>
        <v>-0.17648120545785748</v>
      </c>
      <c r="AC26" s="11">
        <f>'OddsRatio_working_3-way'!X26^(1/3)*SIN('OddsRatio_working_3-way'!Y26/3)</f>
        <v>9.8186846802744213E-2</v>
      </c>
      <c r="AD26" s="11">
        <f>'OddsRatio_working_3-way'!X26^(1/3)*SIN(('OddsRatio_working_3-way'!Y26+2*PI())/3)</f>
        <v>0.40386126123675498</v>
      </c>
      <c r="AE26" s="11">
        <f>'OddsRatio_working_3-way'!X26^(1/3)*SIN(('OddsRatio_working_3-way'!Y26+4*PI())/3)</f>
        <v>-0.50204810803949906</v>
      </c>
      <c r="AF26" s="11">
        <f>-'OddsRatio_working_3-way'!U26/(3*'OddsRatio_working_3-way'!X26^(1/3))*COS(('OddsRatio_working_3-way'!Y26)/3)</f>
        <v>0.52302701821304942</v>
      </c>
      <c r="AG26" s="11">
        <f>-'OddsRatio_working_3-way'!U26/(3*'OddsRatio_working_3-way'!X26^(1/3))*COS(('OddsRatio_working_3-way'!Y26+2*PI())/3)</f>
        <v>-0.34654581275519203</v>
      </c>
      <c r="AH26" s="11">
        <f>-'OddsRatio_working_3-way'!U26/(3*'OddsRatio_working_3-way'!X26^(1/3))*COS(('OddsRatio_working_3-way'!Y26+4*PI())/3)</f>
        <v>-0.17648120545785748</v>
      </c>
      <c r="AI26" s="11">
        <f>'OddsRatio_working_3-way'!U26/(3*'OddsRatio_working_3-way'!X26^(1/3))*SIN(('OddsRatio_working_3-way'!Y26)/3)</f>
        <v>-9.8186846802744213E-2</v>
      </c>
      <c r="AJ26" s="11">
        <f>'OddsRatio_working_3-way'!U26/(3*'OddsRatio_working_3-way'!X26^(1/3))*SIN(('OddsRatio_working_3-way'!Y26+2*PI())/3)</f>
        <v>-0.40386126123675498</v>
      </c>
      <c r="AK26" s="11">
        <f>'OddsRatio_working_3-way'!U26/(3*'OddsRatio_working_3-way'!X26^(1/3))*SIN(('OddsRatio_working_3-way'!Y26+4*PI())/3)</f>
        <v>0.50204810803949906</v>
      </c>
      <c r="AL26" s="11">
        <f>'OddsRatio_working_3-way'!Z26+'OddsRatio_working_3-way'!AF26</f>
        <v>1.0460540364260988</v>
      </c>
      <c r="AM26" s="11">
        <f>'OddsRatio_working_3-way'!AA26+'OddsRatio_working_3-way'!AG26</f>
        <v>-0.69309162551038406</v>
      </c>
      <c r="AN26" s="11">
        <f>'OddsRatio_working_3-way'!AB26+'OddsRatio_working_3-way'!AH26</f>
        <v>-0.35296241091571495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1.0460540364260988</v>
      </c>
      <c r="AS26" s="11">
        <f>IF(('OddsRatio_working_3-way'!X26=0),IF(Q26&gt;0,-Q26^(1/3),(-Q26)^(1/3)),'OddsRatio_working_3-way'!AM26-'OddsRatio_working_3-way'!R26/3)</f>
        <v>-0.69309162551038406</v>
      </c>
      <c r="AT26" s="11">
        <f>IF(('OddsRatio_working_3-way'!X26=0),IF(Q26&gt;0,-Q26^(1/3),(-Q26)^(1/3)),'OddsRatio_working_3-way'!AN26-'OddsRatio_working_3-way'!R26/3)</f>
        <v>-0.35296241091571495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9">
        <f t="shared" si="13"/>
        <v>0.47438499258228334</v>
      </c>
      <c r="E27" s="9">
        <f t="shared" si="14"/>
        <v>0.28783953003284357</v>
      </c>
      <c r="F27" s="9">
        <f t="shared" si="15"/>
        <v>0.23777547738487315</v>
      </c>
      <c r="G27" s="9">
        <f t="shared" si="16"/>
        <v>1.0757208605326429</v>
      </c>
      <c r="H27" s="9">
        <f t="shared" si="17"/>
        <v>2.1079924863486217</v>
      </c>
      <c r="I27" s="9">
        <f t="shared" si="18"/>
        <v>3.4741579792250783</v>
      </c>
      <c r="J27" s="9">
        <f t="shared" si="19"/>
        <v>4.2056481643872763</v>
      </c>
      <c r="K27" s="11">
        <f t="shared" si="20"/>
        <v>0.49261083743842371</v>
      </c>
      <c r="L27" s="11">
        <f t="shared" si="21"/>
        <v>0.30303030303030304</v>
      </c>
      <c r="M27" s="11">
        <f t="shared" si="22"/>
        <v>0.25125628140703515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-0.26478188824402649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0.23666623909216181</v>
      </c>
      <c r="Q27" s="11">
        <f>2*'OddsRatio_working_3-way'!K27*'OddsRatio_working_3-way'!L27*'OddsRatio_working_3-way'!M27</f>
        <v>7.5013071027626568E-2</v>
      </c>
      <c r="R27" s="11">
        <f t="shared" si="23"/>
        <v>0</v>
      </c>
      <c r="S27" s="11">
        <f t="shared" si="24"/>
        <v>-0.89381581444893643</v>
      </c>
      <c r="T27" s="11">
        <f t="shared" si="25"/>
        <v>-0.28330136749570095</v>
      </c>
      <c r="U27" s="11">
        <f>'OddsRatio_working_3-way'!S27-'OddsRatio_working_3-way'!R27^2/3</f>
        <v>-0.89381581444893643</v>
      </c>
      <c r="V27" s="11">
        <f>'OddsRatio_working_3-way'!S27*'OddsRatio_working_3-way'!R27/3-2*'OddsRatio_working_3-way'!R27^3/27-'OddsRatio_working_3-way'!T27</f>
        <v>0.28330136749570095</v>
      </c>
      <c r="W27" s="11">
        <f>'OddsRatio_working_3-way'!V27^2+4*'OddsRatio_working_3-way'!U27^3/27</f>
        <v>-2.5529290998695567E-2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0.16262607096006299</v>
      </c>
      <c r="Y27" s="11">
        <f>IF('OddsRatio_working_3-way'!W27&gt;=0,IF('OddsRatio_working_3-way'!V27+SQRT('OddsRatio_working_3-way'!W27)&gt;0,0,PI()),ACOS('OddsRatio_working_3-way'!V27/(2*'OddsRatio_working_3-way'!X27)))</f>
        <v>0.51351992171720262</v>
      </c>
      <c r="Z27" s="11">
        <f>'OddsRatio_working_3-way'!X27^(1/3)*COS('OddsRatio_working_3-way'!Y27/3)</f>
        <v>0.53786043026632147</v>
      </c>
      <c r="AA27" s="11">
        <f>'OddsRatio_working_3-way'!X27^(1/3)*COS(('OddsRatio_working_3-way'!Y27+2*PI())/3)</f>
        <v>-0.34945084464839599</v>
      </c>
      <c r="AB27" s="11">
        <f>'OddsRatio_working_3-way'!X27^(1/3)*COS(('OddsRatio_working_3-way'!Y27+4*PI())/3)</f>
        <v>-0.18840958561792559</v>
      </c>
      <c r="AC27" s="11">
        <f>'OddsRatio_working_3-way'!X27^(1/3)*SIN('OddsRatio_working_3-way'!Y27/3)</f>
        <v>9.2977214251878548E-2</v>
      </c>
      <c r="AD27" s="11">
        <f>'OddsRatio_working_3-way'!X27^(1/3)*SIN(('OddsRatio_working_3-way'!Y27+2*PI())/3)</f>
        <v>0.41931218917512381</v>
      </c>
      <c r="AE27" s="11">
        <f>'OddsRatio_working_3-way'!X27^(1/3)*SIN(('OddsRatio_working_3-way'!Y27+4*PI())/3)</f>
        <v>-0.51228940342700213</v>
      </c>
      <c r="AF27" s="11">
        <f>-'OddsRatio_working_3-way'!U27/(3*'OddsRatio_working_3-way'!X27^(1/3))*COS(('OddsRatio_working_3-way'!Y27)/3)</f>
        <v>0.53786043026632147</v>
      </c>
      <c r="AG27" s="11">
        <f>-'OddsRatio_working_3-way'!U27/(3*'OddsRatio_working_3-way'!X27^(1/3))*COS(('OddsRatio_working_3-way'!Y27+2*PI())/3)</f>
        <v>-0.34945084464839599</v>
      </c>
      <c r="AH27" s="11">
        <f>-'OddsRatio_working_3-way'!U27/(3*'OddsRatio_working_3-way'!X27^(1/3))*COS(('OddsRatio_working_3-way'!Y27+4*PI())/3)</f>
        <v>-0.18840958561792559</v>
      </c>
      <c r="AI27" s="11">
        <f>'OddsRatio_working_3-way'!U27/(3*'OddsRatio_working_3-way'!X27^(1/3))*SIN(('OddsRatio_working_3-way'!Y27)/3)</f>
        <v>-9.2977214251878548E-2</v>
      </c>
      <c r="AJ27" s="11">
        <f>'OddsRatio_working_3-way'!U27/(3*'OddsRatio_working_3-way'!X27^(1/3))*SIN(('OddsRatio_working_3-way'!Y27+2*PI())/3)</f>
        <v>-0.41931218917512381</v>
      </c>
      <c r="AK27" s="11">
        <f>'OddsRatio_working_3-way'!U27/(3*'OddsRatio_working_3-way'!X27^(1/3))*SIN(('OddsRatio_working_3-way'!Y27+4*PI())/3)</f>
        <v>0.51228940342700213</v>
      </c>
      <c r="AL27" s="11">
        <f>'OddsRatio_working_3-way'!Z27+'OddsRatio_working_3-way'!AF27</f>
        <v>1.0757208605326429</v>
      </c>
      <c r="AM27" s="11">
        <f>'OddsRatio_working_3-way'!AA27+'OddsRatio_working_3-way'!AG27</f>
        <v>-0.69890168929679197</v>
      </c>
      <c r="AN27" s="11">
        <f>'OddsRatio_working_3-way'!AB27+'OddsRatio_working_3-way'!AH27</f>
        <v>-0.37681917123585118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1.0757208605326429</v>
      </c>
      <c r="AS27" s="11">
        <f>IF(('OddsRatio_working_3-way'!X27=0),IF(Q27&gt;0,-Q27^(1/3),(-Q27)^(1/3)),'OddsRatio_working_3-way'!AM27-'OddsRatio_working_3-way'!R27/3)</f>
        <v>-0.69890168929679197</v>
      </c>
      <c r="AT27" s="11">
        <f>IF(('OddsRatio_working_3-way'!X27=0),IF(Q27&gt;0,-Q27^(1/3),(-Q27)^(1/3)),'OddsRatio_working_3-way'!AN27-'OddsRatio_working_3-way'!R27/3)</f>
        <v>-0.37681917123585118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9">
        <f t="shared" si="13"/>
        <v>0.25214674358863748</v>
      </c>
      <c r="E28" s="9">
        <f t="shared" si="14"/>
        <v>0.31012960172935106</v>
      </c>
      <c r="F28" s="9">
        <f t="shared" si="15"/>
        <v>0.43772365468201158</v>
      </c>
      <c r="G28" s="9">
        <f t="shared" si="16"/>
        <v>1.0443466675978836</v>
      </c>
      <c r="H28" s="9">
        <f t="shared" si="17"/>
        <v>3.9659445359779895</v>
      </c>
      <c r="I28" s="9">
        <f t="shared" si="18"/>
        <v>3.2244584019834917</v>
      </c>
      <c r="J28" s="9">
        <f t="shared" si="19"/>
        <v>2.2845464011453971</v>
      </c>
      <c r="K28" s="11">
        <f t="shared" si="20"/>
        <v>0.26041666666666669</v>
      </c>
      <c r="L28" s="11">
        <f t="shared" si="21"/>
        <v>0.31948881789137379</v>
      </c>
      <c r="M28" s="11">
        <f t="shared" si="22"/>
        <v>0.44843049327354262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-0.27760202510064624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0.23131897782680749</v>
      </c>
      <c r="Q28" s="11">
        <f>2*'OddsRatio_working_3-way'!K28*'OddsRatio_working_3-way'!L28*'OddsRatio_working_3-way'!M28</f>
        <v>7.461902510542176E-2</v>
      </c>
      <c r="R28" s="11">
        <f t="shared" si="23"/>
        <v>0</v>
      </c>
      <c r="S28" s="11">
        <f t="shared" si="24"/>
        <v>-0.83327554164254181</v>
      </c>
      <c r="T28" s="11">
        <f t="shared" si="25"/>
        <v>-0.26879856182017475</v>
      </c>
      <c r="U28" s="11">
        <f>'OddsRatio_working_3-way'!S28-'OddsRatio_working_3-way'!R28^2/3</f>
        <v>-0.83327554164254181</v>
      </c>
      <c r="V28" s="11">
        <f>'OddsRatio_working_3-way'!S28*'OddsRatio_working_3-way'!R28/3-2*'OddsRatio_working_3-way'!R28^3/27-'OddsRatio_working_3-way'!T28</f>
        <v>0.26879856182017475</v>
      </c>
      <c r="W28" s="11">
        <f>'OddsRatio_working_3-way'!V28^2+4*'OddsRatio_working_3-way'!U28^3/27</f>
        <v>-1.3463379488945507E-2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0.14638651434262978</v>
      </c>
      <c r="Y28" s="11">
        <f>IF('OddsRatio_working_3-way'!W28&gt;=0,IF('OddsRatio_working_3-way'!V28+SQRT('OddsRatio_working_3-way'!W28)&gt;0,0,PI()),ACOS('OddsRatio_working_3-way'!V28/(2*'OddsRatio_working_3-way'!X28)))</f>
        <v>0.40750512711589937</v>
      </c>
      <c r="Z28" s="11">
        <f>'OddsRatio_working_3-way'!X28^(1/3)*COS('OddsRatio_working_3-way'!Y28/3)</f>
        <v>0.52217333379894182</v>
      </c>
      <c r="AA28" s="11">
        <f>'OddsRatio_working_3-way'!X28^(1/3)*COS(('OddsRatio_working_3-way'!Y28+2*PI())/3)</f>
        <v>-0.32289396835010548</v>
      </c>
      <c r="AB28" s="11">
        <f>'OddsRatio_working_3-way'!X28^(1/3)*COS(('OddsRatio_working_3-way'!Y28+4*PI())/3)</f>
        <v>-0.19927936544883648</v>
      </c>
      <c r="AC28" s="11">
        <f>'OddsRatio_working_3-way'!X28^(1/3)*SIN('OddsRatio_working_3-way'!Y28/3)</f>
        <v>7.1368924260816466E-2</v>
      </c>
      <c r="AD28" s="11">
        <f>'OddsRatio_working_3-way'!X28^(1/3)*SIN(('OddsRatio_working_3-way'!Y28+2*PI())/3)</f>
        <v>0.41653091011828691</v>
      </c>
      <c r="AE28" s="11">
        <f>'OddsRatio_working_3-way'!X28^(1/3)*SIN(('OddsRatio_working_3-way'!Y28+4*PI())/3)</f>
        <v>-0.48789983437910323</v>
      </c>
      <c r="AF28" s="11">
        <f>-'OddsRatio_working_3-way'!U28/(3*'OddsRatio_working_3-way'!X28^(1/3))*COS(('OddsRatio_working_3-way'!Y28)/3)</f>
        <v>0.52217333379894182</v>
      </c>
      <c r="AG28" s="11">
        <f>-'OddsRatio_working_3-way'!U28/(3*'OddsRatio_working_3-way'!X28^(1/3))*COS(('OddsRatio_working_3-way'!Y28+2*PI())/3)</f>
        <v>-0.32289396835010548</v>
      </c>
      <c r="AH28" s="11">
        <f>-'OddsRatio_working_3-way'!U28/(3*'OddsRatio_working_3-way'!X28^(1/3))*COS(('OddsRatio_working_3-way'!Y28+4*PI())/3)</f>
        <v>-0.19927936544883648</v>
      </c>
      <c r="AI28" s="11">
        <f>'OddsRatio_working_3-way'!U28/(3*'OddsRatio_working_3-way'!X28^(1/3))*SIN(('OddsRatio_working_3-way'!Y28)/3)</f>
        <v>-7.1368924260816466E-2</v>
      </c>
      <c r="AJ28" s="11">
        <f>'OddsRatio_working_3-way'!U28/(3*'OddsRatio_working_3-way'!X28^(1/3))*SIN(('OddsRatio_working_3-way'!Y28+2*PI())/3)</f>
        <v>-0.41653091011828691</v>
      </c>
      <c r="AK28" s="11">
        <f>'OddsRatio_working_3-way'!U28/(3*'OddsRatio_working_3-way'!X28^(1/3))*SIN(('OddsRatio_working_3-way'!Y28+4*PI())/3)</f>
        <v>0.48789983437910323</v>
      </c>
      <c r="AL28" s="11">
        <f>'OddsRatio_working_3-way'!Z28+'OddsRatio_working_3-way'!AF28</f>
        <v>1.0443466675978836</v>
      </c>
      <c r="AM28" s="11">
        <f>'OddsRatio_working_3-way'!AA28+'OddsRatio_working_3-way'!AG28</f>
        <v>-0.64578793670021095</v>
      </c>
      <c r="AN28" s="11">
        <f>'OddsRatio_working_3-way'!AB28+'OddsRatio_working_3-way'!AH28</f>
        <v>-0.39855873089767296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1.0443466675978836</v>
      </c>
      <c r="AS28" s="11">
        <f>IF(('OddsRatio_working_3-way'!X28=0),IF(Q28&gt;0,-Q28^(1/3),(-Q28)^(1/3)),'OddsRatio_working_3-way'!AM28-'OddsRatio_working_3-way'!R28/3)</f>
        <v>-0.64578793670021095</v>
      </c>
      <c r="AT28" s="11">
        <f>IF(('OddsRatio_working_3-way'!X28=0),IF(Q28&gt;0,-Q28^(1/3),(-Q28)^(1/3)),'OddsRatio_working_3-way'!AN28-'OddsRatio_working_3-way'!R28/3)</f>
        <v>-0.39855873089767296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9">
        <f t="shared" si="13"/>
        <v>0.68977344896082315</v>
      </c>
      <c r="E29" s="9">
        <f t="shared" si="14"/>
        <v>0.20920269477651604</v>
      </c>
      <c r="F29" s="9">
        <f t="shared" si="15"/>
        <v>0.10102385626266089</v>
      </c>
      <c r="G29" s="9">
        <f t="shared" si="16"/>
        <v>1.0708365861924123</v>
      </c>
      <c r="H29" s="9">
        <f t="shared" si="17"/>
        <v>1.4497513662008128</v>
      </c>
      <c r="I29" s="9">
        <f t="shared" si="18"/>
        <v>4.7800531492592162</v>
      </c>
      <c r="J29" s="9">
        <f t="shared" si="19"/>
        <v>9.8986520312589459</v>
      </c>
      <c r="K29" s="11">
        <f t="shared" si="20"/>
        <v>0.70422535211267612</v>
      </c>
      <c r="L29" s="11">
        <f t="shared" si="21"/>
        <v>0.22075055187637968</v>
      </c>
      <c r="M29" s="11">
        <f t="shared" si="22"/>
        <v>0.10741138560687433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-0.2057258153311643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0.20471715753199007</v>
      </c>
      <c r="Q29" s="11">
        <f>2*'OddsRatio_working_3-way'!K29*'OddsRatio_working_3-way'!L29*'OddsRatio_working_3-way'!M29</f>
        <v>3.3395947395104417E-2</v>
      </c>
      <c r="R29" s="11">
        <f t="shared" si="23"/>
        <v>0</v>
      </c>
      <c r="S29" s="11">
        <f t="shared" si="24"/>
        <v>-0.99509707715800977</v>
      </c>
      <c r="T29" s="11">
        <f t="shared" si="25"/>
        <v>-0.16233231275008317</v>
      </c>
      <c r="U29" s="11">
        <f>'OddsRatio_working_3-way'!S29-'OddsRatio_working_3-way'!R29^2/3</f>
        <v>-0.99509707715800977</v>
      </c>
      <c r="V29" s="11">
        <f>'OddsRatio_working_3-way'!S29*'OddsRatio_working_3-way'!R29/3-2*'OddsRatio_working_3-way'!R29^3/27-'OddsRatio_working_3-way'!T29</f>
        <v>0.16233231275008317</v>
      </c>
      <c r="W29" s="11">
        <f>'OddsRatio_working_3-way'!V29^2+4*'OddsRatio_working_3-way'!U29^3/27</f>
        <v>-0.11962795795151362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0.19103647407910385</v>
      </c>
      <c r="Y29" s="11">
        <f>IF('OddsRatio_working_3-way'!W29&gt;=0,IF('OddsRatio_working_3-way'!V29+SQRT('OddsRatio_working_3-way'!W29)&gt;0,0,PI()),ACOS('OddsRatio_working_3-way'!V29/(2*'OddsRatio_working_3-way'!X29)))</f>
        <v>1.1319752207816551</v>
      </c>
      <c r="Z29" s="11">
        <f>'OddsRatio_working_3-way'!X29^(1/3)*COS('OddsRatio_working_3-way'!Y29/3)</f>
        <v>0.53541829309620614</v>
      </c>
      <c r="AA29" s="11">
        <f>'OddsRatio_working_3-way'!X29^(1/3)*COS(('OddsRatio_working_3-way'!Y29+2*PI())/3)</f>
        <v>-0.45147450741070194</v>
      </c>
      <c r="AB29" s="11">
        <f>'OddsRatio_working_3-way'!X29^(1/3)*COS(('OddsRatio_working_3-way'!Y29+4*PI())/3)</f>
        <v>-8.394378568550416E-2</v>
      </c>
      <c r="AC29" s="11">
        <f>'OddsRatio_working_3-way'!X29^(1/3)*SIN('OddsRatio_working_3-way'!Y29/3)</f>
        <v>0.21219396112350042</v>
      </c>
      <c r="AD29" s="11">
        <f>'OddsRatio_working_3-way'!X29^(1/3)*SIN(('OddsRatio_working_3-way'!Y29+2*PI())/3)</f>
        <v>0.35758886291046676</v>
      </c>
      <c r="AE29" s="11">
        <f>'OddsRatio_working_3-way'!X29^(1/3)*SIN(('OddsRatio_working_3-way'!Y29+4*PI())/3)</f>
        <v>-0.56978282403396707</v>
      </c>
      <c r="AF29" s="11">
        <f>-'OddsRatio_working_3-way'!U29/(3*'OddsRatio_working_3-way'!X29^(1/3))*COS(('OddsRatio_working_3-way'!Y29)/3)</f>
        <v>0.53541829309620614</v>
      </c>
      <c r="AG29" s="11">
        <f>-'OddsRatio_working_3-way'!U29/(3*'OddsRatio_working_3-way'!X29^(1/3))*COS(('OddsRatio_working_3-way'!Y29+2*PI())/3)</f>
        <v>-0.45147450741070194</v>
      </c>
      <c r="AH29" s="11">
        <f>-'OddsRatio_working_3-way'!U29/(3*'OddsRatio_working_3-way'!X29^(1/3))*COS(('OddsRatio_working_3-way'!Y29+4*PI())/3)</f>
        <v>-8.394378568550416E-2</v>
      </c>
      <c r="AI29" s="11">
        <f>'OddsRatio_working_3-way'!U29/(3*'OddsRatio_working_3-way'!X29^(1/3))*SIN(('OddsRatio_working_3-way'!Y29)/3)</f>
        <v>-0.21219396112350042</v>
      </c>
      <c r="AJ29" s="11">
        <f>'OddsRatio_working_3-way'!U29/(3*'OddsRatio_working_3-way'!X29^(1/3))*SIN(('OddsRatio_working_3-way'!Y29+2*PI())/3)</f>
        <v>-0.35758886291046676</v>
      </c>
      <c r="AK29" s="11">
        <f>'OddsRatio_working_3-way'!U29/(3*'OddsRatio_working_3-way'!X29^(1/3))*SIN(('OddsRatio_working_3-way'!Y29+4*PI())/3)</f>
        <v>0.56978282403396707</v>
      </c>
      <c r="AL29" s="11">
        <f>'OddsRatio_working_3-way'!Z29+'OddsRatio_working_3-way'!AF29</f>
        <v>1.0708365861924123</v>
      </c>
      <c r="AM29" s="11">
        <f>'OddsRatio_working_3-way'!AA29+'OddsRatio_working_3-way'!AG29</f>
        <v>-0.90294901482140388</v>
      </c>
      <c r="AN29" s="11">
        <f>'OddsRatio_working_3-way'!AB29+'OddsRatio_working_3-way'!AH29</f>
        <v>-0.16788757137100832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1.0708365861924123</v>
      </c>
      <c r="AS29" s="11">
        <f>IF(('OddsRatio_working_3-way'!X29=0),IF(Q29&gt;0,-Q29^(1/3),(-Q29)^(1/3)),'OddsRatio_working_3-way'!AM29-'OddsRatio_working_3-way'!R29/3)</f>
        <v>-0.90294901482140388</v>
      </c>
      <c r="AT29" s="11">
        <f>IF(('OddsRatio_working_3-way'!X29=0),IF(Q29&gt;0,-Q29^(1/3),(-Q29)^(1/3)),'OddsRatio_working_3-way'!AN29-'OddsRatio_working_3-way'!R29/3)</f>
        <v>-0.16788757137100832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9">
        <f t="shared" si="13"/>
        <v>0.29706987413786495</v>
      </c>
      <c r="E30" s="9">
        <f t="shared" si="14"/>
        <v>0.28388372296302306</v>
      </c>
      <c r="F30" s="9">
        <f t="shared" si="15"/>
        <v>0.41904640289911221</v>
      </c>
      <c r="G30" s="9">
        <f t="shared" si="16"/>
        <v>1.0423838812201738</v>
      </c>
      <c r="H30" s="9">
        <f t="shared" si="17"/>
        <v>3.3662114103697953</v>
      </c>
      <c r="I30" s="9">
        <f t="shared" si="18"/>
        <v>3.5225689925528201</v>
      </c>
      <c r="J30" s="9">
        <f t="shared" si="19"/>
        <v>2.3863705620228308</v>
      </c>
      <c r="K30" s="11">
        <f t="shared" si="20"/>
        <v>0.3058103975535168</v>
      </c>
      <c r="L30" s="11">
        <f t="shared" si="21"/>
        <v>0.29239766081871343</v>
      </c>
      <c r="M30" s="11">
        <f t="shared" si="22"/>
        <v>0.42918454935622319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-0.28039036398291439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0.2310291134292311</v>
      </c>
      <c r="Q30" s="11">
        <f>2*'OddsRatio_working_3-way'!K30*'OddsRatio_working_3-way'!L30*'OddsRatio_working_3-way'!M30</f>
        <v>7.6753858282136586E-2</v>
      </c>
      <c r="R30" s="11">
        <f t="shared" si="23"/>
        <v>0</v>
      </c>
      <c r="S30" s="11">
        <f t="shared" si="24"/>
        <v>-0.82395525348121046</v>
      </c>
      <c r="T30" s="11">
        <f t="shared" si="25"/>
        <v>-0.2737392868708341</v>
      </c>
      <c r="U30" s="11">
        <f>'OddsRatio_working_3-way'!S30-'OddsRatio_working_3-way'!R30^2/3</f>
        <v>-0.82395525348121046</v>
      </c>
      <c r="V30" s="11">
        <f>'OddsRatio_working_3-way'!S30*'OddsRatio_working_3-way'!R30/3-2*'OddsRatio_working_3-way'!R30^3/27-'OddsRatio_working_3-way'!T30</f>
        <v>0.2737392868708341</v>
      </c>
      <c r="W30" s="11">
        <f>'OddsRatio_working_3-way'!V30^2+4*'OddsRatio_working_3-way'!U30^3/27</f>
        <v>-7.9386670475138227E-3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0.14393736851845201</v>
      </c>
      <c r="Y30" s="11">
        <f>IF('OddsRatio_working_3-way'!W30&gt;=0,IF('OddsRatio_working_3-way'!V30+SQRT('OddsRatio_working_3-way'!W30)&gt;0,0,PI()),ACOS('OddsRatio_working_3-way'!V30/(2*'OddsRatio_working_3-way'!X30)))</f>
        <v>0.3146743539543233</v>
      </c>
      <c r="Z30" s="11">
        <f>'OddsRatio_working_3-way'!X30^(1/3)*COS('OddsRatio_working_3-way'!Y30/3)</f>
        <v>0.52119194061008689</v>
      </c>
      <c r="AA30" s="11">
        <f>'OddsRatio_working_3-way'!X30^(1/3)*COS(('OddsRatio_working_3-way'!Y30+2*PI())/3)</f>
        <v>-0.30811474714769105</v>
      </c>
      <c r="AB30" s="11">
        <f>'OddsRatio_working_3-way'!X30^(1/3)*COS(('OddsRatio_working_3-way'!Y30+4*PI())/3)</f>
        <v>-0.21307719346239584</v>
      </c>
      <c r="AC30" s="11">
        <f>'OddsRatio_working_3-way'!X30^(1/3)*SIN('OddsRatio_working_3-way'!Y30/3)</f>
        <v>5.4869957203328587E-2</v>
      </c>
      <c r="AD30" s="11">
        <f>'OddsRatio_working_3-way'!X30^(1/3)*SIN(('OddsRatio_working_3-way'!Y30+2*PI())/3)</f>
        <v>0.4239304822143814</v>
      </c>
      <c r="AE30" s="11">
        <f>'OddsRatio_working_3-way'!X30^(1/3)*SIN(('OddsRatio_working_3-way'!Y30+4*PI())/3)</f>
        <v>-0.47880043941771006</v>
      </c>
      <c r="AF30" s="11">
        <f>-'OddsRatio_working_3-way'!U30/(3*'OddsRatio_working_3-way'!X30^(1/3))*COS(('OddsRatio_working_3-way'!Y30)/3)</f>
        <v>0.52119194061008689</v>
      </c>
      <c r="AG30" s="11">
        <f>-'OddsRatio_working_3-way'!U30/(3*'OddsRatio_working_3-way'!X30^(1/3))*COS(('OddsRatio_working_3-way'!Y30+2*PI())/3)</f>
        <v>-0.30811474714769105</v>
      </c>
      <c r="AH30" s="11">
        <f>-'OddsRatio_working_3-way'!U30/(3*'OddsRatio_working_3-way'!X30^(1/3))*COS(('OddsRatio_working_3-way'!Y30+4*PI())/3)</f>
        <v>-0.21307719346239584</v>
      </c>
      <c r="AI30" s="11">
        <f>'OddsRatio_working_3-way'!U30/(3*'OddsRatio_working_3-way'!X30^(1/3))*SIN(('OddsRatio_working_3-way'!Y30)/3)</f>
        <v>-5.4869957203328587E-2</v>
      </c>
      <c r="AJ30" s="11">
        <f>'OddsRatio_working_3-way'!U30/(3*'OddsRatio_working_3-way'!X30^(1/3))*SIN(('OddsRatio_working_3-way'!Y30+2*PI())/3)</f>
        <v>-0.4239304822143814</v>
      </c>
      <c r="AK30" s="11">
        <f>'OddsRatio_working_3-way'!U30/(3*'OddsRatio_working_3-way'!X30^(1/3))*SIN(('OddsRatio_working_3-way'!Y30+4*PI())/3)</f>
        <v>0.47880043941771006</v>
      </c>
      <c r="AL30" s="11">
        <f>'OddsRatio_working_3-way'!Z30+'OddsRatio_working_3-way'!AF30</f>
        <v>1.0423838812201738</v>
      </c>
      <c r="AM30" s="11">
        <f>'OddsRatio_working_3-way'!AA30+'OddsRatio_working_3-way'!AG30</f>
        <v>-0.6162294942953821</v>
      </c>
      <c r="AN30" s="11">
        <f>'OddsRatio_working_3-way'!AB30+'OddsRatio_working_3-way'!AH30</f>
        <v>-0.42615438692479168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1.0423838812201738</v>
      </c>
      <c r="AS30" s="11">
        <f>IF(('OddsRatio_working_3-way'!X30=0),IF(Q30&gt;0,-Q30^(1/3),(-Q30)^(1/3)),'OddsRatio_working_3-way'!AM30-'OddsRatio_working_3-way'!R30/3)</f>
        <v>-0.6162294942953821</v>
      </c>
      <c r="AT30" s="11">
        <f>IF(('OddsRatio_working_3-way'!X30=0),IF(Q30&gt;0,-Q30^(1/3),(-Q30)^(1/3)),'OddsRatio_working_3-way'!AN30-'OddsRatio_working_3-way'!R30/3)</f>
        <v>-0.42615438692479168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9">
        <f t="shared" si="13"/>
        <v>0.29706987413786495</v>
      </c>
      <c r="E31" s="9">
        <f t="shared" si="14"/>
        <v>0.28388372296302306</v>
      </c>
      <c r="F31" s="9">
        <f t="shared" si="15"/>
        <v>0.41904640289911221</v>
      </c>
      <c r="G31" s="9">
        <f t="shared" si="16"/>
        <v>1.0423838812201738</v>
      </c>
      <c r="H31" s="9">
        <f t="shared" si="17"/>
        <v>3.3662114103697953</v>
      </c>
      <c r="I31" s="9">
        <f t="shared" si="18"/>
        <v>3.5225689925528201</v>
      </c>
      <c r="J31" s="9">
        <f t="shared" si="19"/>
        <v>2.3863705620228308</v>
      </c>
      <c r="K31" s="11">
        <f t="shared" si="20"/>
        <v>0.3058103975535168</v>
      </c>
      <c r="L31" s="11">
        <f t="shared" si="21"/>
        <v>0.29239766081871343</v>
      </c>
      <c r="M31" s="11">
        <f t="shared" si="22"/>
        <v>0.42918454935622319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-0.28039036398291439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0.2310291134292311</v>
      </c>
      <c r="Q31" s="11">
        <f>2*'OddsRatio_working_3-way'!K31*'OddsRatio_working_3-way'!L31*'OddsRatio_working_3-way'!M31</f>
        <v>7.6753858282136586E-2</v>
      </c>
      <c r="R31" s="11">
        <f t="shared" si="23"/>
        <v>0</v>
      </c>
      <c r="S31" s="11">
        <f t="shared" si="24"/>
        <v>-0.82395525348121046</v>
      </c>
      <c r="T31" s="11">
        <f t="shared" si="25"/>
        <v>-0.2737392868708341</v>
      </c>
      <c r="U31" s="11">
        <f>'OddsRatio_working_3-way'!S31-'OddsRatio_working_3-way'!R31^2/3</f>
        <v>-0.82395525348121046</v>
      </c>
      <c r="V31" s="11">
        <f>'OddsRatio_working_3-way'!S31*'OddsRatio_working_3-way'!R31/3-2*'OddsRatio_working_3-way'!R31^3/27-'OddsRatio_working_3-way'!T31</f>
        <v>0.2737392868708341</v>
      </c>
      <c r="W31" s="11">
        <f>'OddsRatio_working_3-way'!V31^2+4*'OddsRatio_working_3-way'!U31^3/27</f>
        <v>-7.9386670475138227E-3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0.14393736851845201</v>
      </c>
      <c r="Y31" s="11">
        <f>IF('OddsRatio_working_3-way'!W31&gt;=0,IF('OddsRatio_working_3-way'!V31+SQRT('OddsRatio_working_3-way'!W31)&gt;0,0,PI()),ACOS('OddsRatio_working_3-way'!V31/(2*'OddsRatio_working_3-way'!X31)))</f>
        <v>0.3146743539543233</v>
      </c>
      <c r="Z31" s="11">
        <f>'OddsRatio_working_3-way'!X31^(1/3)*COS('OddsRatio_working_3-way'!Y31/3)</f>
        <v>0.52119194061008689</v>
      </c>
      <c r="AA31" s="11">
        <f>'OddsRatio_working_3-way'!X31^(1/3)*COS(('OddsRatio_working_3-way'!Y31+2*PI())/3)</f>
        <v>-0.30811474714769105</v>
      </c>
      <c r="AB31" s="11">
        <f>'OddsRatio_working_3-way'!X31^(1/3)*COS(('OddsRatio_working_3-way'!Y31+4*PI())/3)</f>
        <v>-0.21307719346239584</v>
      </c>
      <c r="AC31" s="11">
        <f>'OddsRatio_working_3-way'!X31^(1/3)*SIN('OddsRatio_working_3-way'!Y31/3)</f>
        <v>5.4869957203328587E-2</v>
      </c>
      <c r="AD31" s="11">
        <f>'OddsRatio_working_3-way'!X31^(1/3)*SIN(('OddsRatio_working_3-way'!Y31+2*PI())/3)</f>
        <v>0.4239304822143814</v>
      </c>
      <c r="AE31" s="11">
        <f>'OddsRatio_working_3-way'!X31^(1/3)*SIN(('OddsRatio_working_3-way'!Y31+4*PI())/3)</f>
        <v>-0.47880043941771006</v>
      </c>
      <c r="AF31" s="11">
        <f>-'OddsRatio_working_3-way'!U31/(3*'OddsRatio_working_3-way'!X31^(1/3))*COS(('OddsRatio_working_3-way'!Y31)/3)</f>
        <v>0.52119194061008689</v>
      </c>
      <c r="AG31" s="11">
        <f>-'OddsRatio_working_3-way'!U31/(3*'OddsRatio_working_3-way'!X31^(1/3))*COS(('OddsRatio_working_3-way'!Y31+2*PI())/3)</f>
        <v>-0.30811474714769105</v>
      </c>
      <c r="AH31" s="11">
        <f>-'OddsRatio_working_3-way'!U31/(3*'OddsRatio_working_3-way'!X31^(1/3))*COS(('OddsRatio_working_3-way'!Y31+4*PI())/3)</f>
        <v>-0.21307719346239584</v>
      </c>
      <c r="AI31" s="11">
        <f>'OddsRatio_working_3-way'!U31/(3*'OddsRatio_working_3-way'!X31^(1/3))*SIN(('OddsRatio_working_3-way'!Y31)/3)</f>
        <v>-5.4869957203328587E-2</v>
      </c>
      <c r="AJ31" s="11">
        <f>'OddsRatio_working_3-way'!U31/(3*'OddsRatio_working_3-way'!X31^(1/3))*SIN(('OddsRatio_working_3-way'!Y31+2*PI())/3)</f>
        <v>-0.4239304822143814</v>
      </c>
      <c r="AK31" s="11">
        <f>'OddsRatio_working_3-way'!U31/(3*'OddsRatio_working_3-way'!X31^(1/3))*SIN(('OddsRatio_working_3-way'!Y31+4*PI())/3)</f>
        <v>0.47880043941771006</v>
      </c>
      <c r="AL31" s="11">
        <f>'OddsRatio_working_3-way'!Z31+'OddsRatio_working_3-way'!AF31</f>
        <v>1.0423838812201738</v>
      </c>
      <c r="AM31" s="11">
        <f>'OddsRatio_working_3-way'!AA31+'OddsRatio_working_3-way'!AG31</f>
        <v>-0.6162294942953821</v>
      </c>
      <c r="AN31" s="11">
        <f>'OddsRatio_working_3-way'!AB31+'OddsRatio_working_3-way'!AH31</f>
        <v>-0.42615438692479168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1.0423838812201738</v>
      </c>
      <c r="AS31" s="11">
        <f>IF(('OddsRatio_working_3-way'!X31=0),IF(Q31&gt;0,-Q31^(1/3),(-Q31)^(1/3)),'OddsRatio_working_3-way'!AM31-'OddsRatio_working_3-way'!R31/3)</f>
        <v>-0.6162294942953821</v>
      </c>
      <c r="AT31" s="11">
        <f>IF(('OddsRatio_working_3-way'!X31=0),IF(Q31&gt;0,-Q31^(1/3),(-Q31)^(1/3)),'OddsRatio_working_3-way'!AN31-'OddsRatio_working_3-way'!R31/3)</f>
        <v>-0.42615438692479168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9">
        <f t="shared" si="13"/>
        <v>0.322804982249834</v>
      </c>
      <c r="E32" s="9">
        <f t="shared" si="14"/>
        <v>0.30906331661182723</v>
      </c>
      <c r="F32" s="9">
        <f t="shared" si="15"/>
        <v>0.36813170113833871</v>
      </c>
      <c r="G32" s="9">
        <f t="shared" si="16"/>
        <v>1.05951798930942</v>
      </c>
      <c r="H32" s="9">
        <f t="shared" si="17"/>
        <v>3.0978456188326513</v>
      </c>
      <c r="I32" s="9">
        <f t="shared" si="18"/>
        <v>3.2355829574428765</v>
      </c>
      <c r="J32" s="9">
        <f t="shared" si="19"/>
        <v>2.7164191426812603</v>
      </c>
      <c r="K32" s="11">
        <f t="shared" si="20"/>
        <v>0.33557046979865773</v>
      </c>
      <c r="L32" s="11">
        <f t="shared" si="21"/>
        <v>0.32154340836012862</v>
      </c>
      <c r="M32" s="11">
        <f t="shared" si="22"/>
        <v>0.38167938931297707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-0.27873064236693113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0.23515713685848844</v>
      </c>
      <c r="Q32" s="11">
        <f>2*'OddsRatio_working_3-way'!K32*'OddsRatio_working_3-way'!L32*'OddsRatio_working_3-way'!M32</f>
        <v>8.2366772980206115E-2</v>
      </c>
      <c r="R32" s="11">
        <f t="shared" si="23"/>
        <v>0</v>
      </c>
      <c r="S32" s="11">
        <f t="shared" si="24"/>
        <v>-0.84367163531636058</v>
      </c>
      <c r="T32" s="11">
        <f t="shared" si="25"/>
        <v>-0.29550670238751686</v>
      </c>
      <c r="U32" s="11">
        <f>'OddsRatio_working_3-way'!S32-'OddsRatio_working_3-way'!R32^2/3</f>
        <v>-0.84367163531636058</v>
      </c>
      <c r="V32" s="11">
        <f>'OddsRatio_working_3-way'!S32*'OddsRatio_working_3-way'!R32/3-2*'OddsRatio_working_3-way'!R32^3/27-'OddsRatio_working_3-way'!T32</f>
        <v>0.29550670238751686</v>
      </c>
      <c r="W32" s="11">
        <f>'OddsRatio_working_3-way'!V32^2+4*'OddsRatio_working_3-way'!U32^3/27</f>
        <v>-1.6402538836853275E-3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0.14913455756432661</v>
      </c>
      <c r="Y32" s="11">
        <f>IF('OddsRatio_working_3-way'!W32&gt;=0,IF('OddsRatio_working_3-way'!V32+SQRT('OddsRatio_working_3-way'!W32)&gt;0,0,PI()),ACOS('OddsRatio_working_3-way'!V32/(2*'OddsRatio_working_3-way'!X32)))</f>
        <v>0.13620432359154488</v>
      </c>
      <c r="Z32" s="11">
        <f>'OddsRatio_working_3-way'!X32^(1/3)*COS('OddsRatio_working_3-way'!Y32/3)</f>
        <v>0.52975899465470999</v>
      </c>
      <c r="AA32" s="11">
        <f>'OddsRatio_working_3-way'!X32^(1/3)*COS(('OddsRatio_working_3-way'!Y32+2*PI())/3)</f>
        <v>-0.28572330974047694</v>
      </c>
      <c r="AB32" s="11">
        <f>'OddsRatio_working_3-way'!X32^(1/3)*COS(('OddsRatio_working_3-way'!Y32+4*PI())/3)</f>
        <v>-0.24403568491423314</v>
      </c>
      <c r="AC32" s="11">
        <f>'OddsRatio_working_3-way'!X32^(1/3)*SIN('OddsRatio_working_3-way'!Y32/3)</f>
        <v>2.4068361415307979E-2</v>
      </c>
      <c r="AD32" s="11">
        <f>'OddsRatio_working_3-way'!X32^(1/3)*SIN(('OddsRatio_working_3-way'!Y32+2*PI())/3)</f>
        <v>0.44675056654662942</v>
      </c>
      <c r="AE32" s="11">
        <f>'OddsRatio_working_3-way'!X32^(1/3)*SIN(('OddsRatio_working_3-way'!Y32+4*PI())/3)</f>
        <v>-0.47081892796193736</v>
      </c>
      <c r="AF32" s="11">
        <f>-'OddsRatio_working_3-way'!U32/(3*'OddsRatio_working_3-way'!X32^(1/3))*COS(('OddsRatio_working_3-way'!Y32)/3)</f>
        <v>0.52975899465470999</v>
      </c>
      <c r="AG32" s="11">
        <f>-'OddsRatio_working_3-way'!U32/(3*'OddsRatio_working_3-way'!X32^(1/3))*COS(('OddsRatio_working_3-way'!Y32+2*PI())/3)</f>
        <v>-0.28572330974047694</v>
      </c>
      <c r="AH32" s="11">
        <f>-'OddsRatio_working_3-way'!U32/(3*'OddsRatio_working_3-way'!X32^(1/3))*COS(('OddsRatio_working_3-way'!Y32+4*PI())/3)</f>
        <v>-0.24403568491423314</v>
      </c>
      <c r="AI32" s="11">
        <f>'OddsRatio_working_3-way'!U32/(3*'OddsRatio_working_3-way'!X32^(1/3))*SIN(('OddsRatio_working_3-way'!Y32)/3)</f>
        <v>-2.4068361415307979E-2</v>
      </c>
      <c r="AJ32" s="11">
        <f>'OddsRatio_working_3-way'!U32/(3*'OddsRatio_working_3-way'!X32^(1/3))*SIN(('OddsRatio_working_3-way'!Y32+2*PI())/3)</f>
        <v>-0.44675056654662942</v>
      </c>
      <c r="AK32" s="11">
        <f>'OddsRatio_working_3-way'!U32/(3*'OddsRatio_working_3-way'!X32^(1/3))*SIN(('OddsRatio_working_3-way'!Y32+4*PI())/3)</f>
        <v>0.47081892796193736</v>
      </c>
      <c r="AL32" s="11">
        <f>'OddsRatio_working_3-way'!Z32+'OddsRatio_working_3-way'!AF32</f>
        <v>1.05951798930942</v>
      </c>
      <c r="AM32" s="11">
        <f>'OddsRatio_working_3-way'!AA32+'OddsRatio_working_3-way'!AG32</f>
        <v>-0.57144661948095388</v>
      </c>
      <c r="AN32" s="11">
        <f>'OddsRatio_working_3-way'!AB32+'OddsRatio_working_3-way'!AH32</f>
        <v>-0.48807136982846627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1.05951798930942</v>
      </c>
      <c r="AS32" s="11">
        <f>IF(('OddsRatio_working_3-way'!X32=0),IF(Q32&gt;0,-Q32^(1/3),(-Q32)^(1/3)),'OddsRatio_working_3-way'!AM32-'OddsRatio_working_3-way'!R32/3)</f>
        <v>-0.57144661948095388</v>
      </c>
      <c r="AT32" s="11">
        <f>IF(('OddsRatio_working_3-way'!X32=0),IF(Q32&gt;0,-Q32^(1/3),(-Q32)^(1/3)),'OddsRatio_working_3-way'!AN32-'OddsRatio_working_3-way'!R32/3)</f>
        <v>-0.48807136982846627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9">
        <f t="shared" si="13"/>
        <v>0.39720062201849954</v>
      </c>
      <c r="E33" s="9">
        <f t="shared" si="14"/>
        <v>0.29609889685457796</v>
      </c>
      <c r="F33" s="9">
        <f t="shared" si="15"/>
        <v>0.30670048112692255</v>
      </c>
      <c r="G33" s="9">
        <f t="shared" si="16"/>
        <v>1.0612723223299905</v>
      </c>
      <c r="H33" s="9">
        <f t="shared" si="17"/>
        <v>2.5176194209318865</v>
      </c>
      <c r="I33" s="9">
        <f t="shared" si="18"/>
        <v>3.3772500020191787</v>
      </c>
      <c r="J33" s="9">
        <f t="shared" si="19"/>
        <v>3.2605100465628802</v>
      </c>
      <c r="K33" s="11">
        <f t="shared" si="20"/>
        <v>0.41152263374485593</v>
      </c>
      <c r="L33" s="11">
        <f t="shared" si="21"/>
        <v>0.30864197530864196</v>
      </c>
      <c r="M33" s="11">
        <f t="shared" si="22"/>
        <v>0.31948881789137379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-0.27686498736604581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0.23535984653888736</v>
      </c>
      <c r="Q33" s="11">
        <f>2*'OddsRatio_working_3-way'!K33*'OddsRatio_working_3-way'!L33*'OddsRatio_working_3-way'!M33</f>
        <v>8.1158567772030107E-2</v>
      </c>
      <c r="R33" s="11">
        <f t="shared" si="23"/>
        <v>0</v>
      </c>
      <c r="S33" s="11">
        <f t="shared" si="24"/>
        <v>-0.85008887825789214</v>
      </c>
      <c r="T33" s="11">
        <f t="shared" si="25"/>
        <v>-0.29313409595099721</v>
      </c>
      <c r="U33" s="11">
        <f>'OddsRatio_working_3-way'!S33-'OddsRatio_working_3-way'!R33^2/3</f>
        <v>-0.85008887825789214</v>
      </c>
      <c r="V33" s="11">
        <f>'OddsRatio_working_3-way'!S33*'OddsRatio_working_3-way'!R33/3-2*'OddsRatio_working_3-way'!R33^3/27-'OddsRatio_working_3-way'!T33</f>
        <v>0.29313409595099721</v>
      </c>
      <c r="W33" s="11">
        <f>'OddsRatio_working_3-way'!V33^2+4*'OddsRatio_working_3-way'!U33^3/27</f>
        <v>-5.0824260529193227E-3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0.15083933858739218</v>
      </c>
      <c r="Y33" s="11">
        <f>IF('OddsRatio_working_3-way'!W33&gt;=0,IF('OddsRatio_working_3-way'!V33+SQRT('OddsRatio_working_3-way'!W33)&gt;0,0,PI()),ACOS('OddsRatio_working_3-way'!V33/(2*'OddsRatio_working_3-way'!X33)))</f>
        <v>0.23857146975876886</v>
      </c>
      <c r="Z33" s="11">
        <f>'OddsRatio_working_3-way'!X33^(1/3)*COS('OddsRatio_working_3-way'!Y33/3)</f>
        <v>0.53063616116499523</v>
      </c>
      <c r="AA33" s="11">
        <f>'OddsRatio_working_3-way'!X33^(1/3)*COS(('OddsRatio_working_3-way'!Y33+2*PI())/3)</f>
        <v>-0.3019400400130211</v>
      </c>
      <c r="AB33" s="11">
        <f>'OddsRatio_working_3-way'!X33^(1/3)*COS(('OddsRatio_working_3-way'!Y33+4*PI())/3)</f>
        <v>-0.22869612115197413</v>
      </c>
      <c r="AC33" s="11">
        <f>'OddsRatio_working_3-way'!X33^(1/3)*SIN('OddsRatio_working_3-way'!Y33/3)</f>
        <v>4.2287396270928514E-2</v>
      </c>
      <c r="AD33" s="11">
        <f>'OddsRatio_working_3-way'!X33^(1/3)*SIN(('OddsRatio_working_3-way'!Y33+2*PI())/3)</f>
        <v>0.43840069760007522</v>
      </c>
      <c r="AE33" s="11">
        <f>'OddsRatio_working_3-way'!X33^(1/3)*SIN(('OddsRatio_working_3-way'!Y33+4*PI())/3)</f>
        <v>-0.48068809387100381</v>
      </c>
      <c r="AF33" s="11">
        <f>-'OddsRatio_working_3-way'!U33/(3*'OddsRatio_working_3-way'!X33^(1/3))*COS(('OddsRatio_working_3-way'!Y33)/3)</f>
        <v>0.53063616116499512</v>
      </c>
      <c r="AG33" s="11">
        <f>-'OddsRatio_working_3-way'!U33/(3*'OddsRatio_working_3-way'!X33^(1/3))*COS(('OddsRatio_working_3-way'!Y33+2*PI())/3)</f>
        <v>-0.30194004001302105</v>
      </c>
      <c r="AH33" s="11">
        <f>-'OddsRatio_working_3-way'!U33/(3*'OddsRatio_working_3-way'!X33^(1/3))*COS(('OddsRatio_working_3-way'!Y33+4*PI())/3)</f>
        <v>-0.22869612115197407</v>
      </c>
      <c r="AI33" s="11">
        <f>'OddsRatio_working_3-way'!U33/(3*'OddsRatio_working_3-way'!X33^(1/3))*SIN(('OddsRatio_working_3-way'!Y33)/3)</f>
        <v>-4.2287396270928507E-2</v>
      </c>
      <c r="AJ33" s="11">
        <f>'OddsRatio_working_3-way'!U33/(3*'OddsRatio_working_3-way'!X33^(1/3))*SIN(('OddsRatio_working_3-way'!Y33+2*PI())/3)</f>
        <v>-0.43840069760007516</v>
      </c>
      <c r="AK33" s="11">
        <f>'OddsRatio_working_3-way'!U33/(3*'OddsRatio_working_3-way'!X33^(1/3))*SIN(('OddsRatio_working_3-way'!Y33+4*PI())/3)</f>
        <v>0.4806880938710037</v>
      </c>
      <c r="AL33" s="11">
        <f>'OddsRatio_working_3-way'!Z33+'OddsRatio_working_3-way'!AF33</f>
        <v>1.0612723223299905</v>
      </c>
      <c r="AM33" s="11">
        <f>'OddsRatio_working_3-way'!AA33+'OddsRatio_working_3-way'!AG33</f>
        <v>-0.60388008002604221</v>
      </c>
      <c r="AN33" s="11">
        <f>'OddsRatio_working_3-way'!AB33+'OddsRatio_working_3-way'!AH33</f>
        <v>-0.4573922423039482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1.0612723223299905</v>
      </c>
      <c r="AS33" s="11">
        <f>IF(('OddsRatio_working_3-way'!X33=0),IF(Q33&gt;0,-Q33^(1/3),(-Q33)^(1/3)),'OddsRatio_working_3-way'!AM33-'OddsRatio_working_3-way'!R33/3)</f>
        <v>-0.60388008002604221</v>
      </c>
      <c r="AT33" s="11">
        <f>IF(('OddsRatio_working_3-way'!X33=0),IF(Q33&gt;0,-Q33^(1/3),(-Q33)^(1/3)),'OddsRatio_working_3-way'!AN33-'OddsRatio_working_3-way'!R33/3)</f>
        <v>-0.4573922423039482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9">
        <f t="shared" si="13"/>
        <v>0.21789552161023462</v>
      </c>
      <c r="E34" s="9">
        <f t="shared" si="14"/>
        <v>0.28314354408587261</v>
      </c>
      <c r="F34" s="9">
        <f t="shared" si="15"/>
        <v>0.49896093430389254</v>
      </c>
      <c r="G34" s="9">
        <f t="shared" si="16"/>
        <v>1.0682605510971674</v>
      </c>
      <c r="H34" s="9">
        <f t="shared" si="17"/>
        <v>4.5893554516864823</v>
      </c>
      <c r="I34" s="9">
        <f t="shared" si="18"/>
        <v>3.5317775061002874</v>
      </c>
      <c r="J34" s="9">
        <f t="shared" si="19"/>
        <v>2.0041649180313366</v>
      </c>
      <c r="K34" s="11">
        <f t="shared" si="20"/>
        <v>0.2293577981651376</v>
      </c>
      <c r="L34" s="11">
        <f t="shared" si="21"/>
        <v>0.29673590504451036</v>
      </c>
      <c r="M34" s="11">
        <f t="shared" si="22"/>
        <v>0.51546391752577325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-0.26260159338733291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0.23399561224899326</v>
      </c>
      <c r="Q34" s="11">
        <f>2*'OddsRatio_working_3-way'!K34*'OddsRatio_working_3-way'!L34*'OddsRatio_working_3-way'!M34</f>
        <v>7.0163601873761083E-2</v>
      </c>
      <c r="R34" s="11">
        <f t="shared" si="23"/>
        <v>0</v>
      </c>
      <c r="S34" s="11">
        <f t="shared" si="24"/>
        <v>-0.89106699327545091</v>
      </c>
      <c r="T34" s="11">
        <f t="shared" si="25"/>
        <v>-0.26718650473027006</v>
      </c>
      <c r="U34" s="11">
        <f>'OddsRatio_working_3-way'!S34-'OddsRatio_working_3-way'!R34^2/3</f>
        <v>-0.89106699327545091</v>
      </c>
      <c r="V34" s="11">
        <f>'OddsRatio_working_3-way'!S34*'OddsRatio_working_3-way'!R34/3-2*'OddsRatio_working_3-way'!R34^3/27-'OddsRatio_working_3-way'!T34</f>
        <v>0.26718650473027006</v>
      </c>
      <c r="W34" s="11">
        <f>'OddsRatio_working_3-way'!V34^2+4*'OddsRatio_working_3-way'!U34^3/27</f>
        <v>-3.3427303106690121E-2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0.16187644317246158</v>
      </c>
      <c r="Y34" s="11">
        <f>IF('OddsRatio_working_3-way'!W34&gt;=0,IF('OddsRatio_working_3-way'!V34+SQRT('OddsRatio_working_3-way'!W34)&gt;0,0,PI()),ACOS('OddsRatio_working_3-way'!V34/(2*'OddsRatio_working_3-way'!X34)))</f>
        <v>0.60010000547474673</v>
      </c>
      <c r="Z34" s="11">
        <f>'OddsRatio_working_3-way'!X34^(1/3)*COS('OddsRatio_working_3-way'!Y34/3)</f>
        <v>0.53413027554858361</v>
      </c>
      <c r="AA34" s="11">
        <f>'OddsRatio_working_3-way'!X34^(1/3)*COS(('OddsRatio_working_3-way'!Y34+2*PI())/3)</f>
        <v>-0.36084885104934983</v>
      </c>
      <c r="AB34" s="11">
        <f>'OddsRatio_working_3-way'!X34^(1/3)*COS(('OddsRatio_working_3-way'!Y34+4*PI())/3)</f>
        <v>-0.17328142449923389</v>
      </c>
      <c r="AC34" s="11">
        <f>'OddsRatio_working_3-way'!X34^(1/3)*SIN('OddsRatio_working_3-way'!Y34/3)</f>
        <v>0.10829210420991491</v>
      </c>
      <c r="AD34" s="11">
        <f>'OddsRatio_working_3-way'!X34^(1/3)*SIN(('OddsRatio_working_3-way'!Y34+2*PI())/3)</f>
        <v>0.40842433545049817</v>
      </c>
      <c r="AE34" s="11">
        <f>'OddsRatio_working_3-way'!X34^(1/3)*SIN(('OddsRatio_working_3-way'!Y34+4*PI())/3)</f>
        <v>-0.51671643966041303</v>
      </c>
      <c r="AF34" s="11">
        <f>-'OddsRatio_working_3-way'!U34/(3*'OddsRatio_working_3-way'!X34^(1/3))*COS(('OddsRatio_working_3-way'!Y34)/3)</f>
        <v>0.53413027554858372</v>
      </c>
      <c r="AG34" s="11">
        <f>-'OddsRatio_working_3-way'!U34/(3*'OddsRatio_working_3-way'!X34^(1/3))*COS(('OddsRatio_working_3-way'!Y34+2*PI())/3)</f>
        <v>-0.36084885104934988</v>
      </c>
      <c r="AH34" s="11">
        <f>-'OddsRatio_working_3-way'!U34/(3*'OddsRatio_working_3-way'!X34^(1/3))*COS(('OddsRatio_working_3-way'!Y34+4*PI())/3)</f>
        <v>-0.17328142449923395</v>
      </c>
      <c r="AI34" s="11">
        <f>'OddsRatio_working_3-way'!U34/(3*'OddsRatio_working_3-way'!X34^(1/3))*SIN(('OddsRatio_working_3-way'!Y34)/3)</f>
        <v>-0.10829210420991492</v>
      </c>
      <c r="AJ34" s="11">
        <f>'OddsRatio_working_3-way'!U34/(3*'OddsRatio_working_3-way'!X34^(1/3))*SIN(('OddsRatio_working_3-way'!Y34+2*PI())/3)</f>
        <v>-0.40842433545049828</v>
      </c>
      <c r="AK34" s="11">
        <f>'OddsRatio_working_3-way'!U34/(3*'OddsRatio_working_3-way'!X34^(1/3))*SIN(('OddsRatio_working_3-way'!Y34+4*PI())/3)</f>
        <v>0.51671643966041303</v>
      </c>
      <c r="AL34" s="11">
        <f>'OddsRatio_working_3-way'!Z34+'OddsRatio_working_3-way'!AF34</f>
        <v>1.0682605510971674</v>
      </c>
      <c r="AM34" s="11">
        <f>'OddsRatio_working_3-way'!AA34+'OddsRatio_working_3-way'!AG34</f>
        <v>-0.72169770209869966</v>
      </c>
      <c r="AN34" s="11">
        <f>'OddsRatio_working_3-way'!AB34+'OddsRatio_working_3-way'!AH34</f>
        <v>-0.34656284899846784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1.0682605510971674</v>
      </c>
      <c r="AS34" s="11">
        <f>IF(('OddsRatio_working_3-way'!X34=0),IF(Q34&gt;0,-Q34^(1/3),(-Q34)^(1/3)),'OddsRatio_working_3-way'!AM34-'OddsRatio_working_3-way'!R34/3)</f>
        <v>-0.72169770209869966</v>
      </c>
      <c r="AT34" s="11">
        <f>IF(('OddsRatio_working_3-way'!X34=0),IF(Q34&gt;0,-Q34^(1/3),(-Q34)^(1/3)),'OddsRatio_working_3-way'!AN34-'OddsRatio_working_3-way'!R34/3)</f>
        <v>-0.34656284899846784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9">
        <f t="shared" si="13"/>
        <v>0.33044881084889766</v>
      </c>
      <c r="E35" s="9">
        <f t="shared" si="14"/>
        <v>0.34145188927962272</v>
      </c>
      <c r="F35" s="9">
        <f t="shared" si="15"/>
        <v>0.32809929987147962</v>
      </c>
      <c r="G35" s="9">
        <f t="shared" si="16"/>
        <v>1.0835226289122555</v>
      </c>
      <c r="H35" s="9">
        <f t="shared" si="17"/>
        <v>3.0261873160659185</v>
      </c>
      <c r="I35" s="9">
        <f t="shared" si="18"/>
        <v>2.9286702794638142</v>
      </c>
      <c r="J35" s="9">
        <f t="shared" si="19"/>
        <v>3.047857768644163</v>
      </c>
      <c r="K35" s="11">
        <f t="shared" si="20"/>
        <v>0.34843205574912889</v>
      </c>
      <c r="L35" s="11">
        <f t="shared" si="21"/>
        <v>0.35971223021582738</v>
      </c>
      <c r="M35" s="11">
        <f t="shared" si="22"/>
        <v>0.34602076124567471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-0.27283424336570916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0.24026207822187326</v>
      </c>
      <c r="Q35" s="11">
        <f>2*'OddsRatio_working_3-way'!K35*'OddsRatio_working_3-way'!L35*'OddsRatio_working_3-way'!M35</f>
        <v>8.6737212354466867E-2</v>
      </c>
      <c r="R35" s="11">
        <f t="shared" si="23"/>
        <v>0</v>
      </c>
      <c r="S35" s="11">
        <f t="shared" si="24"/>
        <v>-0.88061555345097975</v>
      </c>
      <c r="T35" s="11">
        <f t="shared" si="25"/>
        <v>-0.31791175214836809</v>
      </c>
      <c r="U35" s="11">
        <f>'OddsRatio_working_3-way'!S35-'OddsRatio_working_3-way'!R35^2/3</f>
        <v>-0.88061555345097975</v>
      </c>
      <c r="V35" s="11">
        <f>'OddsRatio_working_3-way'!S35*'OddsRatio_working_3-way'!R35/3-2*'OddsRatio_working_3-way'!R35^3/27-'OddsRatio_working_3-way'!T35</f>
        <v>0.31791175214836809</v>
      </c>
      <c r="W35" s="11">
        <f>'OddsRatio_working_3-way'!V35^2+4*'OddsRatio_working_3-way'!U35^3/27</f>
        <v>-1.0294070855126902E-4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0.15903680616652605</v>
      </c>
      <c r="Y35" s="11">
        <f>IF('OddsRatio_working_3-way'!W35&gt;=0,IF('OddsRatio_working_3-way'!V35+SQRT('OddsRatio_working_3-way'!W35)&gt;0,0,PI()),ACOS('OddsRatio_working_3-way'!V35/(2*'OddsRatio_working_3-way'!X35)))</f>
        <v>3.1903594126399648E-2</v>
      </c>
      <c r="Z35" s="11">
        <f>'OddsRatio_working_3-way'!X35^(1/3)*COS('OddsRatio_working_3-way'!Y35/3)</f>
        <v>0.54176131445612774</v>
      </c>
      <c r="AA35" s="11">
        <f>'OddsRatio_working_3-way'!X35^(1/3)*COS(('OddsRatio_working_3-way'!Y35+2*PI())/3)</f>
        <v>-0.27587034477553907</v>
      </c>
      <c r="AB35" s="11">
        <f>'OddsRatio_working_3-way'!X35^(1/3)*COS(('OddsRatio_working_3-way'!Y35+4*PI())/3)</f>
        <v>-0.26589096968058878</v>
      </c>
      <c r="AC35" s="11">
        <f>'OddsRatio_working_3-way'!X35^(1/3)*SIN('OddsRatio_working_3-way'!Y35/3)</f>
        <v>5.7615948974138855E-3</v>
      </c>
      <c r="AD35" s="11">
        <f>'OddsRatio_working_3-way'!X35^(1/3)*SIN(('OddsRatio_working_3-way'!Y35+2*PI())/3)</f>
        <v>0.4662982636579493</v>
      </c>
      <c r="AE35" s="11">
        <f>'OddsRatio_working_3-way'!X35^(1/3)*SIN(('OddsRatio_working_3-way'!Y35+4*PI())/3)</f>
        <v>-0.47205985855536314</v>
      </c>
      <c r="AF35" s="11">
        <f>-'OddsRatio_working_3-way'!U35/(3*'OddsRatio_working_3-way'!X35^(1/3))*COS(('OddsRatio_working_3-way'!Y35)/3)</f>
        <v>0.54176131445612785</v>
      </c>
      <c r="AG35" s="11">
        <f>-'OddsRatio_working_3-way'!U35/(3*'OddsRatio_working_3-way'!X35^(1/3))*COS(('OddsRatio_working_3-way'!Y35+2*PI())/3)</f>
        <v>-0.27587034477553912</v>
      </c>
      <c r="AH35" s="11">
        <f>-'OddsRatio_working_3-way'!U35/(3*'OddsRatio_working_3-way'!X35^(1/3))*COS(('OddsRatio_working_3-way'!Y35+4*PI())/3)</f>
        <v>-0.26589096968058884</v>
      </c>
      <c r="AI35" s="11">
        <f>'OddsRatio_working_3-way'!U35/(3*'OddsRatio_working_3-way'!X35^(1/3))*SIN(('OddsRatio_working_3-way'!Y35)/3)</f>
        <v>-5.7615948974138863E-3</v>
      </c>
      <c r="AJ35" s="11">
        <f>'OddsRatio_working_3-way'!U35/(3*'OddsRatio_working_3-way'!X35^(1/3))*SIN(('OddsRatio_working_3-way'!Y35+2*PI())/3)</f>
        <v>-0.46629826365794935</v>
      </c>
      <c r="AK35" s="11">
        <f>'OddsRatio_working_3-way'!U35/(3*'OddsRatio_working_3-way'!X35^(1/3))*SIN(('OddsRatio_working_3-way'!Y35+4*PI())/3)</f>
        <v>0.47205985855536325</v>
      </c>
      <c r="AL35" s="11">
        <f>'OddsRatio_working_3-way'!Z35+'OddsRatio_working_3-way'!AF35</f>
        <v>1.0835226289122555</v>
      </c>
      <c r="AM35" s="11">
        <f>'OddsRatio_working_3-way'!AA35+'OddsRatio_working_3-way'!AG35</f>
        <v>-0.55174068955107813</v>
      </c>
      <c r="AN35" s="11">
        <f>'OddsRatio_working_3-way'!AB35+'OddsRatio_working_3-way'!AH35</f>
        <v>-0.53178193936117757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1.0835226289122555</v>
      </c>
      <c r="AS35" s="11">
        <f>IF(('OddsRatio_working_3-way'!X35=0),IF(Q35&gt;0,-Q35^(1/3),(-Q35)^(1/3)),'OddsRatio_working_3-way'!AM35-'OddsRatio_working_3-way'!R35/3)</f>
        <v>-0.55174068955107813</v>
      </c>
      <c r="AT35" s="11">
        <f>IF(('OddsRatio_working_3-way'!X35=0),IF(Q35&gt;0,-Q35^(1/3),(-Q35)^(1/3)),'OddsRatio_working_3-way'!AN35-'OddsRatio_working_3-way'!R35/3)</f>
        <v>-0.53178193936117757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9">
        <f t="shared" si="13"/>
        <v>0.6573698503314791</v>
      </c>
      <c r="E36" s="9">
        <f t="shared" si="14"/>
        <v>0.23581628062922536</v>
      </c>
      <c r="F36" s="9">
        <f t="shared" si="15"/>
        <v>0.10681386903929553</v>
      </c>
      <c r="G36" s="9">
        <f t="shared" si="16"/>
        <v>1.1330731871528874</v>
      </c>
      <c r="H36" s="9">
        <f t="shared" si="17"/>
        <v>1.5212136660903286</v>
      </c>
      <c r="I36" s="9">
        <f t="shared" si="18"/>
        <v>4.2405893152572576</v>
      </c>
      <c r="J36" s="9">
        <f t="shared" si="19"/>
        <v>9.362080121188308</v>
      </c>
      <c r="K36" s="11">
        <f t="shared" si="20"/>
        <v>0.68493150684931503</v>
      </c>
      <c r="L36" s="11">
        <f t="shared" si="21"/>
        <v>0.2590673575129534</v>
      </c>
      <c r="M36" s="11">
        <f t="shared" si="22"/>
        <v>0.11933174224343675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-0.20558718856990121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0.22656853609283362</v>
      </c>
      <c r="Q36" s="11">
        <f>2*'OddsRatio_working_3-way'!K36*'OddsRatio_working_3-way'!L36*'OddsRatio_working_3-way'!M36</f>
        <v>4.2349259082772643E-2</v>
      </c>
      <c r="R36" s="11">
        <f t="shared" si="23"/>
        <v>0</v>
      </c>
      <c r="S36" s="11">
        <f t="shared" si="24"/>
        <v>-1.102055714993148</v>
      </c>
      <c r="T36" s="11">
        <f t="shared" si="25"/>
        <v>-0.20599172242862582</v>
      </c>
      <c r="U36" s="11">
        <f>'OddsRatio_working_3-way'!S36-'OddsRatio_working_3-way'!R36^2/3</f>
        <v>-1.102055714993148</v>
      </c>
      <c r="V36" s="11">
        <f>'OddsRatio_working_3-way'!S36*'OddsRatio_working_3-way'!R36/3-2*'OddsRatio_working_3-way'!R36^3/27-'OddsRatio_working_3-way'!T36</f>
        <v>0.20599172242862582</v>
      </c>
      <c r="W36" s="11">
        <f>'OddsRatio_working_3-way'!V36^2+4*'OddsRatio_working_3-way'!U36^3/27</f>
        <v>-0.15586018063076118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0.22265038195558592</v>
      </c>
      <c r="Y36" s="11">
        <f>IF('OddsRatio_working_3-way'!W36&gt;=0,IF('OddsRatio_working_3-way'!V36+SQRT('OddsRatio_working_3-way'!W36)&gt;0,0,PI()),ACOS('OddsRatio_working_3-way'!V36/(2*'OddsRatio_working_3-way'!X36)))</f>
        <v>1.0898818772784049</v>
      </c>
      <c r="Z36" s="11">
        <f>'OddsRatio_working_3-way'!X36^(1/3)*COS('OddsRatio_working_3-way'!Y36/3)</f>
        <v>0.5665365935764437</v>
      </c>
      <c r="AA36" s="11">
        <f>'OddsRatio_working_3-way'!X36^(1/3)*COS(('OddsRatio_working_3-way'!Y36+2*PI())/3)</f>
        <v>-0.46979214205307412</v>
      </c>
      <c r="AB36" s="11">
        <f>'OddsRatio_working_3-way'!X36^(1/3)*COS(('OddsRatio_working_3-way'!Y36+4*PI())/3)</f>
        <v>-9.6744451523369482E-2</v>
      </c>
      <c r="AC36" s="11">
        <f>'OddsRatio_working_3-way'!X36^(1/3)*SIN('OddsRatio_working_3-way'!Y36/3)</f>
        <v>0.21537918454789318</v>
      </c>
      <c r="AD36" s="11">
        <f>'OddsRatio_working_3-way'!X36^(1/3)*SIN(('OddsRatio_working_3-way'!Y36+2*PI())/3)</f>
        <v>0.38294548993675359</v>
      </c>
      <c r="AE36" s="11">
        <f>'OddsRatio_working_3-way'!X36^(1/3)*SIN(('OddsRatio_working_3-way'!Y36+4*PI())/3)</f>
        <v>-0.59832467448464666</v>
      </c>
      <c r="AF36" s="11">
        <f>-'OddsRatio_working_3-way'!U36/(3*'OddsRatio_working_3-way'!X36^(1/3))*COS(('OddsRatio_working_3-way'!Y36)/3)</f>
        <v>0.5665365935764437</v>
      </c>
      <c r="AG36" s="11">
        <f>-'OddsRatio_working_3-way'!U36/(3*'OddsRatio_working_3-way'!X36^(1/3))*COS(('OddsRatio_working_3-way'!Y36+2*PI())/3)</f>
        <v>-0.46979214205307412</v>
      </c>
      <c r="AH36" s="11">
        <f>-'OddsRatio_working_3-way'!U36/(3*'OddsRatio_working_3-way'!X36^(1/3))*COS(('OddsRatio_working_3-way'!Y36+4*PI())/3)</f>
        <v>-9.6744451523369482E-2</v>
      </c>
      <c r="AI36" s="11">
        <f>'OddsRatio_working_3-way'!U36/(3*'OddsRatio_working_3-way'!X36^(1/3))*SIN(('OddsRatio_working_3-way'!Y36)/3)</f>
        <v>-0.21537918454789318</v>
      </c>
      <c r="AJ36" s="11">
        <f>'OddsRatio_working_3-way'!U36/(3*'OddsRatio_working_3-way'!X36^(1/3))*SIN(('OddsRatio_working_3-way'!Y36+2*PI())/3)</f>
        <v>-0.38294548993675359</v>
      </c>
      <c r="AK36" s="11">
        <f>'OddsRatio_working_3-way'!U36/(3*'OddsRatio_working_3-way'!X36^(1/3))*SIN(('OddsRatio_working_3-way'!Y36+4*PI())/3)</f>
        <v>0.59832467448464666</v>
      </c>
      <c r="AL36" s="11">
        <f>'OddsRatio_working_3-way'!Z36+'OddsRatio_working_3-way'!AF36</f>
        <v>1.1330731871528874</v>
      </c>
      <c r="AM36" s="11">
        <f>'OddsRatio_working_3-way'!AA36+'OddsRatio_working_3-way'!AG36</f>
        <v>-0.93958428410614825</v>
      </c>
      <c r="AN36" s="11">
        <f>'OddsRatio_working_3-way'!AB36+'OddsRatio_working_3-way'!AH36</f>
        <v>-0.19348890304673896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1.1330731871528874</v>
      </c>
      <c r="AS36" s="11">
        <f>IF(('OddsRatio_working_3-way'!X36=0),IF(Q36&gt;0,-Q36^(1/3),(-Q36)^(1/3)),'OddsRatio_working_3-way'!AM36-'OddsRatio_working_3-way'!R36/3)</f>
        <v>-0.93958428410614825</v>
      </c>
      <c r="AT36" s="11">
        <f>IF(('OddsRatio_working_3-way'!X36=0),IF(Q36&gt;0,-Q36^(1/3),(-Q36)^(1/3)),'OddsRatio_working_3-way'!AN36-'OddsRatio_working_3-way'!R36/3)</f>
        <v>-0.19348890304673896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9">
        <f t="shared" si="13"/>
        <v>0.46820978905392163</v>
      </c>
      <c r="E37" s="9">
        <f t="shared" si="14"/>
        <v>0.30869491780663499</v>
      </c>
      <c r="F37" s="9">
        <f t="shared" si="15"/>
        <v>0.2230952931394434</v>
      </c>
      <c r="G37" s="9">
        <f t="shared" si="16"/>
        <v>1.0715044622726588</v>
      </c>
      <c r="H37" s="9">
        <f t="shared" si="17"/>
        <v>2.1357947300090183</v>
      </c>
      <c r="I37" s="9">
        <f t="shared" si="18"/>
        <v>3.2394443261498562</v>
      </c>
      <c r="J37" s="9">
        <f t="shared" si="19"/>
        <v>4.4823895023861411</v>
      </c>
      <c r="K37" s="11">
        <f t="shared" si="20"/>
        <v>0.4854368932038835</v>
      </c>
      <c r="L37" s="11">
        <f t="shared" si="21"/>
        <v>0.3236245954692557</v>
      </c>
      <c r="M37" s="11">
        <f t="shared" si="22"/>
        <v>0.23529411764705882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-0.26614657551209764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0.23657309091984424</v>
      </c>
      <c r="Q37" s="11">
        <f>2*'OddsRatio_working_3-way'!K37*'OddsRatio_working_3-way'!L37*'OddsRatio_working_3-way'!M37</f>
        <v>7.392909091245134E-2</v>
      </c>
      <c r="R37" s="11">
        <f t="shared" si="23"/>
        <v>0</v>
      </c>
      <c r="S37" s="11">
        <f t="shared" si="24"/>
        <v>-0.88888271609224923</v>
      </c>
      <c r="T37" s="11">
        <f t="shared" si="25"/>
        <v>-0.27777584877882794</v>
      </c>
      <c r="U37" s="11">
        <f>'OddsRatio_working_3-way'!S37-'OddsRatio_working_3-way'!R37^2/3</f>
        <v>-0.88888271609224923</v>
      </c>
      <c r="V37" s="11">
        <f>'OddsRatio_working_3-way'!S37*'OddsRatio_working_3-way'!R37/3-2*'OddsRatio_working_3-way'!R37^3/27-'OddsRatio_working_3-way'!T37</f>
        <v>0.27777584877882794</v>
      </c>
      <c r="W37" s="11">
        <f>'OddsRatio_working_3-way'!V37^2+4*'OddsRatio_working_3-way'!U37^3/27</f>
        <v>-2.6887589669064335E-2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0.16128159522544927</v>
      </c>
      <c r="Y37" s="11">
        <f>IF('OddsRatio_working_3-way'!W37&gt;=0,IF('OddsRatio_working_3-way'!V37+SQRT('OddsRatio_working_3-way'!W37)&gt;0,0,PI()),ACOS('OddsRatio_working_3-way'!V37/(2*'OddsRatio_working_3-way'!X37)))</f>
        <v>0.5332653549573787</v>
      </c>
      <c r="Z37" s="11">
        <f>'OddsRatio_working_3-way'!X37^(1/3)*COS('OddsRatio_working_3-way'!Y37/3)</f>
        <v>0.53575223113632942</v>
      </c>
      <c r="AA37" s="11">
        <f>'OddsRatio_working_3-way'!X37^(1/3)*COS(('OddsRatio_working_3-way'!Y37+2*PI())/3)</f>
        <v>-0.35122981463063063</v>
      </c>
      <c r="AB37" s="11">
        <f>'OddsRatio_working_3-way'!X37^(1/3)*COS(('OddsRatio_working_3-way'!Y37+4*PI())/3)</f>
        <v>-0.18452241650569889</v>
      </c>
      <c r="AC37" s="11">
        <f>'OddsRatio_working_3-way'!X37^(1/3)*SIN('OddsRatio_working_3-way'!Y37/3)</f>
        <v>9.6248561183331582E-2</v>
      </c>
      <c r="AD37" s="11">
        <f>'OddsRatio_working_3-way'!X37^(1/3)*SIN(('OddsRatio_working_3-way'!Y37+2*PI())/3)</f>
        <v>0.4158507617065878</v>
      </c>
      <c r="AE37" s="11">
        <f>'OddsRatio_working_3-way'!X37^(1/3)*SIN(('OddsRatio_working_3-way'!Y37+4*PI())/3)</f>
        <v>-0.51209932288991933</v>
      </c>
      <c r="AF37" s="11">
        <f>-'OddsRatio_working_3-way'!U37/(3*'OddsRatio_working_3-way'!X37^(1/3))*COS(('OddsRatio_working_3-way'!Y37)/3)</f>
        <v>0.53575223113632942</v>
      </c>
      <c r="AG37" s="11">
        <f>-'OddsRatio_working_3-way'!U37/(3*'OddsRatio_working_3-way'!X37^(1/3))*COS(('OddsRatio_working_3-way'!Y37+2*PI())/3)</f>
        <v>-0.35122981463063063</v>
      </c>
      <c r="AH37" s="11">
        <f>-'OddsRatio_working_3-way'!U37/(3*'OddsRatio_working_3-way'!X37^(1/3))*COS(('OddsRatio_working_3-way'!Y37+4*PI())/3)</f>
        <v>-0.18452241650569889</v>
      </c>
      <c r="AI37" s="11">
        <f>'OddsRatio_working_3-way'!U37/(3*'OddsRatio_working_3-way'!X37^(1/3))*SIN(('OddsRatio_working_3-way'!Y37)/3)</f>
        <v>-9.6248561183331582E-2</v>
      </c>
      <c r="AJ37" s="11">
        <f>'OddsRatio_working_3-way'!U37/(3*'OddsRatio_working_3-way'!X37^(1/3))*SIN(('OddsRatio_working_3-way'!Y37+2*PI())/3)</f>
        <v>-0.4158507617065878</v>
      </c>
      <c r="AK37" s="11">
        <f>'OddsRatio_working_3-way'!U37/(3*'OddsRatio_working_3-way'!X37^(1/3))*SIN(('OddsRatio_working_3-way'!Y37+4*PI())/3)</f>
        <v>0.51209932288991933</v>
      </c>
      <c r="AL37" s="11">
        <f>'OddsRatio_working_3-way'!Z37+'OddsRatio_working_3-way'!AF37</f>
        <v>1.0715044622726588</v>
      </c>
      <c r="AM37" s="11">
        <f>'OddsRatio_working_3-way'!AA37+'OddsRatio_working_3-way'!AG37</f>
        <v>-0.70245962926126126</v>
      </c>
      <c r="AN37" s="11">
        <f>'OddsRatio_working_3-way'!AB37+'OddsRatio_working_3-way'!AH37</f>
        <v>-0.36904483301139779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1.0715044622726588</v>
      </c>
      <c r="AS37" s="11">
        <f>IF(('OddsRatio_working_3-way'!X37=0),IF(Q37&gt;0,-Q37^(1/3),(-Q37)^(1/3)),'OddsRatio_working_3-way'!AM37-'OddsRatio_working_3-way'!R37/3)</f>
        <v>-0.70245962926126126</v>
      </c>
      <c r="AT37" s="11">
        <f>IF(('OddsRatio_working_3-way'!X37=0),IF(Q37&gt;0,-Q37^(1/3),(-Q37)^(1/3)),'OddsRatio_working_3-way'!AN37-'OddsRatio_working_3-way'!R37/3)</f>
        <v>-0.36904483301139779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9">
        <f t="shared" si="13"/>
        <v>0.18999936208240203</v>
      </c>
      <c r="E40" s="9">
        <f t="shared" si="14"/>
        <v>0.26449412350582574</v>
      </c>
      <c r="F40" s="9">
        <f t="shared" si="15"/>
        <v>0.54550651441177223</v>
      </c>
      <c r="G40" s="9">
        <f t="shared" si="16"/>
        <v>1.0820242552395332</v>
      </c>
      <c r="H40" s="9">
        <f t="shared" si="17"/>
        <v>5.2631755656437607</v>
      </c>
      <c r="I40" s="9">
        <f t="shared" si="18"/>
        <v>3.7808023359656007</v>
      </c>
      <c r="J40" s="9">
        <f t="shared" si="19"/>
        <v>1.8331586765344403</v>
      </c>
      <c r="K40" s="11">
        <f t="shared" si="20"/>
        <v>0.20242914979757085</v>
      </c>
      <c r="L40" s="11">
        <f t="shared" si="21"/>
        <v>0.28011204481792717</v>
      </c>
      <c r="M40" s="11">
        <f t="shared" si="22"/>
        <v>0.56497175141242939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-0.24977653633790486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0.23321847323526496</v>
      </c>
      <c r="Q40" s="11">
        <f>2*'OddsRatio_working_3-way'!K40*'OddsRatio_working_3-way'!L40*'OddsRatio_working_3-way'!M40</f>
        <v>6.4071009130567305E-2</v>
      </c>
      <c r="R40" s="11">
        <f t="shared" si="23"/>
        <v>0</v>
      </c>
      <c r="S40" s="11">
        <f t="shared" si="24"/>
        <v>-0.93370849261741828</v>
      </c>
      <c r="T40" s="11">
        <f t="shared" si="25"/>
        <v>-0.25651332214764244</v>
      </c>
      <c r="U40" s="11">
        <f>'OddsRatio_working_3-way'!S40-'OddsRatio_working_3-way'!R40^2/3</f>
        <v>-0.93370849261741828</v>
      </c>
      <c r="V40" s="11">
        <f>'OddsRatio_working_3-way'!S40*'OddsRatio_working_3-way'!R40/3-2*'OddsRatio_working_3-way'!R40^3/27-'OddsRatio_working_3-way'!T40</f>
        <v>0.25651332214764244</v>
      </c>
      <c r="W40" s="11">
        <f>'OddsRatio_working_3-way'!V40^2+4*'OddsRatio_working_3-way'!U40^3/27</f>
        <v>-5.4796152218085717E-2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0.17363412442353168</v>
      </c>
      <c r="Y40" s="11">
        <f>IF('OddsRatio_working_3-way'!W40&gt;=0,IF('OddsRatio_working_3-way'!V40+SQRT('OddsRatio_working_3-way'!W40)&gt;0,0,PI()),ACOS('OddsRatio_working_3-way'!V40/(2*'OddsRatio_working_3-way'!X40)))</f>
        <v>0.73971536699419349</v>
      </c>
      <c r="Z40" s="11">
        <f>'OddsRatio_working_3-way'!X40^(1/3)*COS('OddsRatio_working_3-way'!Y40/3)</f>
        <v>0.54101212761976658</v>
      </c>
      <c r="AA40" s="11">
        <f>'OddsRatio_working_3-way'!X40^(1/3)*COS(('OddsRatio_working_3-way'!Y40+2*PI())/3)</f>
        <v>-0.38843202142992816</v>
      </c>
      <c r="AB40" s="11">
        <f>'OddsRatio_working_3-way'!X40^(1/3)*COS(('OddsRatio_working_3-way'!Y40+4*PI())/3)</f>
        <v>-0.15258010618983853</v>
      </c>
      <c r="AC40" s="11">
        <f>'OddsRatio_working_3-way'!X40^(1/3)*SIN('OddsRatio_working_3-way'!Y40/3)</f>
        <v>0.13616916675275473</v>
      </c>
      <c r="AD40" s="11">
        <f>'OddsRatio_working_3-way'!X40^(1/3)*SIN(('OddsRatio_working_3-way'!Y40+2*PI())/3)</f>
        <v>0.40044566289780931</v>
      </c>
      <c r="AE40" s="11">
        <f>'OddsRatio_working_3-way'!X40^(1/3)*SIN(('OddsRatio_working_3-way'!Y40+4*PI())/3)</f>
        <v>-0.53661482965056384</v>
      </c>
      <c r="AF40" s="11">
        <f>-'OddsRatio_working_3-way'!U40/(3*'OddsRatio_working_3-way'!X40^(1/3))*COS(('OddsRatio_working_3-way'!Y40)/3)</f>
        <v>0.54101212761976658</v>
      </c>
      <c r="AG40" s="11">
        <f>-'OddsRatio_working_3-way'!U40/(3*'OddsRatio_working_3-way'!X40^(1/3))*COS(('OddsRatio_working_3-way'!Y40+2*PI())/3)</f>
        <v>-0.38843202142992816</v>
      </c>
      <c r="AH40" s="11">
        <f>-'OddsRatio_working_3-way'!U40/(3*'OddsRatio_working_3-way'!X40^(1/3))*COS(('OddsRatio_working_3-way'!Y40+4*PI())/3)</f>
        <v>-0.15258010618983853</v>
      </c>
      <c r="AI40" s="11">
        <f>'OddsRatio_working_3-way'!U40/(3*'OddsRatio_working_3-way'!X40^(1/3))*SIN(('OddsRatio_working_3-way'!Y40)/3)</f>
        <v>-0.13616916675275473</v>
      </c>
      <c r="AJ40" s="11">
        <f>'OddsRatio_working_3-way'!U40/(3*'OddsRatio_working_3-way'!X40^(1/3))*SIN(('OddsRatio_working_3-way'!Y40+2*PI())/3)</f>
        <v>-0.40044566289780931</v>
      </c>
      <c r="AK40" s="11">
        <f>'OddsRatio_working_3-way'!U40/(3*'OddsRatio_working_3-way'!X40^(1/3))*SIN(('OddsRatio_working_3-way'!Y40+4*PI())/3)</f>
        <v>0.53661482965056384</v>
      </c>
      <c r="AL40" s="11">
        <f>'OddsRatio_working_3-way'!Z40+'OddsRatio_working_3-way'!AF40</f>
        <v>1.0820242552395332</v>
      </c>
      <c r="AM40" s="11">
        <f>'OddsRatio_working_3-way'!AA40+'OddsRatio_working_3-way'!AG40</f>
        <v>-0.77686404285985633</v>
      </c>
      <c r="AN40" s="11">
        <f>'OddsRatio_working_3-way'!AB40+'OddsRatio_working_3-way'!AH40</f>
        <v>-0.30516021237967705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1.0820242552395332</v>
      </c>
      <c r="AS40" s="11">
        <f>IF(('OddsRatio_working_3-way'!X40=0),IF(Q40&gt;0,-Q40^(1/3),(-Q40)^(1/3)),'OddsRatio_working_3-way'!AM40-'OddsRatio_working_3-way'!R40/3)</f>
        <v>-0.77686404285985633</v>
      </c>
      <c r="AT40" s="11">
        <f>IF(('OddsRatio_working_3-way'!X40=0),IF(Q40&gt;0,-Q40^(1/3),(-Q40)^(1/3)),'OddsRatio_working_3-way'!AN40-'OddsRatio_working_3-way'!R40/3)</f>
        <v>-0.30516021237967705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9">
        <f t="shared" si="13"/>
        <v>0.28013579273676542</v>
      </c>
      <c r="E41" s="9">
        <f t="shared" si="14"/>
        <v>0.29801321319249768</v>
      </c>
      <c r="F41" s="9">
        <f t="shared" si="15"/>
        <v>0.42185099407073667</v>
      </c>
      <c r="G41" s="9">
        <f t="shared" si="16"/>
        <v>1.0707072336695709</v>
      </c>
      <c r="H41" s="9">
        <f t="shared" si="17"/>
        <v>3.5696973608069706</v>
      </c>
      <c r="I41" s="9">
        <f t="shared" si="18"/>
        <v>3.3555559140730558</v>
      </c>
      <c r="J41" s="9">
        <f t="shared" si="19"/>
        <v>2.3705052590970506</v>
      </c>
      <c r="K41" s="11">
        <f t="shared" si="20"/>
        <v>0.29411764705882354</v>
      </c>
      <c r="L41" s="11">
        <f t="shared" si="21"/>
        <v>0.3125</v>
      </c>
      <c r="M41" s="11">
        <f t="shared" si="22"/>
        <v>0.43859649122807021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-0.27244582043343646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0.2370356037151703</v>
      </c>
      <c r="Q41" s="11">
        <f>2*'OddsRatio_working_3-way'!K41*'OddsRatio_working_3-way'!L41*'OddsRatio_working_3-way'!M41</f>
        <v>8.0624355005159964E-2</v>
      </c>
      <c r="R41" s="11">
        <f t="shared" si="23"/>
        <v>0</v>
      </c>
      <c r="S41" s="11">
        <f t="shared" si="24"/>
        <v>-0.87002840909090939</v>
      </c>
      <c r="T41" s="11">
        <f t="shared" si="25"/>
        <v>-0.29592803030303039</v>
      </c>
      <c r="U41" s="11">
        <f>'OddsRatio_working_3-way'!S41-'OddsRatio_working_3-way'!R41^2/3</f>
        <v>-0.87002840909090939</v>
      </c>
      <c r="V41" s="11">
        <f>'OddsRatio_working_3-way'!S41*'OddsRatio_working_3-way'!R41/3-2*'OddsRatio_working_3-way'!R41^3/27-'OddsRatio_working_3-way'!T41</f>
        <v>0.29592803030303039</v>
      </c>
      <c r="W41" s="11">
        <f>'OddsRatio_working_3-way'!V41^2+4*'OddsRatio_working_3-way'!U41^3/27</f>
        <v>-9.9921580112236202E-3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0.15617742885117467</v>
      </c>
      <c r="Y41" s="11">
        <f>IF('OddsRatio_working_3-way'!W41&gt;=0,IF('OddsRatio_working_3-way'!V41+SQRT('OddsRatio_working_3-way'!W41)&gt;0,0,PI()),ACOS('OddsRatio_working_3-way'!V41/(2*'OddsRatio_working_3-way'!X41)))</f>
        <v>0.32575391171779011</v>
      </c>
      <c r="Z41" s="11">
        <f>'OddsRatio_working_3-way'!X41^(1/3)*COS('OddsRatio_working_3-way'!Y41/3)</f>
        <v>0.53535361683478544</v>
      </c>
      <c r="AA41" s="11">
        <f>'OddsRatio_working_3-way'!X41^(1/3)*COS(('OddsRatio_working_3-way'!Y41+2*PI())/3)</f>
        <v>-0.31821868193987646</v>
      </c>
      <c r="AB41" s="11">
        <f>'OddsRatio_working_3-way'!X41^(1/3)*COS(('OddsRatio_working_3-way'!Y41+4*PI())/3)</f>
        <v>-0.21713493489490907</v>
      </c>
      <c r="AC41" s="11">
        <f>'OddsRatio_working_3-way'!X41^(1/3)*SIN('OddsRatio_working_3-way'!Y41/3)</f>
        <v>5.8360728567108014E-2</v>
      </c>
      <c r="AD41" s="11">
        <f>'OddsRatio_working_3-way'!X41^(1/3)*SIN(('OddsRatio_working_3-way'!Y41+2*PI())/3)</f>
        <v>0.43444946790325067</v>
      </c>
      <c r="AE41" s="11">
        <f>'OddsRatio_working_3-way'!X41^(1/3)*SIN(('OddsRatio_working_3-way'!Y41+4*PI())/3)</f>
        <v>-0.49281019647035862</v>
      </c>
      <c r="AF41" s="11">
        <f>-'OddsRatio_working_3-way'!U41/(3*'OddsRatio_working_3-way'!X41^(1/3))*COS(('OddsRatio_working_3-way'!Y41)/3)</f>
        <v>0.53535361683478533</v>
      </c>
      <c r="AG41" s="11">
        <f>-'OddsRatio_working_3-way'!U41/(3*'OddsRatio_working_3-way'!X41^(1/3))*COS(('OddsRatio_working_3-way'!Y41+2*PI())/3)</f>
        <v>-0.3182186819398764</v>
      </c>
      <c r="AH41" s="11">
        <f>-'OddsRatio_working_3-way'!U41/(3*'OddsRatio_working_3-way'!X41^(1/3))*COS(('OddsRatio_working_3-way'!Y41+4*PI())/3)</f>
        <v>-0.21713493489490904</v>
      </c>
      <c r="AI41" s="11">
        <f>'OddsRatio_working_3-way'!U41/(3*'OddsRatio_working_3-way'!X41^(1/3))*SIN(('OddsRatio_working_3-way'!Y41)/3)</f>
        <v>-5.8360728567108E-2</v>
      </c>
      <c r="AJ41" s="11">
        <f>'OddsRatio_working_3-way'!U41/(3*'OddsRatio_working_3-way'!X41^(1/3))*SIN(('OddsRatio_working_3-way'!Y41+2*PI())/3)</f>
        <v>-0.43444946790325062</v>
      </c>
      <c r="AK41" s="11">
        <f>'OddsRatio_working_3-way'!U41/(3*'OddsRatio_working_3-way'!X41^(1/3))*SIN(('OddsRatio_working_3-way'!Y41+4*PI())/3)</f>
        <v>0.49281019647035851</v>
      </c>
      <c r="AL41" s="11">
        <f>'OddsRatio_working_3-way'!Z41+'OddsRatio_working_3-way'!AF41</f>
        <v>1.0707072336695709</v>
      </c>
      <c r="AM41" s="11">
        <f>'OddsRatio_working_3-way'!AA41+'OddsRatio_working_3-way'!AG41</f>
        <v>-0.63643736387975292</v>
      </c>
      <c r="AN41" s="11">
        <f>'OddsRatio_working_3-way'!AB41+'OddsRatio_working_3-way'!AH41</f>
        <v>-0.43426986978981807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1.0707072336695709</v>
      </c>
      <c r="AS41" s="11">
        <f>IF(('OddsRatio_working_3-way'!X41=0),IF(Q41&gt;0,-Q41^(1/3),(-Q41)^(1/3)),'OddsRatio_working_3-way'!AM41-'OddsRatio_working_3-way'!R41/3)</f>
        <v>-0.63643736387975292</v>
      </c>
      <c r="AT41" s="11">
        <f>IF(('OddsRatio_working_3-way'!X41=0),IF(Q41&gt;0,-Q41^(1/3),(-Q41)^(1/3)),'OddsRatio_working_3-way'!AN41-'OddsRatio_working_3-way'!R41/3)</f>
        <v>-0.43426986978981807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9">
        <f t="shared" si="13"/>
        <v>0.53877491572324743</v>
      </c>
      <c r="E42" s="9">
        <f t="shared" si="14"/>
        <v>0.21597623264852328</v>
      </c>
      <c r="F42" s="9">
        <f t="shared" si="15"/>
        <v>0.24524885162822943</v>
      </c>
      <c r="G42" s="9">
        <f t="shared" si="16"/>
        <v>1.0836236126913155</v>
      </c>
      <c r="H42" s="9">
        <f t="shared" si="17"/>
        <v>1.8560626540261391</v>
      </c>
      <c r="I42" s="9">
        <f t="shared" si="18"/>
        <v>4.6301391025159058</v>
      </c>
      <c r="J42" s="9">
        <f t="shared" si="19"/>
        <v>4.0774910600433358</v>
      </c>
      <c r="K42" s="11">
        <f t="shared" si="20"/>
        <v>0.55865921787709494</v>
      </c>
      <c r="L42" s="11">
        <f t="shared" si="21"/>
        <v>0.22988505747126439</v>
      </c>
      <c r="M42" s="11">
        <f t="shared" si="22"/>
        <v>0.26041666666666669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-0.25137189901324941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0.23344356685716733</v>
      </c>
      <c r="Q42" s="11">
        <f>2*'OddsRatio_working_3-way'!K42*'OddsRatio_working_3-way'!L42*'OddsRatio_working_3-way'!M42</f>
        <v>6.6889274171108126E-2</v>
      </c>
      <c r="R42" s="11">
        <f t="shared" si="23"/>
        <v>0</v>
      </c>
      <c r="S42" s="11">
        <f t="shared" si="24"/>
        <v>-0.92867805738644993</v>
      </c>
      <c r="T42" s="11">
        <f t="shared" si="25"/>
        <v>-0.26609686458064469</v>
      </c>
      <c r="U42" s="11">
        <f>'OddsRatio_working_3-way'!S42-'OddsRatio_working_3-way'!R42^2/3</f>
        <v>-0.92867805738644993</v>
      </c>
      <c r="V42" s="11">
        <f>'OddsRatio_working_3-way'!S42*'OddsRatio_working_3-way'!R42/3-2*'OddsRatio_working_3-way'!R42^3/27-'OddsRatio_working_3-way'!T42</f>
        <v>0.26609686458064469</v>
      </c>
      <c r="W42" s="11">
        <f>'OddsRatio_working_3-way'!V42^2+4*'OddsRatio_working_3-way'!U42^3/27</f>
        <v>-4.7849025890798536E-2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0.17223281280758357</v>
      </c>
      <c r="Y42" s="11">
        <f>IF('OddsRatio_working_3-way'!W42&gt;=0,IF('OddsRatio_working_3-way'!V42+SQRT('OddsRatio_working_3-way'!W42)&gt;0,0,PI()),ACOS('OddsRatio_working_3-way'!V42/(2*'OddsRatio_working_3-way'!X42)))</f>
        <v>0.68804057445747724</v>
      </c>
      <c r="Z42" s="11">
        <f>'OddsRatio_working_3-way'!X42^(1/3)*COS('OddsRatio_working_3-way'!Y42/3)</f>
        <v>0.54181180634565773</v>
      </c>
      <c r="AA42" s="11">
        <f>'OddsRatio_working_3-way'!X42^(1/3)*COS(('OddsRatio_working_3-way'!Y42+2*PI())/3)</f>
        <v>-0.38044808329059931</v>
      </c>
      <c r="AB42" s="11">
        <f>'OddsRatio_working_3-way'!X42^(1/3)*COS(('OddsRatio_working_3-way'!Y42+4*PI())/3)</f>
        <v>-0.16136372305505856</v>
      </c>
      <c r="AC42" s="11">
        <f>'OddsRatio_working_3-way'!X42^(1/3)*SIN('OddsRatio_working_3-way'!Y42/3)</f>
        <v>0.12648841435722644</v>
      </c>
      <c r="AD42" s="11">
        <f>'OddsRatio_working_3-way'!X42^(1/3)*SIN(('OddsRatio_working_3-way'!Y42+2*PI())/3)</f>
        <v>0.40597858118706109</v>
      </c>
      <c r="AE42" s="11">
        <f>'OddsRatio_working_3-way'!X42^(1/3)*SIN(('OddsRatio_working_3-way'!Y42+4*PI())/3)</f>
        <v>-0.53246699554428756</v>
      </c>
      <c r="AF42" s="11">
        <f>-'OddsRatio_working_3-way'!U42/(3*'OddsRatio_working_3-way'!X42^(1/3))*COS(('OddsRatio_working_3-way'!Y42)/3)</f>
        <v>0.54181180634565773</v>
      </c>
      <c r="AG42" s="11">
        <f>-'OddsRatio_working_3-way'!U42/(3*'OddsRatio_working_3-way'!X42^(1/3))*COS(('OddsRatio_working_3-way'!Y42+2*PI())/3)</f>
        <v>-0.38044808329059931</v>
      </c>
      <c r="AH42" s="11">
        <f>-'OddsRatio_working_3-way'!U42/(3*'OddsRatio_working_3-way'!X42^(1/3))*COS(('OddsRatio_working_3-way'!Y42+4*PI())/3)</f>
        <v>-0.16136372305505856</v>
      </c>
      <c r="AI42" s="11">
        <f>'OddsRatio_working_3-way'!U42/(3*'OddsRatio_working_3-way'!X42^(1/3))*SIN(('OddsRatio_working_3-way'!Y42)/3)</f>
        <v>-0.12648841435722644</v>
      </c>
      <c r="AJ42" s="11">
        <f>'OddsRatio_working_3-way'!U42/(3*'OddsRatio_working_3-way'!X42^(1/3))*SIN(('OddsRatio_working_3-way'!Y42+2*PI())/3)</f>
        <v>-0.40597858118706109</v>
      </c>
      <c r="AK42" s="11">
        <f>'OddsRatio_working_3-way'!U42/(3*'OddsRatio_working_3-way'!X42^(1/3))*SIN(('OddsRatio_working_3-way'!Y42+4*PI())/3)</f>
        <v>0.53246699554428756</v>
      </c>
      <c r="AL42" s="11">
        <f>'OddsRatio_working_3-way'!Z42+'OddsRatio_working_3-way'!AF42</f>
        <v>1.0836236126913155</v>
      </c>
      <c r="AM42" s="11">
        <f>'OddsRatio_working_3-way'!AA42+'OddsRatio_working_3-way'!AG42</f>
        <v>-0.76089616658119863</v>
      </c>
      <c r="AN42" s="11">
        <f>'OddsRatio_working_3-way'!AB42+'OddsRatio_working_3-way'!AH42</f>
        <v>-0.32272744611011711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1.0836236126913155</v>
      </c>
      <c r="AS42" s="11">
        <f>IF(('OddsRatio_working_3-way'!X42=0),IF(Q42&gt;0,-Q42^(1/3),(-Q42)^(1/3)),'OddsRatio_working_3-way'!AM42-'OddsRatio_working_3-way'!R42/3)</f>
        <v>-0.76089616658119863</v>
      </c>
      <c r="AT42" s="11">
        <f>IF(('OddsRatio_working_3-way'!X42=0),IF(Q42&gt;0,-Q42^(1/3),(-Q42)^(1/3)),'OddsRatio_working_3-way'!AN42-'OddsRatio_working_3-way'!R42/3)</f>
        <v>-0.32272744611011711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9">
        <f t="shared" si="13"/>
        <v>0.31479681967821338</v>
      </c>
      <c r="E43" s="9">
        <f t="shared" si="14"/>
        <v>0.3006587198991485</v>
      </c>
      <c r="F43" s="9">
        <f t="shared" si="15"/>
        <v>0.38454446042263857</v>
      </c>
      <c r="G43" s="9">
        <f t="shared" si="16"/>
        <v>1.0669863573138585</v>
      </c>
      <c r="H43" s="9">
        <f t="shared" si="17"/>
        <v>3.1766521689202709</v>
      </c>
      <c r="I43" s="9">
        <f t="shared" si="18"/>
        <v>3.3260302589442112</v>
      </c>
      <c r="J43" s="9">
        <f t="shared" si="19"/>
        <v>2.6004795359707873</v>
      </c>
      <c r="K43" s="11">
        <f t="shared" si="20"/>
        <v>0.32894736842105265</v>
      </c>
      <c r="L43" s="11">
        <f t="shared" si="21"/>
        <v>0.31446540880503143</v>
      </c>
      <c r="M43" s="11">
        <f t="shared" si="22"/>
        <v>0.4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-0.27601787487586915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0.23667659715326048</v>
      </c>
      <c r="Q43" s="11">
        <f>2*'OddsRatio_working_3-way'!K43*'OddsRatio_working_3-way'!L43*'OddsRatio_working_3-way'!M43</f>
        <v>8.2754054948692493E-2</v>
      </c>
      <c r="R43" s="11">
        <f t="shared" si="23"/>
        <v>0</v>
      </c>
      <c r="S43" s="11">
        <f t="shared" si="24"/>
        <v>-0.85746836961084039</v>
      </c>
      <c r="T43" s="11">
        <f t="shared" si="25"/>
        <v>-0.29981411524854568</v>
      </c>
      <c r="U43" s="11">
        <f>'OddsRatio_working_3-way'!S43-'OddsRatio_working_3-way'!R43^2/3</f>
        <v>-0.85746836961084039</v>
      </c>
      <c r="V43" s="11">
        <f>'OddsRatio_working_3-way'!S43*'OddsRatio_working_3-way'!R43/3-2*'OddsRatio_working_3-way'!R43^3/27-'OddsRatio_working_3-way'!T43</f>
        <v>0.29981411524854568</v>
      </c>
      <c r="W43" s="11">
        <f>'OddsRatio_working_3-way'!V43^2+4*'OddsRatio_working_3-way'!U43^3/27</f>
        <v>-3.5122870947969648E-3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0.15280771478975233</v>
      </c>
      <c r="Y43" s="11">
        <f>IF('OddsRatio_working_3-way'!W43&gt;=0,IF('OddsRatio_working_3-way'!V43+SQRT('OddsRatio_working_3-way'!W43)&gt;0,0,PI()),ACOS('OddsRatio_working_3-way'!V43/(2*'OddsRatio_working_3-way'!X43)))</f>
        <v>0.19515512352400366</v>
      </c>
      <c r="Z43" s="11">
        <f>'OddsRatio_working_3-way'!X43^(1/3)*COS('OddsRatio_working_3-way'!Y43/3)</f>
        <v>0.53349317865692925</v>
      </c>
      <c r="AA43" s="11">
        <f>'OddsRatio_working_3-way'!X43^(1/3)*COS(('OddsRatio_working_3-way'!Y43+2*PI())/3)</f>
        <v>-0.29684415812736187</v>
      </c>
      <c r="AB43" s="11">
        <f>'OddsRatio_working_3-way'!X43^(1/3)*COS(('OddsRatio_working_3-way'!Y43+4*PI())/3)</f>
        <v>-0.23664902052956746</v>
      </c>
      <c r="AC43" s="11">
        <f>'OddsRatio_working_3-way'!X43^(1/3)*SIN('OddsRatio_working_3-way'!Y43/3)</f>
        <v>3.4753678895993456E-2</v>
      </c>
      <c r="AD43" s="11">
        <f>'OddsRatio_working_3-way'!X43^(1/3)*SIN(('OddsRatio_working_3-way'!Y43+2*PI())/3)</f>
        <v>0.44464180601461423</v>
      </c>
      <c r="AE43" s="11">
        <f>'OddsRatio_working_3-way'!X43^(1/3)*SIN(('OddsRatio_working_3-way'!Y43+4*PI())/3)</f>
        <v>-0.47939548491060741</v>
      </c>
      <c r="AF43" s="11">
        <f>-'OddsRatio_working_3-way'!U43/(3*'OddsRatio_working_3-way'!X43^(1/3))*COS(('OddsRatio_working_3-way'!Y43)/3)</f>
        <v>0.53349317865692936</v>
      </c>
      <c r="AG43" s="11">
        <f>-'OddsRatio_working_3-way'!U43/(3*'OddsRatio_working_3-way'!X43^(1/3))*COS(('OddsRatio_working_3-way'!Y43+2*PI())/3)</f>
        <v>-0.29684415812736198</v>
      </c>
      <c r="AH43" s="11">
        <f>-'OddsRatio_working_3-way'!U43/(3*'OddsRatio_working_3-way'!X43^(1/3))*COS(('OddsRatio_working_3-way'!Y43+4*PI())/3)</f>
        <v>-0.23664902052956752</v>
      </c>
      <c r="AI43" s="11">
        <f>'OddsRatio_working_3-way'!U43/(3*'OddsRatio_working_3-way'!X43^(1/3))*SIN(('OddsRatio_working_3-way'!Y43)/3)</f>
        <v>-3.4753678895993463E-2</v>
      </c>
      <c r="AJ43" s="11">
        <f>'OddsRatio_working_3-way'!U43/(3*'OddsRatio_working_3-way'!X43^(1/3))*SIN(('OddsRatio_working_3-way'!Y43+2*PI())/3)</f>
        <v>-0.44464180601461434</v>
      </c>
      <c r="AK43" s="11">
        <f>'OddsRatio_working_3-way'!U43/(3*'OddsRatio_working_3-way'!X43^(1/3))*SIN(('OddsRatio_working_3-way'!Y43+4*PI())/3)</f>
        <v>0.47939548491060752</v>
      </c>
      <c r="AL43" s="11">
        <f>'OddsRatio_working_3-way'!Z43+'OddsRatio_working_3-way'!AF43</f>
        <v>1.0669863573138585</v>
      </c>
      <c r="AM43" s="11">
        <f>'OddsRatio_working_3-way'!AA43+'OddsRatio_working_3-way'!AG43</f>
        <v>-0.59368831625472385</v>
      </c>
      <c r="AN43" s="11">
        <f>'OddsRatio_working_3-way'!AB43+'OddsRatio_working_3-way'!AH43</f>
        <v>-0.47329804105913498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1.0669863573138585</v>
      </c>
      <c r="AS43" s="11">
        <f>IF(('OddsRatio_working_3-way'!X43=0),IF(Q43&gt;0,-Q43^(1/3),(-Q43)^(1/3)),'OddsRatio_working_3-way'!AM43-'OddsRatio_working_3-way'!R43/3)</f>
        <v>-0.59368831625472385</v>
      </c>
      <c r="AT43" s="11">
        <f>IF(('OddsRatio_working_3-way'!X43=0),IF(Q43&gt;0,-Q43^(1/3),(-Q43)^(1/3)),'OddsRatio_working_3-way'!AN43-'OddsRatio_working_3-way'!R43/3)</f>
        <v>-0.47329804105913498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9">
        <f t="shared" si="13"/>
        <v>0.68515692877268131</v>
      </c>
      <c r="E44" s="9">
        <f t="shared" si="14"/>
        <v>0.20585332616994234</v>
      </c>
      <c r="F44" s="9">
        <f t="shared" si="15"/>
        <v>0.10898974505737662</v>
      </c>
      <c r="G44" s="9">
        <f t="shared" si="16"/>
        <v>1.0686503458591834</v>
      </c>
      <c r="H44" s="9">
        <f t="shared" si="17"/>
        <v>1.4595196487194484</v>
      </c>
      <c r="I44" s="9">
        <f t="shared" si="18"/>
        <v>4.857827748551653</v>
      </c>
      <c r="J44" s="9">
        <f t="shared" si="19"/>
        <v>9.1751751458227506</v>
      </c>
      <c r="K44" s="11">
        <f t="shared" si="20"/>
        <v>0.69930069930069938</v>
      </c>
      <c r="L44" s="11">
        <f t="shared" si="21"/>
        <v>0.21691973969631234</v>
      </c>
      <c r="M44" s="11">
        <f t="shared" si="22"/>
        <v>0.11560693641618497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-0.20824952635668226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0.2050035779174495</v>
      </c>
      <c r="Q44" s="11">
        <f>2*'OddsRatio_working_3-way'!K44*'OddsRatio_working_3-way'!L44*'OddsRatio_working_3-way'!M44</f>
        <v>3.5073323852429346E-2</v>
      </c>
      <c r="R44" s="11">
        <f t="shared" si="23"/>
        <v>0</v>
      </c>
      <c r="S44" s="11">
        <f t="shared" si="24"/>
        <v>-0.98441317732616007</v>
      </c>
      <c r="T44" s="11">
        <f t="shared" si="25"/>
        <v>-0.16841970527393674</v>
      </c>
      <c r="U44" s="11">
        <f>'OddsRatio_working_3-way'!S44-'OddsRatio_working_3-way'!R44^2/3</f>
        <v>-0.98441317732616007</v>
      </c>
      <c r="V44" s="11">
        <f>'OddsRatio_working_3-way'!S44*'OddsRatio_working_3-way'!R44/3-2*'OddsRatio_working_3-way'!R44^3/27-'OddsRatio_working_3-way'!T44</f>
        <v>0.16841970527393674</v>
      </c>
      <c r="W44" s="11">
        <f>'OddsRatio_working_3-way'!V44^2+4*'OddsRatio_working_3-way'!U44^3/27</f>
        <v>-0.11296289062330035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0.18796814074987553</v>
      </c>
      <c r="Y44" s="11">
        <f>IF('OddsRatio_working_3-way'!W44&gt;=0,IF('OddsRatio_working_3-way'!V44+SQRT('OddsRatio_working_3-way'!W44)&gt;0,0,PI()),ACOS('OddsRatio_working_3-way'!V44/(2*'OddsRatio_working_3-way'!X44)))</f>
        <v>1.1062685500911209</v>
      </c>
      <c r="Z44" s="11">
        <f>'OddsRatio_working_3-way'!X44^(1/3)*COS('OddsRatio_working_3-way'!Y44/3)</f>
        <v>0.5343251729295917</v>
      </c>
      <c r="AA44" s="11">
        <f>'OddsRatio_working_3-way'!X44^(1/3)*COS(('OddsRatio_working_3-way'!Y44+2*PI())/3)</f>
        <v>-0.44598023523543995</v>
      </c>
      <c r="AB44" s="11">
        <f>'OddsRatio_working_3-way'!X44^(1/3)*COS(('OddsRatio_working_3-way'!Y44+4*PI())/3)</f>
        <v>-8.8344937694151679E-2</v>
      </c>
      <c r="AC44" s="11">
        <f>'OddsRatio_working_3-way'!X44^(1/3)*SIN('OddsRatio_working_3-way'!Y44/3)</f>
        <v>0.20648083530717462</v>
      </c>
      <c r="AD44" s="11">
        <f>'OddsRatio_working_3-way'!X44^(1/3)*SIN(('OddsRatio_working_3-way'!Y44+2*PI())/3)</f>
        <v>0.3594987559849524</v>
      </c>
      <c r="AE44" s="11">
        <f>'OddsRatio_working_3-way'!X44^(1/3)*SIN(('OddsRatio_working_3-way'!Y44+4*PI())/3)</f>
        <v>-0.56597959129212705</v>
      </c>
      <c r="AF44" s="11">
        <f>-'OddsRatio_working_3-way'!U44/(3*'OddsRatio_working_3-way'!X44^(1/3))*COS(('OddsRatio_working_3-way'!Y44)/3)</f>
        <v>0.5343251729295917</v>
      </c>
      <c r="AG44" s="11">
        <f>-'OddsRatio_working_3-way'!U44/(3*'OddsRatio_working_3-way'!X44^(1/3))*COS(('OddsRatio_working_3-way'!Y44+2*PI())/3)</f>
        <v>-0.44598023523543995</v>
      </c>
      <c r="AH44" s="11">
        <f>-'OddsRatio_working_3-way'!U44/(3*'OddsRatio_working_3-way'!X44^(1/3))*COS(('OddsRatio_working_3-way'!Y44+4*PI())/3)</f>
        <v>-8.8344937694151679E-2</v>
      </c>
      <c r="AI44" s="11">
        <f>'OddsRatio_working_3-way'!U44/(3*'OddsRatio_working_3-way'!X44^(1/3))*SIN(('OddsRatio_working_3-way'!Y44)/3)</f>
        <v>-0.20648083530717462</v>
      </c>
      <c r="AJ44" s="11">
        <f>'OddsRatio_working_3-way'!U44/(3*'OddsRatio_working_3-way'!X44^(1/3))*SIN(('OddsRatio_working_3-way'!Y44+2*PI())/3)</f>
        <v>-0.3594987559849524</v>
      </c>
      <c r="AK44" s="11">
        <f>'OddsRatio_working_3-way'!U44/(3*'OddsRatio_working_3-way'!X44^(1/3))*SIN(('OddsRatio_working_3-way'!Y44+4*PI())/3)</f>
        <v>0.56597959129212705</v>
      </c>
      <c r="AL44" s="11">
        <f>'OddsRatio_working_3-way'!Z44+'OddsRatio_working_3-way'!AF44</f>
        <v>1.0686503458591834</v>
      </c>
      <c r="AM44" s="11">
        <f>'OddsRatio_working_3-way'!AA44+'OddsRatio_working_3-way'!AG44</f>
        <v>-0.8919604704708799</v>
      </c>
      <c r="AN44" s="11">
        <f>'OddsRatio_working_3-way'!AB44+'OddsRatio_working_3-way'!AH44</f>
        <v>-0.17668987538830336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1.0686503458591834</v>
      </c>
      <c r="AS44" s="11">
        <f>IF(('OddsRatio_working_3-way'!X44=0),IF(Q44&gt;0,-Q44^(1/3),(-Q44)^(1/3)),'OddsRatio_working_3-way'!AM44-'OddsRatio_working_3-way'!R44/3)</f>
        <v>-0.8919604704708799</v>
      </c>
      <c r="AT44" s="11">
        <f>IF(('OddsRatio_working_3-way'!X44=0),IF(Q44&gt;0,-Q44^(1/3),(-Q44)^(1/3)),'OddsRatio_working_3-way'!AN44-'OddsRatio_working_3-way'!R44/3)</f>
        <v>-0.17668987538830336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9">
        <f t="shared" si="13"/>
        <v>0.60703775914324765</v>
      </c>
      <c r="E45" s="9">
        <f t="shared" si="14"/>
        <v>0.22108001384659542</v>
      </c>
      <c r="F45" s="9">
        <f t="shared" si="15"/>
        <v>0.17188222701015676</v>
      </c>
      <c r="G45" s="9">
        <f t="shared" si="16"/>
        <v>1.0612196443205399</v>
      </c>
      <c r="H45" s="9">
        <f t="shared" si="17"/>
        <v>1.6473439830355294</v>
      </c>
      <c r="I45" s="9">
        <f t="shared" si="18"/>
        <v>4.5232492191441924</v>
      </c>
      <c r="J45" s="9">
        <f t="shared" si="19"/>
        <v>5.8179371852152499</v>
      </c>
      <c r="K45" s="11">
        <f t="shared" si="20"/>
        <v>0.6211180124223602</v>
      </c>
      <c r="L45" s="11">
        <f t="shared" si="21"/>
        <v>0.23148148148148145</v>
      </c>
      <c r="M45" s="11">
        <f t="shared" si="22"/>
        <v>0.18050541516245489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-0.23861864981783354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0.21981839004284456</v>
      </c>
      <c r="Q45" s="11">
        <f>2*'OddsRatio_working_3-way'!K45*'OddsRatio_working_3-way'!L45*'OddsRatio_working_3-way'!M45</f>
        <v>5.1905168841285612E-2</v>
      </c>
      <c r="R45" s="11">
        <f t="shared" si="23"/>
        <v>0</v>
      </c>
      <c r="S45" s="11">
        <f t="shared" si="24"/>
        <v>-0.92121211066552644</v>
      </c>
      <c r="T45" s="11">
        <f t="shared" si="25"/>
        <v>-0.21752352081830612</v>
      </c>
      <c r="U45" s="11">
        <f>'OddsRatio_working_3-way'!S45-'OddsRatio_working_3-way'!R45^2/3</f>
        <v>-0.92121211066552644</v>
      </c>
      <c r="V45" s="11">
        <f>'OddsRatio_working_3-way'!S45*'OddsRatio_working_3-way'!R45/3-2*'OddsRatio_working_3-way'!R45^3/27-'OddsRatio_working_3-way'!T45</f>
        <v>0.21752352081830612</v>
      </c>
      <c r="W45" s="11">
        <f>'OddsRatio_working_3-way'!V45^2+4*'OddsRatio_working_3-way'!U45^3/27</f>
        <v>-6.8501273180971697E-2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0.17016003885325406</v>
      </c>
      <c r="Y45" s="11">
        <f>IF('OddsRatio_working_3-way'!W45&gt;=0,IF('OddsRatio_working_3-way'!V45+SQRT('OddsRatio_working_3-way'!W45)&gt;0,0,PI()),ACOS('OddsRatio_working_3-way'!V45/(2*'OddsRatio_working_3-way'!X45)))</f>
        <v>0.87737343447058602</v>
      </c>
      <c r="Z45" s="11">
        <f>'OddsRatio_working_3-way'!X45^(1/3)*COS('OddsRatio_working_3-way'!Y45/3)</f>
        <v>0.53060982216026986</v>
      </c>
      <c r="AA45" s="11">
        <f>'OddsRatio_working_3-way'!X45^(1/3)*COS(('OddsRatio_working_3-way'!Y45+2*PI())/3)</f>
        <v>-0.40366292543661053</v>
      </c>
      <c r="AB45" s="11">
        <f>'OddsRatio_working_3-way'!X45^(1/3)*COS(('OddsRatio_working_3-way'!Y45+4*PI())/3)</f>
        <v>-0.12694689672365941</v>
      </c>
      <c r="AC45" s="11">
        <f>'OddsRatio_working_3-way'!X45^(1/3)*SIN('OddsRatio_working_3-way'!Y45/3)</f>
        <v>0.15976207366650655</v>
      </c>
      <c r="AD45" s="11">
        <f>'OddsRatio_working_3-way'!X45^(1/3)*SIN(('OddsRatio_working_3-way'!Y45+2*PI())/3)</f>
        <v>0.37964054865508357</v>
      </c>
      <c r="AE45" s="11">
        <f>'OddsRatio_working_3-way'!X45^(1/3)*SIN(('OddsRatio_working_3-way'!Y45+4*PI())/3)</f>
        <v>-0.53940262232159009</v>
      </c>
      <c r="AF45" s="11">
        <f>-'OddsRatio_working_3-way'!U45/(3*'OddsRatio_working_3-way'!X45^(1/3))*COS(('OddsRatio_working_3-way'!Y45)/3)</f>
        <v>0.53060982216026997</v>
      </c>
      <c r="AG45" s="11">
        <f>-'OddsRatio_working_3-way'!U45/(3*'OddsRatio_working_3-way'!X45^(1/3))*COS(('OddsRatio_working_3-way'!Y45+2*PI())/3)</f>
        <v>-0.40366292543661064</v>
      </c>
      <c r="AH45" s="11">
        <f>-'OddsRatio_working_3-way'!U45/(3*'OddsRatio_working_3-way'!X45^(1/3))*COS(('OddsRatio_working_3-way'!Y45+4*PI())/3)</f>
        <v>-0.12694689672365944</v>
      </c>
      <c r="AI45" s="11">
        <f>'OddsRatio_working_3-way'!U45/(3*'OddsRatio_working_3-way'!X45^(1/3))*SIN(('OddsRatio_working_3-way'!Y45)/3)</f>
        <v>-0.15976207366650658</v>
      </c>
      <c r="AJ45" s="11">
        <f>'OddsRatio_working_3-way'!U45/(3*'OddsRatio_working_3-way'!X45^(1/3))*SIN(('OddsRatio_working_3-way'!Y45+2*PI())/3)</f>
        <v>-0.37964054865508362</v>
      </c>
      <c r="AK45" s="11">
        <f>'OddsRatio_working_3-way'!U45/(3*'OddsRatio_working_3-way'!X45^(1/3))*SIN(('OddsRatio_working_3-way'!Y45+4*PI())/3)</f>
        <v>0.5394026223215902</v>
      </c>
      <c r="AL45" s="11">
        <f>'OddsRatio_working_3-way'!Z45+'OddsRatio_working_3-way'!AF45</f>
        <v>1.0612196443205399</v>
      </c>
      <c r="AM45" s="11">
        <f>'OddsRatio_working_3-way'!AA45+'OddsRatio_working_3-way'!AG45</f>
        <v>-0.80732585087322117</v>
      </c>
      <c r="AN45" s="11">
        <f>'OddsRatio_working_3-way'!AB45+'OddsRatio_working_3-way'!AH45</f>
        <v>-0.25389379344731888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1.0612196443205399</v>
      </c>
      <c r="AS45" s="11">
        <f>IF(('OddsRatio_working_3-way'!X45=0),IF(Q45&gt;0,-Q45^(1/3),(-Q45)^(1/3)),'OddsRatio_working_3-way'!AM45-'OddsRatio_working_3-way'!R45/3)</f>
        <v>-0.80732585087322117</v>
      </c>
      <c r="AT45" s="11">
        <f>IF(('OddsRatio_working_3-way'!X45=0),IF(Q45&gt;0,-Q45^(1/3),(-Q45)^(1/3)),'OddsRatio_working_3-way'!AN45-'OddsRatio_working_3-way'!R45/3)</f>
        <v>-0.25389379344731888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9">
        <f t="shared" si="13"/>
        <v>0.23537140496456907</v>
      </c>
      <c r="E46" s="9">
        <f t="shared" si="14"/>
        <v>0.23654206403310243</v>
      </c>
      <c r="F46" s="9">
        <f t="shared" si="15"/>
        <v>0.5280865310023285</v>
      </c>
      <c r="G46" s="9">
        <f t="shared" si="16"/>
        <v>1.051328302984877</v>
      </c>
      <c r="H46" s="9">
        <f t="shared" si="17"/>
        <v>4.2486044562232701</v>
      </c>
      <c r="I46" s="9">
        <f t="shared" si="18"/>
        <v>4.2275778901635732</v>
      </c>
      <c r="J46" s="9">
        <f t="shared" si="19"/>
        <v>1.8936290575371457</v>
      </c>
      <c r="K46" s="11">
        <f t="shared" si="20"/>
        <v>0.24449877750611249</v>
      </c>
      <c r="L46" s="11">
        <f t="shared" si="21"/>
        <v>0.24570024570024568</v>
      </c>
      <c r="M46" s="11">
        <f t="shared" si="22"/>
        <v>0.54054054054054046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-0.26183417758122052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0.22762951461821479</v>
      </c>
      <c r="Q46" s="11">
        <f>2*'OddsRatio_working_3-way'!K46*'OddsRatio_working_3-way'!L46*'OddsRatio_working_3-way'!M46</f>
        <v>6.4944226709904351E-2</v>
      </c>
      <c r="R46" s="11">
        <f t="shared" si="23"/>
        <v>0</v>
      </c>
      <c r="S46" s="11">
        <f t="shared" si="24"/>
        <v>-0.8693651711973488</v>
      </c>
      <c r="T46" s="11">
        <f t="shared" si="25"/>
        <v>-0.24803571218183984</v>
      </c>
      <c r="U46" s="11">
        <f>'OddsRatio_working_3-way'!S46-'OddsRatio_working_3-way'!R46^2/3</f>
        <v>-0.8693651711973488</v>
      </c>
      <c r="V46" s="11">
        <f>'OddsRatio_working_3-way'!S46*'OddsRatio_working_3-way'!R46/3-2*'OddsRatio_working_3-way'!R46^3/27-'OddsRatio_working_3-way'!T46</f>
        <v>0.24803571218183984</v>
      </c>
      <c r="W46" s="11">
        <f>'OddsRatio_working_3-way'!V46^2+4*'OddsRatio_working_3-way'!U46^3/27</f>
        <v>-3.582088486494199E-2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0.15599887770629511</v>
      </c>
      <c r="Y46" s="11">
        <f>IF('OddsRatio_working_3-way'!W46&gt;=0,IF('OddsRatio_working_3-way'!V46+SQRT('OddsRatio_working_3-way'!W46)&gt;0,0,PI()),ACOS('OddsRatio_working_3-way'!V46/(2*'OddsRatio_working_3-way'!X46)))</f>
        <v>0.65180197427795239</v>
      </c>
      <c r="Z46" s="11">
        <f>'OddsRatio_working_3-way'!X46^(1/3)*COS('OddsRatio_working_3-way'!Y46/3)</f>
        <v>0.5256641514924385</v>
      </c>
      <c r="AA46" s="11">
        <f>'OddsRatio_working_3-way'!X46^(1/3)*COS(('OddsRatio_working_3-way'!Y46+2*PI())/3)</f>
        <v>-0.36332681529082517</v>
      </c>
      <c r="AB46" s="11">
        <f>'OddsRatio_working_3-way'!X46^(1/3)*COS(('OddsRatio_working_3-way'!Y46+4*PI())/3)</f>
        <v>-0.16233733620161347</v>
      </c>
      <c r="AC46" s="11">
        <f>'OddsRatio_working_3-way'!X46^(1/3)*SIN('OddsRatio_working_3-way'!Y46/3)</f>
        <v>0.11604132985643906</v>
      </c>
      <c r="AD46" s="11">
        <f>'OddsRatio_working_3-way'!X46^(1/3)*SIN(('OddsRatio_working_3-way'!Y46+2*PI())/3)</f>
        <v>0.39721784412302386</v>
      </c>
      <c r="AE46" s="11">
        <f>'OddsRatio_working_3-way'!X46^(1/3)*SIN(('OddsRatio_working_3-way'!Y46+4*PI())/3)</f>
        <v>-0.51325917397946297</v>
      </c>
      <c r="AF46" s="11">
        <f>-'OddsRatio_working_3-way'!U46/(3*'OddsRatio_working_3-way'!X46^(1/3))*COS(('OddsRatio_working_3-way'!Y46)/3)</f>
        <v>0.52566415149243839</v>
      </c>
      <c r="AG46" s="11">
        <f>-'OddsRatio_working_3-way'!U46/(3*'OddsRatio_working_3-way'!X46^(1/3))*COS(('OddsRatio_working_3-way'!Y46+2*PI())/3)</f>
        <v>-0.36332681529082511</v>
      </c>
      <c r="AH46" s="11">
        <f>-'OddsRatio_working_3-way'!U46/(3*'OddsRatio_working_3-way'!X46^(1/3))*COS(('OddsRatio_working_3-way'!Y46+4*PI())/3)</f>
        <v>-0.16233733620161345</v>
      </c>
      <c r="AI46" s="11">
        <f>'OddsRatio_working_3-way'!U46/(3*'OddsRatio_working_3-way'!X46^(1/3))*SIN(('OddsRatio_working_3-way'!Y46)/3)</f>
        <v>-0.11604132985643903</v>
      </c>
      <c r="AJ46" s="11">
        <f>'OddsRatio_working_3-way'!U46/(3*'OddsRatio_working_3-way'!X46^(1/3))*SIN(('OddsRatio_working_3-way'!Y46+2*PI())/3)</f>
        <v>-0.3972178441230238</v>
      </c>
      <c r="AK46" s="11">
        <f>'OddsRatio_working_3-way'!U46/(3*'OddsRatio_working_3-way'!X46^(1/3))*SIN(('OddsRatio_working_3-way'!Y46+4*PI())/3)</f>
        <v>0.51325917397946286</v>
      </c>
      <c r="AL46" s="11">
        <f>'OddsRatio_working_3-way'!Z46+'OddsRatio_working_3-way'!AF46</f>
        <v>1.051328302984877</v>
      </c>
      <c r="AM46" s="11">
        <f>'OddsRatio_working_3-way'!AA46+'OddsRatio_working_3-way'!AG46</f>
        <v>-0.72665363058165022</v>
      </c>
      <c r="AN46" s="11">
        <f>'OddsRatio_working_3-way'!AB46+'OddsRatio_working_3-way'!AH46</f>
        <v>-0.32467467240322689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1.051328302984877</v>
      </c>
      <c r="AS46" s="11">
        <f>IF(('OddsRatio_working_3-way'!X46=0),IF(Q46&gt;0,-Q46^(1/3),(-Q46)^(1/3)),'OddsRatio_working_3-way'!AM46-'OddsRatio_working_3-way'!R46/3)</f>
        <v>-0.72665363058165022</v>
      </c>
      <c r="AT46" s="11">
        <f>IF(('OddsRatio_working_3-way'!X46=0),IF(Q46&gt;0,-Q46^(1/3),(-Q46)^(1/3)),'OddsRatio_working_3-way'!AN46-'OddsRatio_working_3-way'!R46/3)</f>
        <v>-0.32467467240322689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9">
        <f t="shared" si="13"/>
        <v>0.4541726733956537</v>
      </c>
      <c r="E47" s="9">
        <f t="shared" si="14"/>
        <v>0.29112395626784116</v>
      </c>
      <c r="F47" s="9">
        <f t="shared" si="15"/>
        <v>0.2547033703365052</v>
      </c>
      <c r="G47" s="9">
        <f t="shared" si="16"/>
        <v>1.0450484710323944</v>
      </c>
      <c r="H47" s="9">
        <f t="shared" si="17"/>
        <v>2.2018057416872532</v>
      </c>
      <c r="I47" s="9">
        <f t="shared" si="18"/>
        <v>3.4349629375054782</v>
      </c>
      <c r="J47" s="9">
        <f t="shared" si="19"/>
        <v>3.9261357188907038</v>
      </c>
      <c r="K47" s="11">
        <f t="shared" si="20"/>
        <v>0.46511627906976744</v>
      </c>
      <c r="L47" s="11">
        <f t="shared" si="21"/>
        <v>0.3003003003003003</v>
      </c>
      <c r="M47" s="11">
        <f t="shared" si="22"/>
        <v>0.26315789473684209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-0.27576903709094647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0.23083058578774612</v>
      </c>
      <c r="Q47" s="11">
        <f>2*'OddsRatio_working_3-way'!K47*'OddsRatio_working_3-way'!L47*'OddsRatio_working_3-way'!M47</f>
        <v>7.351292541011023E-2</v>
      </c>
      <c r="R47" s="11">
        <f t="shared" si="23"/>
        <v>0</v>
      </c>
      <c r="S47" s="11">
        <f t="shared" si="24"/>
        <v>-0.83704315837176457</v>
      </c>
      <c r="T47" s="11">
        <f t="shared" si="25"/>
        <v>-0.26657425425852377</v>
      </c>
      <c r="U47" s="11">
        <f>'OddsRatio_working_3-way'!S47-'OddsRatio_working_3-way'!R47^2/3</f>
        <v>-0.83704315837176457</v>
      </c>
      <c r="V47" s="11">
        <f>'OddsRatio_working_3-way'!S47*'OddsRatio_working_3-way'!R47/3-2*'OddsRatio_working_3-way'!R47^3/27-'OddsRatio_working_3-way'!T47</f>
        <v>0.26657425425852377</v>
      </c>
      <c r="W47" s="11">
        <f>'OddsRatio_working_3-way'!V47^2+4*'OddsRatio_working_3-way'!U47^3/27</f>
        <v>-1.5822161622693898E-2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0.14738045550223236</v>
      </c>
      <c r="Y47" s="11">
        <f>IF('OddsRatio_working_3-way'!W47&gt;=0,IF('OddsRatio_working_3-way'!V47+SQRT('OddsRatio_working_3-way'!W47)&gt;0,0,PI()),ACOS('OddsRatio_working_3-way'!V47/(2*'OddsRatio_working_3-way'!X47)))</f>
        <v>0.44088463257068278</v>
      </c>
      <c r="Z47" s="11">
        <f>'OddsRatio_working_3-way'!X47^(1/3)*COS('OddsRatio_working_3-way'!Y47/3)</f>
        <v>0.5225242355161972</v>
      </c>
      <c r="AA47" s="11">
        <f>'OddsRatio_working_3-way'!X47^(1/3)*COS(('OddsRatio_working_3-way'!Y47+2*PI())/3)</f>
        <v>-0.32824798989992726</v>
      </c>
      <c r="AB47" s="11">
        <f>'OddsRatio_working_3-way'!X47^(1/3)*COS(('OddsRatio_working_3-way'!Y47+4*PI())/3)</f>
        <v>-0.1942762456162698</v>
      </c>
      <c r="AC47" s="11">
        <f>'OddsRatio_working_3-way'!X47^(1/3)*SIN('OddsRatio_working_3-way'!Y47/3)</f>
        <v>7.7348622625973334E-2</v>
      </c>
      <c r="AD47" s="11">
        <f>'OddsRatio_working_3-way'!X47^(1/3)*SIN(('OddsRatio_working_3-way'!Y47+2*PI())/3)</f>
        <v>0.41384495073708316</v>
      </c>
      <c r="AE47" s="11">
        <f>'OddsRatio_working_3-way'!X47^(1/3)*SIN(('OddsRatio_working_3-way'!Y47+4*PI())/3)</f>
        <v>-0.49119357336305647</v>
      </c>
      <c r="AF47" s="11">
        <f>-'OddsRatio_working_3-way'!U47/(3*'OddsRatio_working_3-way'!X47^(1/3))*COS(('OddsRatio_working_3-way'!Y47)/3)</f>
        <v>0.5225242355161972</v>
      </c>
      <c r="AG47" s="11">
        <f>-'OddsRatio_working_3-way'!U47/(3*'OddsRatio_working_3-way'!X47^(1/3))*COS(('OddsRatio_working_3-way'!Y47+2*PI())/3)</f>
        <v>-0.32824798989992726</v>
      </c>
      <c r="AH47" s="11">
        <f>-'OddsRatio_working_3-way'!U47/(3*'OddsRatio_working_3-way'!X47^(1/3))*COS(('OddsRatio_working_3-way'!Y47+4*PI())/3)</f>
        <v>-0.1942762456162698</v>
      </c>
      <c r="AI47" s="11">
        <f>'OddsRatio_working_3-way'!U47/(3*'OddsRatio_working_3-way'!X47^(1/3))*SIN(('OddsRatio_working_3-way'!Y47)/3)</f>
        <v>-7.7348622625973334E-2</v>
      </c>
      <c r="AJ47" s="11">
        <f>'OddsRatio_working_3-way'!U47/(3*'OddsRatio_working_3-way'!X47^(1/3))*SIN(('OddsRatio_working_3-way'!Y47+2*PI())/3)</f>
        <v>-0.41384495073708316</v>
      </c>
      <c r="AK47" s="11">
        <f>'OddsRatio_working_3-way'!U47/(3*'OddsRatio_working_3-way'!X47^(1/3))*SIN(('OddsRatio_working_3-way'!Y47+4*PI())/3)</f>
        <v>0.49119357336305647</v>
      </c>
      <c r="AL47" s="11">
        <f>'OddsRatio_working_3-way'!Z47+'OddsRatio_working_3-way'!AF47</f>
        <v>1.0450484710323944</v>
      </c>
      <c r="AM47" s="11">
        <f>'OddsRatio_working_3-way'!AA47+'OddsRatio_working_3-way'!AG47</f>
        <v>-0.65649597979985452</v>
      </c>
      <c r="AN47" s="11">
        <f>'OddsRatio_working_3-way'!AB47+'OddsRatio_working_3-way'!AH47</f>
        <v>-0.3885524912325396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1.0450484710323944</v>
      </c>
      <c r="AS47" s="11">
        <f>IF(('OddsRatio_working_3-way'!X47=0),IF(Q47&gt;0,-Q47^(1/3),(-Q47)^(1/3)),'OddsRatio_working_3-way'!AM47-'OddsRatio_working_3-way'!R47/3)</f>
        <v>-0.65649597979985452</v>
      </c>
      <c r="AT47" s="11">
        <f>IF(('OddsRatio_working_3-way'!X47=0),IF(Q47&gt;0,-Q47^(1/3),(-Q47)^(1/3)),'OddsRatio_working_3-way'!AN47-'OddsRatio_working_3-way'!R47/3)</f>
        <v>-0.3885524912325396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9">
        <f t="shared" si="13"/>
        <v>0.55503569280813347</v>
      </c>
      <c r="E48" s="9">
        <f t="shared" si="14"/>
        <v>0.24445632689496627</v>
      </c>
      <c r="F48" s="9">
        <f t="shared" si="15"/>
        <v>0.20050798029690037</v>
      </c>
      <c r="G48" s="9">
        <f t="shared" si="16"/>
        <v>1.0548499117346601</v>
      </c>
      <c r="H48" s="9">
        <f t="shared" si="17"/>
        <v>1.8016859329183417</v>
      </c>
      <c r="I48" s="9">
        <f t="shared" si="18"/>
        <v>4.0907102413825545</v>
      </c>
      <c r="J48" s="9">
        <f t="shared" si="19"/>
        <v>4.9873326663570152</v>
      </c>
      <c r="K48" s="11">
        <f t="shared" si="20"/>
        <v>0.56818181818181823</v>
      </c>
      <c r="L48" s="11">
        <f t="shared" si="21"/>
        <v>0.2544529262086514</v>
      </c>
      <c r="M48" s="11">
        <f t="shared" si="22"/>
        <v>0.20920502092050208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-0.2545891538593319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0.22593706718079903</v>
      </c>
      <c r="Q48" s="11">
        <f>2*'OddsRatio_working_3-way'!K48*'OddsRatio_working_3-way'!L48*'OddsRatio_working_3-way'!M48</f>
        <v>6.0491851989504422E-2</v>
      </c>
      <c r="R48" s="11">
        <f t="shared" si="23"/>
        <v>0</v>
      </c>
      <c r="S48" s="11">
        <f t="shared" si="24"/>
        <v>-0.88745755172915186</v>
      </c>
      <c r="T48" s="11">
        <f t="shared" si="25"/>
        <v>-0.23760577020860824</v>
      </c>
      <c r="U48" s="11">
        <f>'OddsRatio_working_3-way'!S48-'OddsRatio_working_3-way'!R48^2/3</f>
        <v>-0.88745755172915186</v>
      </c>
      <c r="V48" s="11">
        <f>'OddsRatio_working_3-way'!S48*'OddsRatio_working_3-way'!R48/3-2*'OddsRatio_working_3-way'!R48^3/27-'OddsRatio_working_3-way'!T48</f>
        <v>0.23760577020860824</v>
      </c>
      <c r="W48" s="11">
        <f>'OddsRatio_working_3-way'!V48^2+4*'OddsRatio_working_3-way'!U48^3/27</f>
        <v>-4.7090849479849407E-2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0.1608938714776571</v>
      </c>
      <c r="Y48" s="11">
        <f>IF('OddsRatio_working_3-way'!W48&gt;=0,IF('OddsRatio_working_3-way'!V48+SQRT('OddsRatio_working_3-way'!W48)&gt;0,0,PI()),ACOS('OddsRatio_working_3-way'!V48/(2*'OddsRatio_working_3-way'!X48)))</f>
        <v>0.74011226528765672</v>
      </c>
      <c r="Z48" s="11">
        <f>'OddsRatio_working_3-way'!X48^(1/3)*COS('OddsRatio_working_3-way'!Y48/3)</f>
        <v>0.52742495586733007</v>
      </c>
      <c r="AA48" s="11">
        <f>'OddsRatio_working_3-way'!X48^(1/3)*COS(('OddsRatio_working_3-way'!Y48+2*PI())/3)</f>
        <v>-0.37874106081003833</v>
      </c>
      <c r="AB48" s="11">
        <f>'OddsRatio_working_3-way'!X48^(1/3)*COS(('OddsRatio_working_3-way'!Y48+4*PI())/3)</f>
        <v>-0.14868389505729185</v>
      </c>
      <c r="AC48" s="11">
        <f>'OddsRatio_working_3-way'!X48^(1/3)*SIN('OddsRatio_working_3-way'!Y48/3)</f>
        <v>0.13282356657635075</v>
      </c>
      <c r="AD48" s="11">
        <f>'OddsRatio_working_3-way'!X48^(1/3)*SIN(('OddsRatio_working_3-way'!Y48+2*PI())/3)</f>
        <v>0.39035162708281901</v>
      </c>
      <c r="AE48" s="11">
        <f>'OddsRatio_working_3-way'!X48^(1/3)*SIN(('OddsRatio_working_3-way'!Y48+4*PI())/3)</f>
        <v>-0.52317519365916954</v>
      </c>
      <c r="AF48" s="11">
        <f>-'OddsRatio_working_3-way'!U48/(3*'OddsRatio_working_3-way'!X48^(1/3))*COS(('OddsRatio_working_3-way'!Y48)/3)</f>
        <v>0.52742495586733007</v>
      </c>
      <c r="AG48" s="11">
        <f>-'OddsRatio_working_3-way'!U48/(3*'OddsRatio_working_3-way'!X48^(1/3))*COS(('OddsRatio_working_3-way'!Y48+2*PI())/3)</f>
        <v>-0.37874106081003833</v>
      </c>
      <c r="AH48" s="11">
        <f>-'OddsRatio_working_3-way'!U48/(3*'OddsRatio_working_3-way'!X48^(1/3))*COS(('OddsRatio_working_3-way'!Y48+4*PI())/3)</f>
        <v>-0.14868389505729185</v>
      </c>
      <c r="AI48" s="11">
        <f>'OddsRatio_working_3-way'!U48/(3*'OddsRatio_working_3-way'!X48^(1/3))*SIN(('OddsRatio_working_3-way'!Y48)/3)</f>
        <v>-0.13282356657635075</v>
      </c>
      <c r="AJ48" s="11">
        <f>'OddsRatio_working_3-way'!U48/(3*'OddsRatio_working_3-way'!X48^(1/3))*SIN(('OddsRatio_working_3-way'!Y48+2*PI())/3)</f>
        <v>-0.39035162708281901</v>
      </c>
      <c r="AK48" s="11">
        <f>'OddsRatio_working_3-way'!U48/(3*'OddsRatio_working_3-way'!X48^(1/3))*SIN(('OddsRatio_working_3-way'!Y48+4*PI())/3)</f>
        <v>0.52317519365916954</v>
      </c>
      <c r="AL48" s="11">
        <f>'OddsRatio_working_3-way'!Z48+'OddsRatio_working_3-way'!AF48</f>
        <v>1.0548499117346601</v>
      </c>
      <c r="AM48" s="11">
        <f>'OddsRatio_working_3-way'!AA48+'OddsRatio_working_3-way'!AG48</f>
        <v>-0.75748212162007666</v>
      </c>
      <c r="AN48" s="11">
        <f>'OddsRatio_working_3-way'!AB48+'OddsRatio_working_3-way'!AH48</f>
        <v>-0.2973677901145837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1.0548499117346601</v>
      </c>
      <c r="AS48" s="11">
        <f>IF(('OddsRatio_working_3-way'!X48=0),IF(Q48&gt;0,-Q48^(1/3),(-Q48)^(1/3)),'OddsRatio_working_3-way'!AM48-'OddsRatio_working_3-way'!R48/3)</f>
        <v>-0.75748212162007666</v>
      </c>
      <c r="AT48" s="11">
        <f>IF(('OddsRatio_working_3-way'!X48=0),IF(Q48&gt;0,-Q48^(1/3),(-Q48)^(1/3)),'OddsRatio_working_3-way'!AN48-'OddsRatio_working_3-way'!R48/3)</f>
        <v>-0.2973677901145837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9">
        <f t="shared" si="13"/>
        <v>0.45198465401826615</v>
      </c>
      <c r="E49" s="9">
        <f t="shared" si="14"/>
        <v>0.31571492410941476</v>
      </c>
      <c r="F49" s="9">
        <f t="shared" si="15"/>
        <v>0.23230042187231897</v>
      </c>
      <c r="G49" s="9">
        <f t="shared" si="16"/>
        <v>1.0729774305735591</v>
      </c>
      <c r="H49" s="9">
        <f t="shared" si="17"/>
        <v>2.2124644965481211</v>
      </c>
      <c r="I49" s="9">
        <f t="shared" si="18"/>
        <v>3.1674144097585901</v>
      </c>
      <c r="J49" s="9">
        <f t="shared" si="19"/>
        <v>4.3047704861665617</v>
      </c>
      <c r="K49" s="11">
        <f t="shared" si="20"/>
        <v>0.46948356807511737</v>
      </c>
      <c r="L49" s="11">
        <f t="shared" si="21"/>
        <v>0.33112582781456956</v>
      </c>
      <c r="M49" s="11">
        <f t="shared" si="22"/>
        <v>0.24509803921568626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-0.26787600902998376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0.23737847593721445</v>
      </c>
      <c r="Q49" s="11">
        <f>2*'OddsRatio_working_3-way'!K49*'OddsRatio_working_3-way'!L49*'OddsRatio_working_3-way'!M49</f>
        <v>7.6204968198142667E-2</v>
      </c>
      <c r="R49" s="11">
        <f t="shared" si="23"/>
        <v>0</v>
      </c>
      <c r="S49" s="11">
        <f t="shared" si="24"/>
        <v>-0.88615056195885133</v>
      </c>
      <c r="T49" s="11">
        <f t="shared" si="25"/>
        <v>-0.28447851106223154</v>
      </c>
      <c r="U49" s="11">
        <f>'OddsRatio_working_3-way'!S49-'OddsRatio_working_3-way'!R49^2/3</f>
        <v>-0.88615056195885133</v>
      </c>
      <c r="V49" s="11">
        <f>'OddsRatio_working_3-way'!S49*'OddsRatio_working_3-way'!R49/3-2*'OddsRatio_working_3-way'!R49^3/27-'OddsRatio_working_3-way'!T49</f>
        <v>0.28447851106223154</v>
      </c>
      <c r="W49" s="11">
        <f>'OddsRatio_working_3-way'!V49^2+4*'OddsRatio_working_3-way'!U49^3/27</f>
        <v>-2.2162508279180218E-2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0.16053857132739505</v>
      </c>
      <c r="Y49" s="11">
        <f>IF('OddsRatio_working_3-way'!W49&gt;=0,IF('OddsRatio_working_3-way'!V49+SQRT('OddsRatio_working_3-way'!W49)&gt;0,0,PI()),ACOS('OddsRatio_working_3-way'!V49/(2*'OddsRatio_working_3-way'!X49)))</f>
        <v>0.4821221431724414</v>
      </c>
      <c r="Z49" s="11">
        <f>'OddsRatio_working_3-way'!X49^(1/3)*COS('OddsRatio_working_3-way'!Y49/3)</f>
        <v>0.53648871528677966</v>
      </c>
      <c r="AA49" s="11">
        <f>'OddsRatio_working_3-way'!X49^(1/3)*COS(('OddsRatio_working_3-way'!Y49+2*PI())/3)</f>
        <v>-0.34356058608831663</v>
      </c>
      <c r="AB49" s="11">
        <f>'OddsRatio_working_3-way'!X49^(1/3)*COS(('OddsRatio_working_3-way'!Y49+4*PI())/3)</f>
        <v>-0.19292812919846292</v>
      </c>
      <c r="AC49" s="11">
        <f>'OddsRatio_working_3-way'!X49^(1/3)*SIN('OddsRatio_working_3-way'!Y49/3)</f>
        <v>8.696768953405172E-2</v>
      </c>
      <c r="AD49" s="11">
        <f>'OddsRatio_working_3-way'!X49^(1/3)*SIN(('OddsRatio_working_3-way'!Y49+2*PI())/3)</f>
        <v>0.42112901151500226</v>
      </c>
      <c r="AE49" s="11">
        <f>'OddsRatio_working_3-way'!X49^(1/3)*SIN(('OddsRatio_working_3-way'!Y49+4*PI())/3)</f>
        <v>-0.50809670104905402</v>
      </c>
      <c r="AF49" s="11">
        <f>-'OddsRatio_working_3-way'!U49/(3*'OddsRatio_working_3-way'!X49^(1/3))*COS(('OddsRatio_working_3-way'!Y49)/3)</f>
        <v>0.53648871528677944</v>
      </c>
      <c r="AG49" s="11">
        <f>-'OddsRatio_working_3-way'!U49/(3*'OddsRatio_working_3-way'!X49^(1/3))*COS(('OddsRatio_working_3-way'!Y49+2*PI())/3)</f>
        <v>-0.34356058608831652</v>
      </c>
      <c r="AH49" s="11">
        <f>-'OddsRatio_working_3-way'!U49/(3*'OddsRatio_working_3-way'!X49^(1/3))*COS(('OddsRatio_working_3-way'!Y49+4*PI())/3)</f>
        <v>-0.19292812919846283</v>
      </c>
      <c r="AI49" s="11">
        <f>'OddsRatio_working_3-way'!U49/(3*'OddsRatio_working_3-way'!X49^(1/3))*SIN(('OddsRatio_working_3-way'!Y49)/3)</f>
        <v>-8.6967689534051679E-2</v>
      </c>
      <c r="AJ49" s="11">
        <f>'OddsRatio_working_3-way'!U49/(3*'OddsRatio_working_3-way'!X49^(1/3))*SIN(('OddsRatio_working_3-way'!Y49+2*PI())/3)</f>
        <v>-0.42112901151500209</v>
      </c>
      <c r="AK49" s="11">
        <f>'OddsRatio_working_3-way'!U49/(3*'OddsRatio_working_3-way'!X49^(1/3))*SIN(('OddsRatio_working_3-way'!Y49+4*PI())/3)</f>
        <v>0.5080967010490538</v>
      </c>
      <c r="AL49" s="11">
        <f>'OddsRatio_working_3-way'!Z49+'OddsRatio_working_3-way'!AF49</f>
        <v>1.0729774305735591</v>
      </c>
      <c r="AM49" s="11">
        <f>'OddsRatio_working_3-way'!AA49+'OddsRatio_working_3-way'!AG49</f>
        <v>-0.68712117217663315</v>
      </c>
      <c r="AN49" s="11">
        <f>'OddsRatio_working_3-way'!AB49+'OddsRatio_working_3-way'!AH49</f>
        <v>-0.38585625839692572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1.0729774305735591</v>
      </c>
      <c r="AS49" s="11">
        <f>IF(('OddsRatio_working_3-way'!X49=0),IF(Q49&gt;0,-Q49^(1/3),(-Q49)^(1/3)),'OddsRatio_working_3-way'!AM49-'OddsRatio_working_3-way'!R49/3)</f>
        <v>-0.68712117217663315</v>
      </c>
      <c r="AT49" s="11">
        <f>IF(('OddsRatio_working_3-way'!X49=0),IF(Q49&gt;0,-Q49^(1/3),(-Q49)^(1/3)),'OddsRatio_working_3-way'!AN49-'OddsRatio_working_3-way'!R49/3)</f>
        <v>-0.38585625839692572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9">
        <f t="shared" si="13"/>
        <v>0.41464328662486483</v>
      </c>
      <c r="E50" s="9">
        <f t="shared" si="14"/>
        <v>0.28993023339027701</v>
      </c>
      <c r="F50" s="9">
        <f t="shared" si="15"/>
        <v>0.29542647998485816</v>
      </c>
      <c r="G50" s="9">
        <f t="shared" si="16"/>
        <v>1.0694784406057987</v>
      </c>
      <c r="H50" s="9">
        <f t="shared" si="17"/>
        <v>2.411711541599654</v>
      </c>
      <c r="I50" s="9">
        <f t="shared" si="18"/>
        <v>3.449105628987279</v>
      </c>
      <c r="J50" s="9">
        <f t="shared" si="19"/>
        <v>3.3849369225509309</v>
      </c>
      <c r="K50" s="11">
        <f t="shared" si="20"/>
        <v>0.43103448275862072</v>
      </c>
      <c r="L50" s="11">
        <f t="shared" si="21"/>
        <v>0.303951367781155</v>
      </c>
      <c r="M50" s="11">
        <f t="shared" si="22"/>
        <v>0.30959752321981426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-0.27341848427983773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0.23687893507018598</v>
      </c>
      <c r="Q50" s="11">
        <f>2*'OddsRatio_working_3-way'!K50*'OddsRatio_working_3-way'!L50*'OddsRatio_working_3-way'!M50</f>
        <v>8.112292296924177E-2</v>
      </c>
      <c r="R50" s="11">
        <f t="shared" si="23"/>
        <v>0</v>
      </c>
      <c r="S50" s="11">
        <f t="shared" si="24"/>
        <v>-0.86636035487544316</v>
      </c>
      <c r="T50" s="11">
        <f t="shared" si="25"/>
        <v>-0.2966987516696723</v>
      </c>
      <c r="U50" s="11">
        <f>'OddsRatio_working_3-way'!S50-'OddsRatio_working_3-way'!R50^2/3</f>
        <v>-0.86636035487544316</v>
      </c>
      <c r="V50" s="11">
        <f>'OddsRatio_working_3-way'!S50*'OddsRatio_working_3-way'!R50/3-2*'OddsRatio_working_3-way'!R50^3/27-'OddsRatio_working_3-way'!T50</f>
        <v>0.2966987516696723</v>
      </c>
      <c r="W50" s="11">
        <f>'OddsRatio_working_3-way'!V50^2+4*'OddsRatio_working_3-way'!U50^3/27</f>
        <v>-8.306589174641929E-3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0.15519080064309854</v>
      </c>
      <c r="Y50" s="11">
        <f>IF('OddsRatio_working_3-way'!W50&gt;=0,IF('OddsRatio_working_3-way'!V50+SQRT('OddsRatio_working_3-way'!W50)&gt;0,0,PI()),ACOS('OddsRatio_working_3-way'!V50/(2*'OddsRatio_working_3-way'!X50)))</f>
        <v>0.2980326162401663</v>
      </c>
      <c r="Z50" s="11">
        <f>'OddsRatio_working_3-way'!X50^(1/3)*COS('OddsRatio_working_3-way'!Y50/3)</f>
        <v>0.53473922030289944</v>
      </c>
      <c r="AA50" s="11">
        <f>'OddsRatio_working_3-way'!X50^(1/3)*COS(('OddsRatio_working_3-way'!Y50+2*PI())/3)</f>
        <v>-0.31352763676921369</v>
      </c>
      <c r="AB50" s="11">
        <f>'OddsRatio_working_3-way'!X50^(1/3)*COS(('OddsRatio_working_3-way'!Y50+4*PI())/3)</f>
        <v>-0.22121158353368581</v>
      </c>
      <c r="AC50" s="11">
        <f>'OddsRatio_working_3-way'!X50^(1/3)*SIN('OddsRatio_working_3-way'!Y50/3)</f>
        <v>5.3298698186055996E-2</v>
      </c>
      <c r="AD50" s="11">
        <f>'OddsRatio_working_3-way'!X50^(1/3)*SIN(('OddsRatio_working_3-way'!Y50+2*PI())/3)</f>
        <v>0.43644840008916641</v>
      </c>
      <c r="AE50" s="11">
        <f>'OddsRatio_working_3-way'!X50^(1/3)*SIN(('OddsRatio_working_3-way'!Y50+4*PI())/3)</f>
        <v>-0.48974709827522228</v>
      </c>
      <c r="AF50" s="11">
        <f>-'OddsRatio_working_3-way'!U50/(3*'OddsRatio_working_3-way'!X50^(1/3))*COS(('OddsRatio_working_3-way'!Y50)/3)</f>
        <v>0.53473922030289933</v>
      </c>
      <c r="AG50" s="11">
        <f>-'OddsRatio_working_3-way'!U50/(3*'OddsRatio_working_3-way'!X50^(1/3))*COS(('OddsRatio_working_3-way'!Y50+2*PI())/3)</f>
        <v>-0.31352763676921364</v>
      </c>
      <c r="AH50" s="11">
        <f>-'OddsRatio_working_3-way'!U50/(3*'OddsRatio_working_3-way'!X50^(1/3))*COS(('OddsRatio_working_3-way'!Y50+4*PI())/3)</f>
        <v>-0.22121158353368578</v>
      </c>
      <c r="AI50" s="11">
        <f>'OddsRatio_working_3-way'!U50/(3*'OddsRatio_working_3-way'!X50^(1/3))*SIN(('OddsRatio_working_3-way'!Y50)/3)</f>
        <v>-5.3298698186055982E-2</v>
      </c>
      <c r="AJ50" s="11">
        <f>'OddsRatio_working_3-way'!U50/(3*'OddsRatio_working_3-way'!X50^(1/3))*SIN(('OddsRatio_working_3-way'!Y50+2*PI())/3)</f>
        <v>-0.43644840008916636</v>
      </c>
      <c r="AK50" s="11">
        <f>'OddsRatio_working_3-way'!U50/(3*'OddsRatio_working_3-way'!X50^(1/3))*SIN(('OddsRatio_working_3-way'!Y50+4*PI())/3)</f>
        <v>0.48974709827522217</v>
      </c>
      <c r="AL50" s="11">
        <f>'OddsRatio_working_3-way'!Z50+'OddsRatio_working_3-way'!AF50</f>
        <v>1.0694784406057987</v>
      </c>
      <c r="AM50" s="11">
        <f>'OddsRatio_working_3-way'!AA50+'OddsRatio_working_3-way'!AG50</f>
        <v>-0.62705527353842738</v>
      </c>
      <c r="AN50" s="11">
        <f>'OddsRatio_working_3-way'!AB50+'OddsRatio_working_3-way'!AH50</f>
        <v>-0.44242316706737161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1.0694784406057987</v>
      </c>
      <c r="AS50" s="11">
        <f>IF(('OddsRatio_working_3-way'!X50=0),IF(Q50&gt;0,-Q50^(1/3),(-Q50)^(1/3)),'OddsRatio_working_3-way'!AM50-'OddsRatio_working_3-way'!R50/3)</f>
        <v>-0.62705527353842738</v>
      </c>
      <c r="AT50" s="11">
        <f>IF(('OddsRatio_working_3-way'!X50=0),IF(Q50&gt;0,-Q50^(1/3),(-Q50)^(1/3)),'OddsRatio_working_3-way'!AN50-'OddsRatio_working_3-way'!R50/3)</f>
        <v>-0.44242316706737161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9">
        <f t="shared" si="13"/>
        <v>0.40266006007151195</v>
      </c>
      <c r="E51" s="9">
        <f t="shared" si="14"/>
        <v>0.322321503075088</v>
      </c>
      <c r="F51" s="9">
        <f t="shared" si="15"/>
        <v>0.27501843685340005</v>
      </c>
      <c r="G51" s="9">
        <f t="shared" si="16"/>
        <v>1.0672550038884117</v>
      </c>
      <c r="H51" s="9">
        <f t="shared" si="17"/>
        <v>2.4834844554048923</v>
      </c>
      <c r="I51" s="9">
        <f t="shared" si="18"/>
        <v>3.1024923576601715</v>
      </c>
      <c r="J51" s="9">
        <f t="shared" si="19"/>
        <v>3.6361198596043764</v>
      </c>
      <c r="K51" s="11">
        <f t="shared" si="20"/>
        <v>0.41841004184100417</v>
      </c>
      <c r="L51" s="11">
        <f t="shared" si="21"/>
        <v>0.33670033670033667</v>
      </c>
      <c r="M51" s="11">
        <f t="shared" si="22"/>
        <v>0.28818443804034583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-0.27459596710678913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0.23669262693535292</v>
      </c>
      <c r="Q51" s="11">
        <f>2*'OddsRatio_working_3-way'!K51*'OddsRatio_working_3-way'!L51*'OddsRatio_working_3-way'!M51</f>
        <v>8.1198156753122794E-2</v>
      </c>
      <c r="R51" s="11">
        <f t="shared" si="23"/>
        <v>0</v>
      </c>
      <c r="S51" s="11">
        <f t="shared" si="24"/>
        <v>-0.86196687238055547</v>
      </c>
      <c r="T51" s="11">
        <f t="shared" si="25"/>
        <v>-0.29570047079950451</v>
      </c>
      <c r="U51" s="11">
        <f>'OddsRatio_working_3-way'!S51-'OddsRatio_working_3-way'!R51^2/3</f>
        <v>-0.86196687238055547</v>
      </c>
      <c r="V51" s="11">
        <f>'OddsRatio_working_3-way'!S51*'OddsRatio_working_3-way'!R51/3-2*'OddsRatio_working_3-way'!R51^3/27-'OddsRatio_working_3-way'!T51</f>
        <v>0.29570047079950451</v>
      </c>
      <c r="W51" s="11">
        <f>'OddsRatio_working_3-way'!V51^2+4*'OddsRatio_working_3-way'!U51^3/27</f>
        <v>-7.4397626802630429E-3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0.15401179428156764</v>
      </c>
      <c r="Y51" s="11">
        <f>IF('OddsRatio_working_3-way'!W51&gt;=0,IF('OddsRatio_working_3-way'!V51+SQRT('OddsRatio_working_3-way'!W51)&gt;0,0,PI()),ACOS('OddsRatio_working_3-way'!V51/(2*'OddsRatio_working_3-way'!X51)))</f>
        <v>0.28381931747197608</v>
      </c>
      <c r="Z51" s="11">
        <f>'OddsRatio_working_3-way'!X51^(1/3)*COS('OddsRatio_working_3-way'!Y51/3)</f>
        <v>0.53362750194420572</v>
      </c>
      <c r="AA51" s="11">
        <f>'OddsRatio_working_3-way'!X51^(1/3)*COS(('OddsRatio_working_3-way'!Y51+2*PI())/3)</f>
        <v>-0.31066560351824835</v>
      </c>
      <c r="AB51" s="11">
        <f>'OddsRatio_working_3-way'!X51^(1/3)*COS(('OddsRatio_working_3-way'!Y51+4*PI())/3)</f>
        <v>-0.22296189842595709</v>
      </c>
      <c r="AC51" s="11">
        <f>'OddsRatio_working_3-way'!X51^(1/3)*SIN('OddsRatio_working_3-way'!Y51/3)</f>
        <v>5.0635757743961819E-2</v>
      </c>
      <c r="AD51" s="11">
        <f>'OddsRatio_working_3-way'!X51^(1/3)*SIN(('OddsRatio_working_3-way'!Y51+2*PI())/3)</f>
        <v>0.43681709396973117</v>
      </c>
      <c r="AE51" s="11">
        <f>'OddsRatio_working_3-way'!X51^(1/3)*SIN(('OddsRatio_working_3-way'!Y51+4*PI())/3)</f>
        <v>-0.48745285171369307</v>
      </c>
      <c r="AF51" s="11">
        <f>-'OddsRatio_working_3-way'!U51/(3*'OddsRatio_working_3-way'!X51^(1/3))*COS(('OddsRatio_working_3-way'!Y51)/3)</f>
        <v>0.53362750194420583</v>
      </c>
      <c r="AG51" s="11">
        <f>-'OddsRatio_working_3-way'!U51/(3*'OddsRatio_working_3-way'!X51^(1/3))*COS(('OddsRatio_working_3-way'!Y51+2*PI())/3)</f>
        <v>-0.3106656035182484</v>
      </c>
      <c r="AH51" s="11">
        <f>-'OddsRatio_working_3-way'!U51/(3*'OddsRatio_working_3-way'!X51^(1/3))*COS(('OddsRatio_working_3-way'!Y51+4*PI())/3)</f>
        <v>-0.22296189842595715</v>
      </c>
      <c r="AI51" s="11">
        <f>'OddsRatio_working_3-way'!U51/(3*'OddsRatio_working_3-way'!X51^(1/3))*SIN(('OddsRatio_working_3-way'!Y51)/3)</f>
        <v>-5.0635757743961833E-2</v>
      </c>
      <c r="AJ51" s="11">
        <f>'OddsRatio_working_3-way'!U51/(3*'OddsRatio_working_3-way'!X51^(1/3))*SIN(('OddsRatio_working_3-way'!Y51+2*PI())/3)</f>
        <v>-0.43681709396973128</v>
      </c>
      <c r="AK51" s="11">
        <f>'OddsRatio_working_3-way'!U51/(3*'OddsRatio_working_3-way'!X51^(1/3))*SIN(('OddsRatio_working_3-way'!Y51+4*PI())/3)</f>
        <v>0.48745285171369312</v>
      </c>
      <c r="AL51" s="11">
        <f>'OddsRatio_working_3-way'!Z51+'OddsRatio_working_3-way'!AF51</f>
        <v>1.0672550038884117</v>
      </c>
      <c r="AM51" s="11">
        <f>'OddsRatio_working_3-way'!AA51+'OddsRatio_working_3-way'!AG51</f>
        <v>-0.62133120703649669</v>
      </c>
      <c r="AN51" s="11">
        <f>'OddsRatio_working_3-way'!AB51+'OddsRatio_working_3-way'!AH51</f>
        <v>-0.44592379685191424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1.0672550038884117</v>
      </c>
      <c r="AS51" s="11">
        <f>IF(('OddsRatio_working_3-way'!X51=0),IF(Q51&gt;0,-Q51^(1/3),(-Q51)^(1/3)),'OddsRatio_working_3-way'!AM51-'OddsRatio_working_3-way'!R51/3)</f>
        <v>-0.62133120703649669</v>
      </c>
      <c r="AT51" s="11">
        <f>IF(('OddsRatio_working_3-way'!X51=0),IF(Q51&gt;0,-Q51^(1/3),(-Q51)^(1/3)),'OddsRatio_working_3-way'!AN51-'OddsRatio_working_3-way'!R51/3)</f>
        <v>-0.44592379685191424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9">
        <f t="shared" si="13"/>
        <v>0.72448486342273843</v>
      </c>
      <c r="E52" s="9">
        <f t="shared" si="14"/>
        <v>0.17795436514522842</v>
      </c>
      <c r="F52" s="9">
        <f t="shared" si="15"/>
        <v>9.756077143203333E-2</v>
      </c>
      <c r="G52" s="9">
        <f t="shared" si="16"/>
        <v>1.1185031984845095</v>
      </c>
      <c r="H52" s="9">
        <f t="shared" si="17"/>
        <v>1.3802910874847332</v>
      </c>
      <c r="I52" s="9">
        <f t="shared" si="18"/>
        <v>5.6194182097410241</v>
      </c>
      <c r="J52" s="9">
        <f t="shared" si="19"/>
        <v>10.250021451466893</v>
      </c>
      <c r="K52" s="11">
        <f t="shared" si="20"/>
        <v>0.74626865671641784</v>
      </c>
      <c r="L52" s="11">
        <f t="shared" si="21"/>
        <v>0.19493177387914232</v>
      </c>
      <c r="M52" s="11">
        <f t="shared" si="22"/>
        <v>0.10787486515641856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-0.18223533128907476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0.19992519596356992</v>
      </c>
      <c r="Q52" s="11">
        <f>2*'OddsRatio_working_3-way'!K52*'OddsRatio_working_3-way'!L52*'OddsRatio_working_3-way'!M52</f>
        <v>3.1385431077483504E-2</v>
      </c>
      <c r="R52" s="11">
        <f t="shared" si="23"/>
        <v>0</v>
      </c>
      <c r="S52" s="11">
        <f t="shared" si="24"/>
        <v>-1.0970715423258635</v>
      </c>
      <c r="T52" s="11">
        <f t="shared" si="25"/>
        <v>-0.1722247319192878</v>
      </c>
      <c r="U52" s="11">
        <f>'OddsRatio_working_3-way'!S52-'OddsRatio_working_3-way'!R52^2/3</f>
        <v>-1.0970715423258635</v>
      </c>
      <c r="V52" s="11">
        <f>'OddsRatio_working_3-way'!S52*'OddsRatio_working_3-way'!R52/3-2*'OddsRatio_working_3-way'!R52^3/27-'OddsRatio_working_3-way'!T52</f>
        <v>0.1722247319192878</v>
      </c>
      <c r="W52" s="11">
        <f>'OddsRatio_working_3-way'!V52^2+4*'OddsRatio_working_3-way'!U52^3/27</f>
        <v>-0.16595315636439326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0.22114164841174977</v>
      </c>
      <c r="Y52" s="11">
        <f>IF('OddsRatio_working_3-way'!W52&gt;=0,IF('OddsRatio_working_3-way'!V52+SQRT('OddsRatio_working_3-way'!W52)&gt;0,0,PI()),ACOS('OddsRatio_working_3-way'!V52/(2*'OddsRatio_working_3-way'!X52)))</f>
        <v>1.1708171833265413</v>
      </c>
      <c r="Z52" s="11">
        <f>'OddsRatio_working_3-way'!X52^(1/3)*COS('OddsRatio_working_3-way'!Y52/3)</f>
        <v>0.55925159924225476</v>
      </c>
      <c r="AA52" s="11">
        <f>'OddsRatio_working_3-way'!X52^(1/3)*COS(('OddsRatio_working_3-way'!Y52+2*PI())/3)</f>
        <v>-0.4788646566249789</v>
      </c>
      <c r="AB52" s="11">
        <f>'OddsRatio_working_3-way'!X52^(1/3)*COS(('OddsRatio_working_3-way'!Y52+4*PI())/3)</f>
        <v>-8.0386942617276011E-2</v>
      </c>
      <c r="AC52" s="11">
        <f>'OddsRatio_working_3-way'!X52^(1/3)*SIN('OddsRatio_working_3-way'!Y52/3)</f>
        <v>0.23006121544841407</v>
      </c>
      <c r="AD52" s="11">
        <f>'OddsRatio_working_3-way'!X52^(1/3)*SIN(('OddsRatio_working_3-way'!Y52+2*PI())/3)</f>
        <v>0.36929548432665971</v>
      </c>
      <c r="AE52" s="11">
        <f>'OddsRatio_working_3-way'!X52^(1/3)*SIN(('OddsRatio_working_3-way'!Y52+4*PI())/3)</f>
        <v>-0.59935669977507378</v>
      </c>
      <c r="AF52" s="11">
        <f>-'OddsRatio_working_3-way'!U52/(3*'OddsRatio_working_3-way'!X52^(1/3))*COS(('OddsRatio_working_3-way'!Y52)/3)</f>
        <v>0.55925159924225476</v>
      </c>
      <c r="AG52" s="11">
        <f>-'OddsRatio_working_3-way'!U52/(3*'OddsRatio_working_3-way'!X52^(1/3))*COS(('OddsRatio_working_3-way'!Y52+2*PI())/3)</f>
        <v>-0.4788646566249789</v>
      </c>
      <c r="AH52" s="11">
        <f>-'OddsRatio_working_3-way'!U52/(3*'OddsRatio_working_3-way'!X52^(1/3))*COS(('OddsRatio_working_3-way'!Y52+4*PI())/3)</f>
        <v>-8.0386942617276011E-2</v>
      </c>
      <c r="AI52" s="11">
        <f>'OddsRatio_working_3-way'!U52/(3*'OddsRatio_working_3-way'!X52^(1/3))*SIN(('OddsRatio_working_3-way'!Y52)/3)</f>
        <v>-0.23006121544841407</v>
      </c>
      <c r="AJ52" s="11">
        <f>'OddsRatio_working_3-way'!U52/(3*'OddsRatio_working_3-way'!X52^(1/3))*SIN(('OddsRatio_working_3-way'!Y52+2*PI())/3)</f>
        <v>-0.36929548432665971</v>
      </c>
      <c r="AK52" s="11">
        <f>'OddsRatio_working_3-way'!U52/(3*'OddsRatio_working_3-way'!X52^(1/3))*SIN(('OddsRatio_working_3-way'!Y52+4*PI())/3)</f>
        <v>0.59935669977507378</v>
      </c>
      <c r="AL52" s="11">
        <f>'OddsRatio_working_3-way'!Z52+'OddsRatio_working_3-way'!AF52</f>
        <v>1.1185031984845095</v>
      </c>
      <c r="AM52" s="11">
        <f>'OddsRatio_working_3-way'!AA52+'OddsRatio_working_3-way'!AG52</f>
        <v>-0.9577293132499578</v>
      </c>
      <c r="AN52" s="11">
        <f>'OddsRatio_working_3-way'!AB52+'OddsRatio_working_3-way'!AH52</f>
        <v>-0.16077388523455202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1.1185031984845095</v>
      </c>
      <c r="AS52" s="11">
        <f>IF(('OddsRatio_working_3-way'!X52=0),IF(Q52&gt;0,-Q52^(1/3),(-Q52)^(1/3)),'OddsRatio_working_3-way'!AM52-'OddsRatio_working_3-way'!R52/3)</f>
        <v>-0.9577293132499578</v>
      </c>
      <c r="AT52" s="11">
        <f>IF(('OddsRatio_working_3-way'!X52=0),IF(Q52&gt;0,-Q52^(1/3),(-Q52)^(1/3)),'OddsRatio_working_3-way'!AN52-'OddsRatio_working_3-way'!R52/3)</f>
        <v>-0.16077388523455202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9">
        <f t="shared" si="13"/>
        <v>0.27156039641211038</v>
      </c>
      <c r="E53" s="9">
        <f t="shared" si="14"/>
        <v>0.24506235451262351</v>
      </c>
      <c r="F53" s="9">
        <f t="shared" si="15"/>
        <v>0.48337724907526614</v>
      </c>
      <c r="G53" s="9">
        <f t="shared" si="16"/>
        <v>1.0478211252855203</v>
      </c>
      <c r="H53" s="9">
        <f t="shared" si="17"/>
        <v>3.6824220807309311</v>
      </c>
      <c r="I53" s="9">
        <f t="shared" si="18"/>
        <v>4.0805941083394295</v>
      </c>
      <c r="J53" s="9">
        <f t="shared" si="19"/>
        <v>2.0687775477912305</v>
      </c>
      <c r="K53" s="11">
        <f t="shared" si="20"/>
        <v>0.2808988764044944</v>
      </c>
      <c r="L53" s="11">
        <f t="shared" si="21"/>
        <v>0.25380710659898476</v>
      </c>
      <c r="M53" s="11">
        <f t="shared" si="22"/>
        <v>0.49504950495049505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-0.27095045100243775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0.23011769037509466</v>
      </c>
      <c r="Q53" s="11">
        <f>2*'OddsRatio_working_3-way'!K53*'OddsRatio_working_3-way'!L53*'OddsRatio_working_3-way'!M53</f>
        <v>7.0588248581317375E-2</v>
      </c>
      <c r="R53" s="11">
        <f t="shared" si="23"/>
        <v>0</v>
      </c>
      <c r="S53" s="11">
        <f t="shared" si="24"/>
        <v>-0.84929805255435531</v>
      </c>
      <c r="T53" s="11">
        <f t="shared" si="25"/>
        <v>-0.26052087501667343</v>
      </c>
      <c r="U53" s="11">
        <f>'OddsRatio_working_3-way'!S53-'OddsRatio_working_3-way'!R53^2/3</f>
        <v>-0.84929805255435531</v>
      </c>
      <c r="V53" s="11">
        <f>'OddsRatio_working_3-way'!S53*'OddsRatio_working_3-way'!R53/3-2*'OddsRatio_working_3-way'!R53^3/27-'OddsRatio_working_3-way'!T53</f>
        <v>0.26052087501667343</v>
      </c>
      <c r="W53" s="11">
        <f>'OddsRatio_working_3-way'!V53^2+4*'OddsRatio_working_3-way'!U53^3/27</f>
        <v>-2.2885138129101826E-2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0.1506289019814549</v>
      </c>
      <c r="Y53" s="11">
        <f>IF('OddsRatio_working_3-way'!W53&gt;=0,IF('OddsRatio_working_3-way'!V53+SQRT('OddsRatio_working_3-way'!W53)&gt;0,0,PI()),ACOS('OddsRatio_working_3-way'!V53/(2*'OddsRatio_working_3-way'!X53)))</f>
        <v>0.52608984602417386</v>
      </c>
      <c r="Z53" s="11">
        <f>'OddsRatio_working_3-way'!X53^(1/3)*COS('OddsRatio_working_3-way'!Y53/3)</f>
        <v>0.52391056264276015</v>
      </c>
      <c r="AA53" s="11">
        <f>'OddsRatio_working_3-way'!X53^(1/3)*COS(('OddsRatio_working_3-way'!Y53+2*PI())/3)</f>
        <v>-0.34234685365392431</v>
      </c>
      <c r="AB53" s="11">
        <f>'OddsRatio_working_3-way'!X53^(1/3)*COS(('OddsRatio_working_3-way'!Y53+4*PI())/3)</f>
        <v>-0.18156370898883578</v>
      </c>
      <c r="AC53" s="11">
        <f>'OddsRatio_working_3-way'!X53^(1/3)*SIN('OddsRatio_working_3-way'!Y53/3)</f>
        <v>9.2828191853543324E-2</v>
      </c>
      <c r="AD53" s="11">
        <f>'OddsRatio_working_3-way'!X53^(1/3)*SIN(('OddsRatio_working_3-way'!Y53+2*PI())/3)</f>
        <v>0.40730576063285717</v>
      </c>
      <c r="AE53" s="11">
        <f>'OddsRatio_working_3-way'!X53^(1/3)*SIN(('OddsRatio_working_3-way'!Y53+4*PI())/3)</f>
        <v>-0.50013395248640047</v>
      </c>
      <c r="AF53" s="11">
        <f>-'OddsRatio_working_3-way'!U53/(3*'OddsRatio_working_3-way'!X53^(1/3))*COS(('OddsRatio_working_3-way'!Y53)/3)</f>
        <v>0.52391056264276015</v>
      </c>
      <c r="AG53" s="11">
        <f>-'OddsRatio_working_3-way'!U53/(3*'OddsRatio_working_3-way'!X53^(1/3))*COS(('OddsRatio_working_3-way'!Y53+2*PI())/3)</f>
        <v>-0.34234685365392431</v>
      </c>
      <c r="AH53" s="11">
        <f>-'OddsRatio_working_3-way'!U53/(3*'OddsRatio_working_3-way'!X53^(1/3))*COS(('OddsRatio_working_3-way'!Y53+4*PI())/3)</f>
        <v>-0.18156370898883578</v>
      </c>
      <c r="AI53" s="11">
        <f>'OddsRatio_working_3-way'!U53/(3*'OddsRatio_working_3-way'!X53^(1/3))*SIN(('OddsRatio_working_3-way'!Y53)/3)</f>
        <v>-9.2828191853543324E-2</v>
      </c>
      <c r="AJ53" s="11">
        <f>'OddsRatio_working_3-way'!U53/(3*'OddsRatio_working_3-way'!X53^(1/3))*SIN(('OddsRatio_working_3-way'!Y53+2*PI())/3)</f>
        <v>-0.40730576063285717</v>
      </c>
      <c r="AK53" s="11">
        <f>'OddsRatio_working_3-way'!U53/(3*'OddsRatio_working_3-way'!X53^(1/3))*SIN(('OddsRatio_working_3-way'!Y53+4*PI())/3)</f>
        <v>0.50013395248640047</v>
      </c>
      <c r="AL53" s="11">
        <f>'OddsRatio_working_3-way'!Z53+'OddsRatio_working_3-way'!AF53</f>
        <v>1.0478211252855203</v>
      </c>
      <c r="AM53" s="11">
        <f>'OddsRatio_working_3-way'!AA53+'OddsRatio_working_3-way'!AG53</f>
        <v>-0.68469370730784862</v>
      </c>
      <c r="AN53" s="11">
        <f>'OddsRatio_working_3-way'!AB53+'OddsRatio_working_3-way'!AH53</f>
        <v>-0.36312741797767156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1.0478211252855203</v>
      </c>
      <c r="AS53" s="11">
        <f>IF(('OddsRatio_working_3-way'!X53=0),IF(Q53&gt;0,-Q53^(1/3),(-Q53)^(1/3)),'OddsRatio_working_3-way'!AM53-'OddsRatio_working_3-way'!R53/3)</f>
        <v>-0.68469370730784862</v>
      </c>
      <c r="AT53" s="11">
        <f>IF(('OddsRatio_working_3-way'!X53=0),IF(Q53&gt;0,-Q53^(1/3),(-Q53)^(1/3)),'OddsRatio_working_3-way'!AN53-'OddsRatio_working_3-way'!R53/3)</f>
        <v>-0.36312741797767156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9">
        <f t="shared" si="13"/>
        <v>0.42652158108821642</v>
      </c>
      <c r="E54" s="9">
        <f t="shared" si="14"/>
        <v>0.2798339767991983</v>
      </c>
      <c r="F54" s="9">
        <f t="shared" si="15"/>
        <v>0.29364444211258534</v>
      </c>
      <c r="G54" s="9">
        <f t="shared" si="16"/>
        <v>1.0504275390514555</v>
      </c>
      <c r="H54" s="9">
        <f t="shared" si="17"/>
        <v>2.3445472499858626</v>
      </c>
      <c r="I54" s="9">
        <f t="shared" si="18"/>
        <v>3.5735474706760657</v>
      </c>
      <c r="J54" s="9">
        <f t="shared" si="19"/>
        <v>3.4054790644278325</v>
      </c>
      <c r="K54" s="11">
        <f t="shared" si="20"/>
        <v>0.43859649122807021</v>
      </c>
      <c r="L54" s="11">
        <f t="shared" si="21"/>
        <v>0.28985507246376813</v>
      </c>
      <c r="M54" s="11">
        <f t="shared" si="22"/>
        <v>0.303951367781155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-0.27749917501122523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0.23261978566521146</v>
      </c>
      <c r="Q54" s="11">
        <f>2*'OddsRatio_working_3-way'!K54*'OddsRatio_working_3-way'!L54*'OddsRatio_working_3-way'!M54</f>
        <v>7.7282320819007141E-2</v>
      </c>
      <c r="R54" s="11">
        <f t="shared" si="23"/>
        <v>0</v>
      </c>
      <c r="S54" s="11">
        <f t="shared" si="24"/>
        <v>-0.83827199001871511</v>
      </c>
      <c r="T54" s="11">
        <f t="shared" si="25"/>
        <v>-0.27849567774708145</v>
      </c>
      <c r="U54" s="11">
        <f>'OddsRatio_working_3-way'!S54-'OddsRatio_working_3-way'!R54^2/3</f>
        <v>-0.83827199001871511</v>
      </c>
      <c r="V54" s="11">
        <f>'OddsRatio_working_3-way'!S54*'OddsRatio_working_3-way'!R54/3-2*'OddsRatio_working_3-way'!R54^3/27-'OddsRatio_working_3-way'!T54</f>
        <v>0.27849567774708145</v>
      </c>
      <c r="W54" s="11">
        <f>'OddsRatio_working_3-way'!V54^2+4*'OddsRatio_working_3-way'!U54^3/27</f>
        <v>-9.7073675618759708E-3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0.14770512015979864</v>
      </c>
      <c r="Y54" s="11">
        <f>IF('OddsRatio_working_3-way'!W54&gt;=0,IF('OddsRatio_working_3-way'!V54+SQRT('OddsRatio_working_3-way'!W54)&gt;0,0,PI()),ACOS('OddsRatio_working_3-way'!V54/(2*'OddsRatio_working_3-way'!X54)))</f>
        <v>0.34003760182010545</v>
      </c>
      <c r="Z54" s="11">
        <f>'OddsRatio_working_3-way'!X54^(1/3)*COS('OddsRatio_working_3-way'!Y54/3)</f>
        <v>0.52521376952572785</v>
      </c>
      <c r="AA54" s="11">
        <f>'OddsRatio_working_3-way'!X54^(1/3)*COS(('OddsRatio_working_3-way'!Y54+2*PI())/3)</f>
        <v>-0.31438400065502753</v>
      </c>
      <c r="AB54" s="11">
        <f>'OddsRatio_working_3-way'!X54^(1/3)*COS(('OddsRatio_working_3-way'!Y54+4*PI())/3)</f>
        <v>-0.21082976887070048</v>
      </c>
      <c r="AC54" s="11">
        <f>'OddsRatio_working_3-way'!X54^(1/3)*SIN('OddsRatio_working_3-way'!Y54/3)</f>
        <v>5.9787063596406301E-2</v>
      </c>
      <c r="AD54" s="11">
        <f>'OddsRatio_working_3-way'!X54^(1/3)*SIN(('OddsRatio_working_3-way'!Y54+2*PI())/3)</f>
        <v>0.42495493502846249</v>
      </c>
      <c r="AE54" s="11">
        <f>'OddsRatio_working_3-way'!X54^(1/3)*SIN(('OddsRatio_working_3-way'!Y54+4*PI())/3)</f>
        <v>-0.48474199862486861</v>
      </c>
      <c r="AF54" s="11">
        <f>-'OddsRatio_working_3-way'!U54/(3*'OddsRatio_working_3-way'!X54^(1/3))*COS(('OddsRatio_working_3-way'!Y54)/3)</f>
        <v>0.52521376952572774</v>
      </c>
      <c r="AG54" s="11">
        <f>-'OddsRatio_working_3-way'!U54/(3*'OddsRatio_working_3-way'!X54^(1/3))*COS(('OddsRatio_working_3-way'!Y54+2*PI())/3)</f>
        <v>-0.31438400065502747</v>
      </c>
      <c r="AH54" s="11">
        <f>-'OddsRatio_working_3-way'!U54/(3*'OddsRatio_working_3-way'!X54^(1/3))*COS(('OddsRatio_working_3-way'!Y54+4*PI())/3)</f>
        <v>-0.21082976887070043</v>
      </c>
      <c r="AI54" s="11">
        <f>'OddsRatio_working_3-way'!U54/(3*'OddsRatio_working_3-way'!X54^(1/3))*SIN(('OddsRatio_working_3-way'!Y54)/3)</f>
        <v>-5.9787063596406287E-2</v>
      </c>
      <c r="AJ54" s="11">
        <f>'OddsRatio_working_3-way'!U54/(3*'OddsRatio_working_3-way'!X54^(1/3))*SIN(('OddsRatio_working_3-way'!Y54+2*PI())/3)</f>
        <v>-0.42495493502846238</v>
      </c>
      <c r="AK54" s="11">
        <f>'OddsRatio_working_3-way'!U54/(3*'OddsRatio_working_3-way'!X54^(1/3))*SIN(('OddsRatio_working_3-way'!Y54+4*PI())/3)</f>
        <v>0.4847419986248685</v>
      </c>
      <c r="AL54" s="11">
        <f>'OddsRatio_working_3-way'!Z54+'OddsRatio_working_3-way'!AF54</f>
        <v>1.0504275390514555</v>
      </c>
      <c r="AM54" s="11">
        <f>'OddsRatio_working_3-way'!AA54+'OddsRatio_working_3-way'!AG54</f>
        <v>-0.62876800131005495</v>
      </c>
      <c r="AN54" s="11">
        <f>'OddsRatio_working_3-way'!AB54+'OddsRatio_working_3-way'!AH54</f>
        <v>-0.42165953774140091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1.0504275390514555</v>
      </c>
      <c r="AS54" s="11">
        <f>IF(('OddsRatio_working_3-way'!X54=0),IF(Q54&gt;0,-Q54^(1/3),(-Q54)^(1/3)),'OddsRatio_working_3-way'!AM54-'OddsRatio_working_3-way'!R54/3)</f>
        <v>-0.62876800131005495</v>
      </c>
      <c r="AT54" s="11">
        <f>IF(('OddsRatio_working_3-way'!X54=0),IF(Q54&gt;0,-Q54^(1/3),(-Q54)^(1/3)),'OddsRatio_working_3-way'!AN54-'OddsRatio_working_3-way'!R54/3)</f>
        <v>-0.42165953774140091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9">
        <f t="shared" si="13"/>
        <v>0.64171360503729602</v>
      </c>
      <c r="E55" s="9">
        <f t="shared" si="14"/>
        <v>0.20463210041159727</v>
      </c>
      <c r="F55" s="9">
        <f t="shared" si="15"/>
        <v>0.15365429455110671</v>
      </c>
      <c r="G55" s="9">
        <f t="shared" si="16"/>
        <v>1.0737068570724082</v>
      </c>
      <c r="H55" s="9">
        <f t="shared" si="17"/>
        <v>1.5583275656776523</v>
      </c>
      <c r="I55" s="9">
        <f t="shared" si="18"/>
        <v>4.886818822602117</v>
      </c>
      <c r="J55" s="9">
        <f t="shared" si="19"/>
        <v>6.5081161767814537</v>
      </c>
      <c r="K55" s="11">
        <f t="shared" si="20"/>
        <v>0.65789473684210531</v>
      </c>
      <c r="L55" s="11">
        <f t="shared" si="21"/>
        <v>0.21645021645021645</v>
      </c>
      <c r="M55" s="11">
        <f t="shared" si="22"/>
        <v>0.16313213703099511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-0.22432787440944046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0.21534445635072408</v>
      </c>
      <c r="Q55" s="11">
        <f>2*'OddsRatio_working_3-way'!K55*'OddsRatio_working_3-way'!L55*'OddsRatio_working_3-way'!M55</f>
        <v>4.6460508382033243E-2</v>
      </c>
      <c r="R55" s="11">
        <f t="shared" si="23"/>
        <v>0</v>
      </c>
      <c r="S55" s="11">
        <f t="shared" si="24"/>
        <v>-0.95995407132365562</v>
      </c>
      <c r="T55" s="11">
        <f t="shared" si="25"/>
        <v>-0.2071098320007887</v>
      </c>
      <c r="U55" s="11">
        <f>'OddsRatio_working_3-way'!S55-'OddsRatio_working_3-way'!R55^2/3</f>
        <v>-0.95995407132365562</v>
      </c>
      <c r="V55" s="11">
        <f>'OddsRatio_working_3-way'!S55*'OddsRatio_working_3-way'!R55/3-2*'OddsRatio_working_3-way'!R55^3/27-'OddsRatio_working_3-way'!T55</f>
        <v>0.2071098320007887</v>
      </c>
      <c r="W55" s="11">
        <f>'OddsRatio_working_3-way'!V55^2+4*'OddsRatio_working_3-way'!U55^3/27</f>
        <v>-8.8158706002789217E-2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0.18100634554773495</v>
      </c>
      <c r="Y55" s="11">
        <f>IF('OddsRatio_working_3-way'!W55&gt;=0,IF('OddsRatio_working_3-way'!V55+SQRT('OddsRatio_working_3-way'!W55)&gt;0,0,PI()),ACOS('OddsRatio_working_3-way'!V55/(2*'OddsRatio_working_3-way'!X55)))</f>
        <v>0.96172436277317352</v>
      </c>
      <c r="Z55" s="11">
        <f>'OddsRatio_working_3-way'!X55^(1/3)*COS('OddsRatio_working_3-way'!Y55/3)</f>
        <v>0.5368534285362041</v>
      </c>
      <c r="AA55" s="11">
        <f>'OddsRatio_working_3-way'!X55^(1/3)*COS(('OddsRatio_working_3-way'!Y55+2*PI())/3)</f>
        <v>-0.42279580130500172</v>
      </c>
      <c r="AB55" s="11">
        <f>'OddsRatio_working_3-way'!X55^(1/3)*COS(('OddsRatio_working_3-way'!Y55+4*PI())/3)</f>
        <v>-0.11405762723120252</v>
      </c>
      <c r="AC55" s="11">
        <f>'OddsRatio_working_3-way'!X55^(1/3)*SIN('OddsRatio_working_3-way'!Y55/3)</f>
        <v>0.17825006791062173</v>
      </c>
      <c r="AD55" s="11">
        <f>'OddsRatio_working_3-way'!X55^(1/3)*SIN(('OddsRatio_working_3-way'!Y55+2*PI())/3)</f>
        <v>0.37580367326581571</v>
      </c>
      <c r="AE55" s="11">
        <f>'OddsRatio_working_3-way'!X55^(1/3)*SIN(('OddsRatio_working_3-way'!Y55+4*PI())/3)</f>
        <v>-0.55405374117643724</v>
      </c>
      <c r="AF55" s="11">
        <f>-'OddsRatio_working_3-way'!U55/(3*'OddsRatio_working_3-way'!X55^(1/3))*COS(('OddsRatio_working_3-way'!Y55)/3)</f>
        <v>0.53685342853620421</v>
      </c>
      <c r="AG55" s="11">
        <f>-'OddsRatio_working_3-way'!U55/(3*'OddsRatio_working_3-way'!X55^(1/3))*COS(('OddsRatio_working_3-way'!Y55+2*PI())/3)</f>
        <v>-0.42279580130500183</v>
      </c>
      <c r="AH55" s="11">
        <f>-'OddsRatio_working_3-way'!U55/(3*'OddsRatio_working_3-way'!X55^(1/3))*COS(('OddsRatio_working_3-way'!Y55+4*PI())/3)</f>
        <v>-0.11405762723120255</v>
      </c>
      <c r="AI55" s="11">
        <f>'OddsRatio_working_3-way'!U55/(3*'OddsRatio_working_3-way'!X55^(1/3))*SIN(('OddsRatio_working_3-way'!Y55)/3)</f>
        <v>-0.17825006791062176</v>
      </c>
      <c r="AJ55" s="11">
        <f>'OddsRatio_working_3-way'!U55/(3*'OddsRatio_working_3-way'!X55^(1/3))*SIN(('OddsRatio_working_3-way'!Y55+2*PI())/3)</f>
        <v>-0.37580367326581576</v>
      </c>
      <c r="AK55" s="11">
        <f>'OddsRatio_working_3-way'!U55/(3*'OddsRatio_working_3-way'!X55^(1/3))*SIN(('OddsRatio_working_3-way'!Y55+4*PI())/3)</f>
        <v>0.55405374117643735</v>
      </c>
      <c r="AL55" s="11">
        <f>'OddsRatio_working_3-way'!Z55+'OddsRatio_working_3-way'!AF55</f>
        <v>1.0737068570724082</v>
      </c>
      <c r="AM55" s="11">
        <f>'OddsRatio_working_3-way'!AA55+'OddsRatio_working_3-way'!AG55</f>
        <v>-0.84559160261000355</v>
      </c>
      <c r="AN55" s="11">
        <f>'OddsRatio_working_3-way'!AB55+'OddsRatio_working_3-way'!AH55</f>
        <v>-0.22811525446240508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1.0737068570724082</v>
      </c>
      <c r="AS55" s="11">
        <f>IF(('OddsRatio_working_3-way'!X55=0),IF(Q55&gt;0,-Q55^(1/3),(-Q55)^(1/3)),'OddsRatio_working_3-way'!AM55-'OddsRatio_working_3-way'!R55/3)</f>
        <v>-0.84559160261000355</v>
      </c>
      <c r="AT55" s="11">
        <f>IF(('OddsRatio_working_3-way'!X55=0),IF(Q55&gt;0,-Q55^(1/3),(-Q55)^(1/3)),'OddsRatio_working_3-way'!AN55-'OddsRatio_working_3-way'!R55/3)</f>
        <v>-0.22811525446240508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9">
        <f t="shared" si="13"/>
        <v>0.69938838821889271</v>
      </c>
      <c r="E56" s="9">
        <f t="shared" si="14"/>
        <v>0.17928888718385833</v>
      </c>
      <c r="F56" s="9">
        <f t="shared" si="15"/>
        <v>0.1213227245972492</v>
      </c>
      <c r="G56" s="9">
        <f t="shared" si="16"/>
        <v>1.0745517685340191</v>
      </c>
      <c r="H56" s="9">
        <f t="shared" si="17"/>
        <v>1.4298207074136076</v>
      </c>
      <c r="I56" s="9">
        <f t="shared" si="18"/>
        <v>5.577590533954921</v>
      </c>
      <c r="J56" s="9">
        <f t="shared" si="19"/>
        <v>8.2424789199192894</v>
      </c>
      <c r="K56" s="11">
        <f t="shared" si="20"/>
        <v>0.7142857142857143</v>
      </c>
      <c r="L56" s="11">
        <f t="shared" si="21"/>
        <v>0.19011406844106465</v>
      </c>
      <c r="M56" s="11">
        <f t="shared" si="22"/>
        <v>0.12919896640826872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-0.20149985894083533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0.20000926358694512</v>
      </c>
      <c r="Q56" s="11">
        <f>2*'OddsRatio_working_3-way'!K56*'OddsRatio_working_3-way'!L56*'OddsRatio_working_3-way'!M56</f>
        <v>3.5089344488937739E-2</v>
      </c>
      <c r="R56" s="11">
        <f t="shared" si="23"/>
        <v>0</v>
      </c>
      <c r="S56" s="11">
        <f t="shared" si="24"/>
        <v>-0.992602499268608</v>
      </c>
      <c r="T56" s="11">
        <f t="shared" si="25"/>
        <v>-0.17414078934536983</v>
      </c>
      <c r="U56" s="11">
        <f>'OddsRatio_working_3-way'!S56-'OddsRatio_working_3-way'!R56^2/3</f>
        <v>-0.992602499268608</v>
      </c>
      <c r="V56" s="11">
        <f>'OddsRatio_working_3-way'!S56*'OddsRatio_working_3-way'!R56/3-2*'OddsRatio_working_3-way'!R56^3/27-'OddsRatio_working_3-way'!T56</f>
        <v>0.17414078934536983</v>
      </c>
      <c r="W56" s="11">
        <f>'OddsRatio_working_3-way'!V56^2+4*'OddsRatio_working_3-way'!U56^3/27</f>
        <v>-0.11455961690002013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0.19031856938686292</v>
      </c>
      <c r="Y56" s="11">
        <f>IF('OddsRatio_working_3-way'!W56&gt;=0,IF('OddsRatio_working_3-way'!V56+SQRT('OddsRatio_working_3-way'!W56)&gt;0,0,PI()),ACOS('OddsRatio_working_3-way'!V56/(2*'OddsRatio_working_3-way'!X56)))</f>
        <v>1.0956167269239643</v>
      </c>
      <c r="Z56" s="11">
        <f>'OddsRatio_working_3-way'!X56^(1/3)*COS('OddsRatio_working_3-way'!Y56/3)</f>
        <v>0.53727588426700967</v>
      </c>
      <c r="AA56" s="11">
        <f>'OddsRatio_working_3-way'!X56^(1/3)*COS(('OddsRatio_working_3-way'!Y56+2*PI())/3)</f>
        <v>-0.44654688782196417</v>
      </c>
      <c r="AB56" s="11">
        <f>'OddsRatio_working_3-way'!X56^(1/3)*COS(('OddsRatio_working_3-way'!Y56+4*PI())/3)</f>
        <v>-9.0728996445045659E-2</v>
      </c>
      <c r="AC56" s="11">
        <f>'OddsRatio_working_3-way'!X56^(1/3)*SIN('OddsRatio_working_3-way'!Y56/3)</f>
        <v>0.20543155536894897</v>
      </c>
      <c r="AD56" s="11">
        <f>'OddsRatio_working_3-way'!X56^(1/3)*SIN(('OddsRatio_working_3-way'!Y56+2*PI())/3)</f>
        <v>0.36257878693150386</v>
      </c>
      <c r="AE56" s="11">
        <f>'OddsRatio_working_3-way'!X56^(1/3)*SIN(('OddsRatio_working_3-way'!Y56+4*PI())/3)</f>
        <v>-0.56801034230045278</v>
      </c>
      <c r="AF56" s="11">
        <f>-'OddsRatio_working_3-way'!U56/(3*'OddsRatio_working_3-way'!X56^(1/3))*COS(('OddsRatio_working_3-way'!Y56)/3)</f>
        <v>0.53727588426700956</v>
      </c>
      <c r="AG56" s="11">
        <f>-'OddsRatio_working_3-way'!U56/(3*'OddsRatio_working_3-way'!X56^(1/3))*COS(('OddsRatio_working_3-way'!Y56+2*PI())/3)</f>
        <v>-0.44654688782196406</v>
      </c>
      <c r="AH56" s="11">
        <f>-'OddsRatio_working_3-way'!U56/(3*'OddsRatio_working_3-way'!X56^(1/3))*COS(('OddsRatio_working_3-way'!Y56+4*PI())/3)</f>
        <v>-9.0728996445045645E-2</v>
      </c>
      <c r="AI56" s="11">
        <f>'OddsRatio_working_3-way'!U56/(3*'OddsRatio_working_3-way'!X56^(1/3))*SIN(('OddsRatio_working_3-way'!Y56)/3)</f>
        <v>-0.20543155536894891</v>
      </c>
      <c r="AJ56" s="11">
        <f>'OddsRatio_working_3-way'!U56/(3*'OddsRatio_working_3-way'!X56^(1/3))*SIN(('OddsRatio_working_3-way'!Y56+2*PI())/3)</f>
        <v>-0.3625787869315038</v>
      </c>
      <c r="AK56" s="11">
        <f>'OddsRatio_working_3-way'!U56/(3*'OddsRatio_working_3-way'!X56^(1/3))*SIN(('OddsRatio_working_3-way'!Y56+4*PI())/3)</f>
        <v>0.56801034230045266</v>
      </c>
      <c r="AL56" s="11">
        <f>'OddsRatio_working_3-way'!Z56+'OddsRatio_working_3-way'!AF56</f>
        <v>1.0745517685340191</v>
      </c>
      <c r="AM56" s="11">
        <f>'OddsRatio_working_3-way'!AA56+'OddsRatio_working_3-way'!AG56</f>
        <v>-0.89309377564392822</v>
      </c>
      <c r="AN56" s="11">
        <f>'OddsRatio_working_3-way'!AB56+'OddsRatio_working_3-way'!AH56</f>
        <v>-0.18145799289009129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1.0745517685340191</v>
      </c>
      <c r="AS56" s="11">
        <f>IF(('OddsRatio_working_3-way'!X56=0),IF(Q56&gt;0,-Q56^(1/3),(-Q56)^(1/3)),'OddsRatio_working_3-way'!AM56-'OddsRatio_working_3-way'!R56/3)</f>
        <v>-0.89309377564392822</v>
      </c>
      <c r="AT56" s="11">
        <f>IF(('OddsRatio_working_3-way'!X56=0),IF(Q56&gt;0,-Q56^(1/3),(-Q56)^(1/3)),'OddsRatio_working_3-way'!AN56-'OddsRatio_working_3-way'!R56/3)</f>
        <v>-0.18145799289009129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9">
        <f t="shared" si="13"/>
        <v>0.32302387549688277</v>
      </c>
      <c r="E57" s="9">
        <f t="shared" si="14"/>
        <v>0.2824620445387736</v>
      </c>
      <c r="F57" s="9">
        <f t="shared" si="15"/>
        <v>0.3945140799643434</v>
      </c>
      <c r="G57" s="9">
        <f t="shared" si="16"/>
        <v>1.0584577782725924</v>
      </c>
      <c r="H57" s="9">
        <f t="shared" si="17"/>
        <v>3.0957464009797322</v>
      </c>
      <c r="I57" s="9">
        <f t="shared" si="18"/>
        <v>3.5402986678542216</v>
      </c>
      <c r="J57" s="9">
        <f t="shared" si="19"/>
        <v>2.5347637784952592</v>
      </c>
      <c r="K57" s="11">
        <f t="shared" si="20"/>
        <v>0.33557046979865773</v>
      </c>
      <c r="L57" s="11">
        <f t="shared" si="21"/>
        <v>0.29411764705882354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-0.27757680253309369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0.23485904428885646</v>
      </c>
      <c r="Q57" s="11">
        <f>2*'OddsRatio_working_3-way'!K57*'OddsRatio_working_3-way'!L57*'OddsRatio_working_3-way'!M57</f>
        <v>8.0569140407840981E-2</v>
      </c>
      <c r="R57" s="11">
        <f t="shared" si="23"/>
        <v>0</v>
      </c>
      <c r="S57" s="11">
        <f t="shared" si="24"/>
        <v>-0.84610472541507042</v>
      </c>
      <c r="T57" s="11">
        <f t="shared" si="25"/>
        <v>-0.29025891094856615</v>
      </c>
      <c r="U57" s="11">
        <f>'OddsRatio_working_3-way'!S57-'OddsRatio_working_3-way'!R57^2/3</f>
        <v>-0.84610472541507042</v>
      </c>
      <c r="V57" s="11">
        <f>'OddsRatio_working_3-way'!S57*'OddsRatio_working_3-way'!R57/3-2*'OddsRatio_working_3-way'!R57^3/27-'OddsRatio_working_3-way'!T57</f>
        <v>0.29025891094856615</v>
      </c>
      <c r="W57" s="11">
        <f>'OddsRatio_working_3-way'!V57^2+4*'OddsRatio_working_3-way'!U57^3/27</f>
        <v>-5.4861534745018758E-3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0.14978016295520372</v>
      </c>
      <c r="Y57" s="11">
        <f>IF('OddsRatio_working_3-way'!W57&gt;=0,IF('OddsRatio_working_3-way'!V57+SQRT('OddsRatio_working_3-way'!W57)&gt;0,0,PI()),ACOS('OddsRatio_working_3-way'!V57/(2*'OddsRatio_working_3-way'!X57)))</f>
        <v>0.24984896682419877</v>
      </c>
      <c r="Z57" s="11">
        <f>'OddsRatio_working_3-way'!X57^(1/3)*COS('OddsRatio_working_3-way'!Y57/3)</f>
        <v>0.52922888913629607</v>
      </c>
      <c r="AA57" s="11">
        <f>'OddsRatio_working_3-way'!X57^(1/3)*COS(('OddsRatio_working_3-way'!Y57+2*PI())/3)</f>
        <v>-0.3028736726241234</v>
      </c>
      <c r="AB57" s="11">
        <f>'OddsRatio_working_3-way'!X57^(1/3)*COS(('OddsRatio_working_3-way'!Y57+4*PI())/3)</f>
        <v>-0.22635521651217236</v>
      </c>
      <c r="AC57" s="11">
        <f>'OddsRatio_working_3-way'!X57^(1/3)*SIN('OddsRatio_working_3-way'!Y57/3)</f>
        <v>4.4177951234209471E-2</v>
      </c>
      <c r="AD57" s="11">
        <f>'OddsRatio_working_3-way'!X57^(1/3)*SIN(('OddsRatio_working_3-way'!Y57+2*PI())/3)</f>
        <v>0.43623668679154604</v>
      </c>
      <c r="AE57" s="11">
        <f>'OddsRatio_working_3-way'!X57^(1/3)*SIN(('OddsRatio_working_3-way'!Y57+4*PI())/3)</f>
        <v>-0.48041463802575551</v>
      </c>
      <c r="AF57" s="11">
        <f>-'OddsRatio_working_3-way'!U57/(3*'OddsRatio_working_3-way'!X57^(1/3))*COS(('OddsRatio_working_3-way'!Y57)/3)</f>
        <v>0.52922888913629618</v>
      </c>
      <c r="AG57" s="11">
        <f>-'OddsRatio_working_3-way'!U57/(3*'OddsRatio_working_3-way'!X57^(1/3))*COS(('OddsRatio_working_3-way'!Y57+2*PI())/3)</f>
        <v>-0.30287367262412346</v>
      </c>
      <c r="AH57" s="11">
        <f>-'OddsRatio_working_3-way'!U57/(3*'OddsRatio_working_3-way'!X57^(1/3))*COS(('OddsRatio_working_3-way'!Y57+4*PI())/3)</f>
        <v>-0.22635521651217239</v>
      </c>
      <c r="AI57" s="11">
        <f>'OddsRatio_working_3-way'!U57/(3*'OddsRatio_working_3-way'!X57^(1/3))*SIN(('OddsRatio_working_3-way'!Y57)/3)</f>
        <v>-4.4177951234209478E-2</v>
      </c>
      <c r="AJ57" s="11">
        <f>'OddsRatio_working_3-way'!U57/(3*'OddsRatio_working_3-way'!X57^(1/3))*SIN(('OddsRatio_working_3-way'!Y57+2*PI())/3)</f>
        <v>-0.43623668679154615</v>
      </c>
      <c r="AK57" s="11">
        <f>'OddsRatio_working_3-way'!U57/(3*'OddsRatio_working_3-way'!X57^(1/3))*SIN(('OddsRatio_working_3-way'!Y57+4*PI())/3)</f>
        <v>0.48041463802575562</v>
      </c>
      <c r="AL57" s="11">
        <f>'OddsRatio_working_3-way'!Z57+'OddsRatio_working_3-way'!AF57</f>
        <v>1.0584577782725924</v>
      </c>
      <c r="AM57" s="11">
        <f>'OddsRatio_working_3-way'!AA57+'OddsRatio_working_3-way'!AG57</f>
        <v>-0.60574734524824692</v>
      </c>
      <c r="AN57" s="11">
        <f>'OddsRatio_working_3-way'!AB57+'OddsRatio_working_3-way'!AH57</f>
        <v>-0.45271043302434477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1.0584577782725924</v>
      </c>
      <c r="AS57" s="11">
        <f>IF(('OddsRatio_working_3-way'!X57=0),IF(Q57&gt;0,-Q57^(1/3),(-Q57)^(1/3)),'OddsRatio_working_3-way'!AM57-'OddsRatio_working_3-way'!R57/3)</f>
        <v>-0.60574734524824692</v>
      </c>
      <c r="AT57" s="11">
        <f>IF(('OddsRatio_working_3-way'!X57=0),IF(Q57&gt;0,-Q57^(1/3),(-Q57)^(1/3)),'OddsRatio_working_3-way'!AN57-'OddsRatio_working_3-way'!R57/3)</f>
        <v>-0.45271043302434477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9">
        <f t="shared" si="13"/>
        <v>0.56054709676302672</v>
      </c>
      <c r="E58" s="9">
        <f t="shared" si="14"/>
        <v>0.24053701248428025</v>
      </c>
      <c r="F58" s="9">
        <f t="shared" si="15"/>
        <v>0.19891589075269303</v>
      </c>
      <c r="G58" s="9">
        <f t="shared" si="16"/>
        <v>1.073933451592394</v>
      </c>
      <c r="H58" s="9">
        <f t="shared" si="17"/>
        <v>1.7839714196624472</v>
      </c>
      <c r="I58" s="9">
        <f t="shared" si="18"/>
        <v>4.1573643476816393</v>
      </c>
      <c r="J58" s="9">
        <f t="shared" si="19"/>
        <v>5.0272504434714778</v>
      </c>
      <c r="K58" s="11">
        <f t="shared" si="20"/>
        <v>0.5780346820809249</v>
      </c>
      <c r="L58" s="11">
        <f t="shared" si="21"/>
        <v>0.25380710659898476</v>
      </c>
      <c r="M58" s="11">
        <f t="shared" si="22"/>
        <v>0.21052631578947367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-0.24857962223124785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0.22917538557523176</v>
      </c>
      <c r="Q58" s="11">
        <f>2*'OddsRatio_working_3-way'!K58*'OddsRatio_working_3-way'!L58*'OddsRatio_working_3-way'!M58</f>
        <v>6.1772341125399394E-2</v>
      </c>
      <c r="R58" s="11">
        <f t="shared" si="23"/>
        <v>0</v>
      </c>
      <c r="S58" s="11">
        <f t="shared" si="24"/>
        <v>-0.92193955207653833</v>
      </c>
      <c r="T58" s="11">
        <f t="shared" si="25"/>
        <v>-0.24850122697480817</v>
      </c>
      <c r="U58" s="11">
        <f>'OddsRatio_working_3-way'!S58-'OddsRatio_working_3-way'!R58^2/3</f>
        <v>-0.92193955207653833</v>
      </c>
      <c r="V58" s="11">
        <f>'OddsRatio_working_3-way'!S58*'OddsRatio_working_3-way'!R58/3-2*'OddsRatio_working_3-way'!R58^3/27-'OddsRatio_working_3-way'!T58</f>
        <v>0.24850122697480817</v>
      </c>
      <c r="W58" s="11">
        <f>'OddsRatio_working_3-way'!V58^2+4*'OddsRatio_working_3-way'!U58^3/27</f>
        <v>-5.4339481031852627E-2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0.17036163068590132</v>
      </c>
      <c r="Y58" s="11">
        <f>IF('OddsRatio_working_3-way'!W58&gt;=0,IF('OddsRatio_working_3-way'!V58+SQRT('OddsRatio_working_3-way'!W58)&gt;0,0,PI()),ACOS('OddsRatio_working_3-way'!V58/(2*'OddsRatio_working_3-way'!X58)))</f>
        <v>0.75344762143279886</v>
      </c>
      <c r="Z58" s="11">
        <f>'OddsRatio_working_3-way'!X58^(1/3)*COS('OddsRatio_working_3-way'!Y58/3)</f>
        <v>0.53696672579619698</v>
      </c>
      <c r="AA58" s="11">
        <f>'OddsRatio_working_3-way'!X58^(1/3)*COS(('OddsRatio_working_3-way'!Y58+2*PI())/3)</f>
        <v>-0.38779362884331575</v>
      </c>
      <c r="AB58" s="11">
        <f>'OddsRatio_working_3-way'!X58^(1/3)*COS(('OddsRatio_working_3-way'!Y58+4*PI())/3)</f>
        <v>-0.14917309695288153</v>
      </c>
      <c r="AC58" s="11">
        <f>'OddsRatio_working_3-way'!X58^(1/3)*SIN('OddsRatio_working_3-way'!Y58/3)</f>
        <v>0.13776762832111411</v>
      </c>
      <c r="AD58" s="11">
        <f>'OddsRatio_working_3-way'!X58^(1/3)*SIN(('OddsRatio_working_3-way'!Y58+2*PI())/3)</f>
        <v>0.39614301136590235</v>
      </c>
      <c r="AE58" s="11">
        <f>'OddsRatio_working_3-way'!X58^(1/3)*SIN(('OddsRatio_working_3-way'!Y58+4*PI())/3)</f>
        <v>-0.53391063968701635</v>
      </c>
      <c r="AF58" s="11">
        <f>-'OddsRatio_working_3-way'!U58/(3*'OddsRatio_working_3-way'!X58^(1/3))*COS(('OddsRatio_working_3-way'!Y58)/3)</f>
        <v>0.53696672579619698</v>
      </c>
      <c r="AG58" s="11">
        <f>-'OddsRatio_working_3-way'!U58/(3*'OddsRatio_working_3-way'!X58^(1/3))*COS(('OddsRatio_working_3-way'!Y58+2*PI())/3)</f>
        <v>-0.38779362884331575</v>
      </c>
      <c r="AH58" s="11">
        <f>-'OddsRatio_working_3-way'!U58/(3*'OddsRatio_working_3-way'!X58^(1/3))*COS(('OddsRatio_working_3-way'!Y58+4*PI())/3)</f>
        <v>-0.14917309695288153</v>
      </c>
      <c r="AI58" s="11">
        <f>'OddsRatio_working_3-way'!U58/(3*'OddsRatio_working_3-way'!X58^(1/3))*SIN(('OddsRatio_working_3-way'!Y58)/3)</f>
        <v>-0.13776762832111411</v>
      </c>
      <c r="AJ58" s="11">
        <f>'OddsRatio_working_3-way'!U58/(3*'OddsRatio_working_3-way'!X58^(1/3))*SIN(('OddsRatio_working_3-way'!Y58+2*PI())/3)</f>
        <v>-0.39614301136590235</v>
      </c>
      <c r="AK58" s="11">
        <f>'OddsRatio_working_3-way'!U58/(3*'OddsRatio_working_3-way'!X58^(1/3))*SIN(('OddsRatio_working_3-way'!Y58+4*PI())/3)</f>
        <v>0.53391063968701635</v>
      </c>
      <c r="AL58" s="11">
        <f>'OddsRatio_working_3-way'!Z58+'OddsRatio_working_3-way'!AF58</f>
        <v>1.073933451592394</v>
      </c>
      <c r="AM58" s="11">
        <f>'OddsRatio_working_3-way'!AA58+'OddsRatio_working_3-way'!AG58</f>
        <v>-0.7755872576866315</v>
      </c>
      <c r="AN58" s="11">
        <f>'OddsRatio_working_3-way'!AB58+'OddsRatio_working_3-way'!AH58</f>
        <v>-0.29834619390576306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1.073933451592394</v>
      </c>
      <c r="AS58" s="11">
        <f>IF(('OddsRatio_working_3-way'!X58=0),IF(Q58&gt;0,-Q58^(1/3),(-Q58)^(1/3)),'OddsRatio_working_3-way'!AM58-'OddsRatio_working_3-way'!R58/3)</f>
        <v>-0.7755872576866315</v>
      </c>
      <c r="AT58" s="11">
        <f>IF(('OddsRatio_working_3-way'!X58=0),IF(Q58&gt;0,-Q58^(1/3),(-Q58)^(1/3)),'OddsRatio_working_3-way'!AN58-'OddsRatio_working_3-way'!R58/3)</f>
        <v>-0.29834619390576306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9">
        <f t="shared" si="13"/>
        <v>0.50717212346124219</v>
      </c>
      <c r="E59" s="9">
        <f t="shared" si="14"/>
        <v>0.25966726027537224</v>
      </c>
      <c r="F59" s="9">
        <f t="shared" si="15"/>
        <v>0.23316061626338586</v>
      </c>
      <c r="G59" s="9">
        <f t="shared" si="16"/>
        <v>1.0678211006581924</v>
      </c>
      <c r="H59" s="9">
        <f t="shared" si="17"/>
        <v>1.9717172015989548</v>
      </c>
      <c r="I59" s="9">
        <f t="shared" si="18"/>
        <v>3.8510823387573732</v>
      </c>
      <c r="J59" s="9">
        <f t="shared" si="19"/>
        <v>4.2888889900272318</v>
      </c>
      <c r="K59" s="11">
        <f t="shared" si="20"/>
        <v>0.52356020942408377</v>
      </c>
      <c r="L59" s="11">
        <f t="shared" si="21"/>
        <v>0.27247956403269757</v>
      </c>
      <c r="M59" s="11">
        <f t="shared" si="22"/>
        <v>0.24509803921568626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-0.26166387921275491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0.23287058521427031</v>
      </c>
      <c r="Q59" s="11">
        <f>2*'OddsRatio_working_3-way'!K59*'OddsRatio_working_3-way'!L59*'OddsRatio_working_3-way'!M59</f>
        <v>6.9931106670952051E-2</v>
      </c>
      <c r="R59" s="11">
        <f t="shared" si="23"/>
        <v>0</v>
      </c>
      <c r="S59" s="11">
        <f t="shared" si="24"/>
        <v>-0.88996076154984616</v>
      </c>
      <c r="T59" s="11">
        <f t="shared" si="25"/>
        <v>-0.26725548394890275</v>
      </c>
      <c r="U59" s="11">
        <f>'OddsRatio_working_3-way'!S59-'OddsRatio_working_3-way'!R59^2/3</f>
        <v>-0.88996076154984616</v>
      </c>
      <c r="V59" s="11">
        <f>'OddsRatio_working_3-way'!S59*'OddsRatio_working_3-way'!R59/3-2*'OddsRatio_working_3-way'!R59^3/27-'OddsRatio_working_3-way'!T59</f>
        <v>0.26725548394890275</v>
      </c>
      <c r="W59" s="11">
        <f>'OddsRatio_working_3-way'!V59^2+4*'OddsRatio_working_3-way'!U59^3/27</f>
        <v>-3.3000545081714877E-2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0.16157508996011505</v>
      </c>
      <c r="Y59" s="11">
        <f>IF('OddsRatio_working_3-way'!W59&gt;=0,IF('OddsRatio_working_3-way'!V59+SQRT('OddsRatio_working_3-way'!W59)&gt;0,0,PI()),ACOS('OddsRatio_working_3-way'!V59/(2*'OddsRatio_working_3-way'!X59)))</f>
        <v>0.59698932330652754</v>
      </c>
      <c r="Z59" s="11">
        <f>'OddsRatio_working_3-way'!X59^(1/3)*COS('OddsRatio_working_3-way'!Y59/3)</f>
        <v>0.53391055032909629</v>
      </c>
      <c r="AA59" s="11">
        <f>'OddsRatio_working_3-way'!X59^(1/3)*COS(('OddsRatio_working_3-way'!Y59+2*PI())/3)</f>
        <v>-0.36020136662645746</v>
      </c>
      <c r="AB59" s="11">
        <f>'OddsRatio_working_3-way'!X59^(1/3)*COS(('OddsRatio_working_3-way'!Y59+4*PI())/3)</f>
        <v>-0.17370918370263866</v>
      </c>
      <c r="AC59" s="11">
        <f>'OddsRatio_working_3-way'!X59^(1/3)*SIN('OddsRatio_working_3-way'!Y59/3)</f>
        <v>0.1076713120128278</v>
      </c>
      <c r="AD59" s="11">
        <f>'OddsRatio_working_3-way'!X59^(1/3)*SIN(('OddsRatio_working_3-way'!Y59+2*PI())/3)</f>
        <v>0.40854444392711364</v>
      </c>
      <c r="AE59" s="11">
        <f>'OddsRatio_working_3-way'!X59^(1/3)*SIN(('OddsRatio_working_3-way'!Y59+4*PI())/3)</f>
        <v>-0.51621575593994129</v>
      </c>
      <c r="AF59" s="11">
        <f>-'OddsRatio_working_3-way'!U59/(3*'OddsRatio_working_3-way'!X59^(1/3))*COS(('OddsRatio_working_3-way'!Y59)/3)</f>
        <v>0.53391055032909618</v>
      </c>
      <c r="AG59" s="11">
        <f>-'OddsRatio_working_3-way'!U59/(3*'OddsRatio_working_3-way'!X59^(1/3))*COS(('OddsRatio_working_3-way'!Y59+2*PI())/3)</f>
        <v>-0.36020136662645741</v>
      </c>
      <c r="AH59" s="11">
        <f>-'OddsRatio_working_3-way'!U59/(3*'OddsRatio_working_3-way'!X59^(1/3))*COS(('OddsRatio_working_3-way'!Y59+4*PI())/3)</f>
        <v>-0.17370918370263863</v>
      </c>
      <c r="AI59" s="11">
        <f>'OddsRatio_working_3-way'!U59/(3*'OddsRatio_working_3-way'!X59^(1/3))*SIN(('OddsRatio_working_3-way'!Y59)/3)</f>
        <v>-0.10767131201282779</v>
      </c>
      <c r="AJ59" s="11">
        <f>'OddsRatio_working_3-way'!U59/(3*'OddsRatio_working_3-way'!X59^(1/3))*SIN(('OddsRatio_working_3-way'!Y59+2*PI())/3)</f>
        <v>-0.40854444392711353</v>
      </c>
      <c r="AK59" s="11">
        <f>'OddsRatio_working_3-way'!U59/(3*'OddsRatio_working_3-way'!X59^(1/3))*SIN(('OddsRatio_working_3-way'!Y59+4*PI())/3)</f>
        <v>0.51621575593994118</v>
      </c>
      <c r="AL59" s="11">
        <f>'OddsRatio_working_3-way'!Z59+'OddsRatio_working_3-way'!AF59</f>
        <v>1.0678211006581924</v>
      </c>
      <c r="AM59" s="11">
        <f>'OddsRatio_working_3-way'!AA59+'OddsRatio_working_3-way'!AG59</f>
        <v>-0.72040273325291482</v>
      </c>
      <c r="AN59" s="11">
        <f>'OddsRatio_working_3-way'!AB59+'OddsRatio_working_3-way'!AH59</f>
        <v>-0.34741836740527732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1.0678211006581924</v>
      </c>
      <c r="AS59" s="11">
        <f>IF(('OddsRatio_working_3-way'!X59=0),IF(Q59&gt;0,-Q59^(1/3),(-Q59)^(1/3)),'OddsRatio_working_3-way'!AM59-'OddsRatio_working_3-way'!R59/3)</f>
        <v>-0.72040273325291482</v>
      </c>
      <c r="AT59" s="11">
        <f>IF(('OddsRatio_working_3-way'!X59=0),IF(Q59&gt;0,-Q59^(1/3),(-Q59)^(1/3)),'OddsRatio_working_3-way'!AN59-'OddsRatio_working_3-way'!R59/3)</f>
        <v>-0.34741836740527732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9">
        <f t="shared" si="13"/>
        <v>0.39429765800007832</v>
      </c>
      <c r="E60" s="9">
        <f t="shared" si="14"/>
        <v>0.28397690438806616</v>
      </c>
      <c r="F60" s="9">
        <f t="shared" si="15"/>
        <v>0.3217254376118554</v>
      </c>
      <c r="G60" s="9">
        <f t="shared" si="16"/>
        <v>1.0594172819137344</v>
      </c>
      <c r="H60" s="9">
        <f t="shared" si="17"/>
        <v>2.5361550587749151</v>
      </c>
      <c r="I60" s="9">
        <f t="shared" si="18"/>
        <v>3.5214131309546874</v>
      </c>
      <c r="J60" s="9">
        <f t="shared" si="19"/>
        <v>3.1082403910083314</v>
      </c>
      <c r="K60" s="11">
        <f t="shared" si="20"/>
        <v>0.4081632653061224</v>
      </c>
      <c r="L60" s="11">
        <f t="shared" si="21"/>
        <v>0.29585798816568049</v>
      </c>
      <c r="M60" s="11">
        <f t="shared" si="22"/>
        <v>0.33444816053511706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-0.27736014949804499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0.23505473907914276</v>
      </c>
      <c r="Q60" s="11">
        <f>2*'OddsRatio_working_3-way'!K60*'OddsRatio_working_3-way'!L60*'OddsRatio_working_3-way'!M60</f>
        <v>8.0774824425822248E-2</v>
      </c>
      <c r="R60" s="11">
        <f t="shared" si="23"/>
        <v>0</v>
      </c>
      <c r="S60" s="11">
        <f t="shared" si="24"/>
        <v>-0.84747120126858588</v>
      </c>
      <c r="T60" s="11">
        <f t="shared" si="25"/>
        <v>-0.29122721693078552</v>
      </c>
      <c r="U60" s="11">
        <f>'OddsRatio_working_3-way'!S60-'OddsRatio_working_3-way'!R60^2/3</f>
        <v>-0.84747120126858588</v>
      </c>
      <c r="V60" s="11">
        <f>'OddsRatio_working_3-way'!S60*'OddsRatio_working_3-way'!R60/3-2*'OddsRatio_working_3-way'!R60^3/27-'OddsRatio_working_3-way'!T60</f>
        <v>0.29122721693078552</v>
      </c>
      <c r="W60" s="11">
        <f>'OddsRatio_working_3-way'!V60^2+4*'OddsRatio_working_3-way'!U60^3/27</f>
        <v>-5.3585776561048543E-3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0.15014315630204034</v>
      </c>
      <c r="Y60" s="11">
        <f>IF('OddsRatio_working_3-way'!W60&gt;=0,IF('OddsRatio_working_3-way'!V60+SQRT('OddsRatio_working_3-way'!W60)&gt;0,0,PI()),ACOS('OddsRatio_working_3-way'!V60/(2*'OddsRatio_working_3-way'!X60)))</f>
        <v>0.24625642208152643</v>
      </c>
      <c r="Z60" s="11">
        <f>'OddsRatio_working_3-way'!X60^(1/3)*COS('OddsRatio_working_3-way'!Y60/3)</f>
        <v>0.52970864095686709</v>
      </c>
      <c r="AA60" s="11">
        <f>'OddsRatio_working_3-way'!X60^(1/3)*COS(('OddsRatio_working_3-way'!Y60+2*PI())/3)</f>
        <v>-0.30259510861101063</v>
      </c>
      <c r="AB60" s="11">
        <f>'OddsRatio_working_3-way'!X60^(1/3)*COS(('OddsRatio_working_3-way'!Y60+4*PI())/3)</f>
        <v>-0.22711353234585641</v>
      </c>
      <c r="AC60" s="11">
        <f>'OddsRatio_working_3-way'!X60^(1/3)*SIN('OddsRatio_working_3-way'!Y60/3)</f>
        <v>4.3579308375544114E-2</v>
      </c>
      <c r="AD60" s="11">
        <f>'OddsRatio_working_3-way'!X60^(1/3)*SIN(('OddsRatio_working_3-way'!Y60+2*PI())/3)</f>
        <v>0.43695148548500506</v>
      </c>
      <c r="AE60" s="11">
        <f>'OddsRatio_working_3-way'!X60^(1/3)*SIN(('OddsRatio_working_3-way'!Y60+4*PI())/3)</f>
        <v>-0.48053079386054909</v>
      </c>
      <c r="AF60" s="11">
        <f>-'OddsRatio_working_3-way'!U60/(3*'OddsRatio_working_3-way'!X60^(1/3))*COS(('OddsRatio_working_3-way'!Y60)/3)</f>
        <v>0.5297086409568672</v>
      </c>
      <c r="AG60" s="11">
        <f>-'OddsRatio_working_3-way'!U60/(3*'OddsRatio_working_3-way'!X60^(1/3))*COS(('OddsRatio_working_3-way'!Y60+2*PI())/3)</f>
        <v>-0.30259510861101069</v>
      </c>
      <c r="AH60" s="11">
        <f>-'OddsRatio_working_3-way'!U60/(3*'OddsRatio_working_3-way'!X60^(1/3))*COS(('OddsRatio_working_3-way'!Y60+4*PI())/3)</f>
        <v>-0.22711353234585643</v>
      </c>
      <c r="AI60" s="11">
        <f>'OddsRatio_working_3-way'!U60/(3*'OddsRatio_working_3-way'!X60^(1/3))*SIN(('OddsRatio_working_3-way'!Y60)/3)</f>
        <v>-4.3579308375544121E-2</v>
      </c>
      <c r="AJ60" s="11">
        <f>'OddsRatio_working_3-way'!U60/(3*'OddsRatio_working_3-way'!X60^(1/3))*SIN(('OddsRatio_working_3-way'!Y60+2*PI())/3)</f>
        <v>-0.43695148548500512</v>
      </c>
      <c r="AK60" s="11">
        <f>'OddsRatio_working_3-way'!U60/(3*'OddsRatio_working_3-way'!X60^(1/3))*SIN(('OddsRatio_working_3-way'!Y60+4*PI())/3)</f>
        <v>0.48053079386054914</v>
      </c>
      <c r="AL60" s="11">
        <f>'OddsRatio_working_3-way'!Z60+'OddsRatio_working_3-way'!AF60</f>
        <v>1.0594172819137344</v>
      </c>
      <c r="AM60" s="11">
        <f>'OddsRatio_working_3-way'!AA60+'OddsRatio_working_3-way'!AG60</f>
        <v>-0.60519021722202138</v>
      </c>
      <c r="AN60" s="11">
        <f>'OddsRatio_working_3-way'!AB60+'OddsRatio_working_3-way'!AH60</f>
        <v>-0.45422706469171281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1.0594172819137344</v>
      </c>
      <c r="AS60" s="11">
        <f>IF(('OddsRatio_working_3-way'!X60=0),IF(Q60&gt;0,-Q60^(1/3),(-Q60)^(1/3)),'OddsRatio_working_3-way'!AM60-'OddsRatio_working_3-way'!R60/3)</f>
        <v>-0.60519021722202138</v>
      </c>
      <c r="AT60" s="11">
        <f>IF(('OddsRatio_working_3-way'!X60=0),IF(Q60&gt;0,-Q60^(1/3),(-Q60)^(1/3)),'OddsRatio_working_3-way'!AN60-'OddsRatio_working_3-way'!R60/3)</f>
        <v>-0.45422706469171281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9">
        <f t="shared" si="13"/>
        <v>0.25899662454900235</v>
      </c>
      <c r="E61" s="9">
        <f t="shared" si="14"/>
        <v>0.30916240193508299</v>
      </c>
      <c r="F61" s="9">
        <f t="shared" si="15"/>
        <v>0.43184097351591472</v>
      </c>
      <c r="G61" s="9">
        <f t="shared" si="16"/>
        <v>1.044180357916729</v>
      </c>
      <c r="H61" s="9">
        <f t="shared" si="17"/>
        <v>3.8610541806918386</v>
      </c>
      <c r="I61" s="9">
        <f t="shared" si="18"/>
        <v>3.2345459659418001</v>
      </c>
      <c r="J61" s="9">
        <f t="shared" si="19"/>
        <v>2.3156672509750789</v>
      </c>
      <c r="K61" s="11">
        <f t="shared" si="20"/>
        <v>0.26737967914438499</v>
      </c>
      <c r="L61" s="11">
        <f t="shared" si="21"/>
        <v>0.31847133757961782</v>
      </c>
      <c r="M61" s="11">
        <f t="shared" si="22"/>
        <v>0.44247787610619471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-0.2783717706379405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0.23134423509758806</v>
      </c>
      <c r="Q61" s="11">
        <f>2*'OddsRatio_working_3-way'!K61*'OddsRatio_working_3-way'!L61*'OddsRatio_working_3-way'!M61</f>
        <v>7.5356428370549844E-2</v>
      </c>
      <c r="R61" s="11">
        <f t="shared" si="23"/>
        <v>0</v>
      </c>
      <c r="S61" s="11">
        <f t="shared" si="24"/>
        <v>-0.83106212446549399</v>
      </c>
      <c r="T61" s="11">
        <f t="shared" si="25"/>
        <v>-0.27070427507019346</v>
      </c>
      <c r="U61" s="11">
        <f>'OddsRatio_working_3-way'!S61-'OddsRatio_working_3-way'!R61^2/3</f>
        <v>-0.83106212446549399</v>
      </c>
      <c r="V61" s="11">
        <f>'OddsRatio_working_3-way'!S61*'OddsRatio_working_3-way'!R61/3-2*'OddsRatio_working_3-way'!R61^3/27-'OddsRatio_working_3-way'!T61</f>
        <v>0.27070427507019346</v>
      </c>
      <c r="W61" s="11">
        <f>'OddsRatio_working_3-way'!V61^2+4*'OddsRatio_working_3-way'!U61^3/27</f>
        <v>-1.1753995876631368E-2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0.14580363542956526</v>
      </c>
      <c r="Y61" s="11">
        <f>IF('OddsRatio_working_3-way'!W61&gt;=0,IF('OddsRatio_working_3-way'!V61+SQRT('OddsRatio_working_3-way'!W61)&gt;0,0,PI()),ACOS('OddsRatio_working_3-way'!V61/(2*'OddsRatio_working_3-way'!X61)))</f>
        <v>0.38093346878842649</v>
      </c>
      <c r="Z61" s="11">
        <f>'OddsRatio_working_3-way'!X61^(1/3)*COS('OddsRatio_working_3-way'!Y61/3)</f>
        <v>0.52209017895836451</v>
      </c>
      <c r="AA61" s="11">
        <f>'OddsRatio_working_3-way'!X61^(1/3)*COS(('OddsRatio_working_3-way'!Y61+2*PI())/3)</f>
        <v>-0.31876783103561473</v>
      </c>
      <c r="AB61" s="11">
        <f>'OddsRatio_working_3-way'!X61^(1/3)*COS(('OddsRatio_working_3-way'!Y61+4*PI())/3)</f>
        <v>-0.20332234792274984</v>
      </c>
      <c r="AC61" s="11">
        <f>'OddsRatio_working_3-way'!X61^(1/3)*SIN('OddsRatio_working_3-way'!Y61/3)</f>
        <v>6.6652480751938983E-2</v>
      </c>
      <c r="AD61" s="11">
        <f>'OddsRatio_working_3-way'!X61^(1/3)*SIN(('OddsRatio_working_3-way'!Y61+2*PI())/3)</f>
        <v>0.4188171176683379</v>
      </c>
      <c r="AE61" s="11">
        <f>'OddsRatio_working_3-way'!X61^(1/3)*SIN(('OddsRatio_working_3-way'!Y61+4*PI())/3)</f>
        <v>-0.48546959842027687</v>
      </c>
      <c r="AF61" s="11">
        <f>-'OddsRatio_working_3-way'!U61/(3*'OddsRatio_working_3-way'!X61^(1/3))*COS(('OddsRatio_working_3-way'!Y61)/3)</f>
        <v>0.52209017895836463</v>
      </c>
      <c r="AG61" s="11">
        <f>-'OddsRatio_working_3-way'!U61/(3*'OddsRatio_working_3-way'!X61^(1/3))*COS(('OddsRatio_working_3-way'!Y61+2*PI())/3)</f>
        <v>-0.31876783103561479</v>
      </c>
      <c r="AH61" s="11">
        <f>-'OddsRatio_working_3-way'!U61/(3*'OddsRatio_working_3-way'!X61^(1/3))*COS(('OddsRatio_working_3-way'!Y61+4*PI())/3)</f>
        <v>-0.20332234792274989</v>
      </c>
      <c r="AI61" s="11">
        <f>'OddsRatio_working_3-way'!U61/(3*'OddsRatio_working_3-way'!X61^(1/3))*SIN(('OddsRatio_working_3-way'!Y61)/3)</f>
        <v>-6.6652480751938997E-2</v>
      </c>
      <c r="AJ61" s="11">
        <f>'OddsRatio_working_3-way'!U61/(3*'OddsRatio_working_3-way'!X61^(1/3))*SIN(('OddsRatio_working_3-way'!Y61+2*PI())/3)</f>
        <v>-0.41881711766833801</v>
      </c>
      <c r="AK61" s="11">
        <f>'OddsRatio_working_3-way'!U61/(3*'OddsRatio_working_3-way'!X61^(1/3))*SIN(('OddsRatio_working_3-way'!Y61+4*PI())/3)</f>
        <v>0.48546959842027698</v>
      </c>
      <c r="AL61" s="11">
        <f>'OddsRatio_working_3-way'!Z61+'OddsRatio_working_3-way'!AF61</f>
        <v>1.044180357916729</v>
      </c>
      <c r="AM61" s="11">
        <f>'OddsRatio_working_3-way'!AA61+'OddsRatio_working_3-way'!AG61</f>
        <v>-0.63753566207122958</v>
      </c>
      <c r="AN61" s="11">
        <f>'OddsRatio_working_3-way'!AB61+'OddsRatio_working_3-way'!AH61</f>
        <v>-0.40664469584549973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1.044180357916729</v>
      </c>
      <c r="AS61" s="11">
        <f>IF(('OddsRatio_working_3-way'!X61=0),IF(Q61&gt;0,-Q61^(1/3),(-Q61)^(1/3)),'OddsRatio_working_3-way'!AM61-'OddsRatio_working_3-way'!R61/3)</f>
        <v>-0.63753566207122958</v>
      </c>
      <c r="AT61" s="11">
        <f>IF(('OddsRatio_working_3-way'!X61=0),IF(Q61&gt;0,-Q61^(1/3),(-Q61)^(1/3)),'OddsRatio_working_3-way'!AN61-'OddsRatio_working_3-way'!R61/3)</f>
        <v>-0.40664469584549973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9">
        <f t="shared" si="13"/>
        <v>0.49578748885491508</v>
      </c>
      <c r="E62" s="9">
        <f t="shared" si="14"/>
        <v>0.28104020717419853</v>
      </c>
      <c r="F62" s="9">
        <f t="shared" si="15"/>
        <v>0.22317230397088642</v>
      </c>
      <c r="G62" s="9">
        <f t="shared" si="16"/>
        <v>1.0484466111100672</v>
      </c>
      <c r="H62" s="9">
        <f t="shared" si="17"/>
        <v>2.0169932127767654</v>
      </c>
      <c r="I62" s="9">
        <f t="shared" si="18"/>
        <v>3.5582097311085636</v>
      </c>
      <c r="J62" s="9">
        <f t="shared" si="19"/>
        <v>4.4808427488854239</v>
      </c>
      <c r="K62" s="11">
        <f t="shared" si="20"/>
        <v>0.50761421319796951</v>
      </c>
      <c r="L62" s="11">
        <f t="shared" si="21"/>
        <v>0.29069767441860467</v>
      </c>
      <c r="M62" s="11">
        <f t="shared" si="22"/>
        <v>0.23148148148148145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-0.26840538744387177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0.22988289020929792</v>
      </c>
      <c r="Q62" s="11">
        <f>2*'OddsRatio_working_3-way'!K62*'OddsRatio_working_3-way'!L62*'OddsRatio_working_3-way'!M62</f>
        <v>6.8315866332629399E-2</v>
      </c>
      <c r="R62" s="11">
        <f t="shared" si="23"/>
        <v>0</v>
      </c>
      <c r="S62" s="11">
        <f t="shared" si="24"/>
        <v>-0.85647643811684082</v>
      </c>
      <c r="T62" s="11">
        <f t="shared" si="25"/>
        <v>-0.254524944462657</v>
      </c>
      <c r="U62" s="11">
        <f>'OddsRatio_working_3-way'!S62-'OddsRatio_working_3-way'!R62^2/3</f>
        <v>-0.85647643811684082</v>
      </c>
      <c r="V62" s="11">
        <f>'OddsRatio_working_3-way'!S62*'OddsRatio_working_3-way'!R62/3-2*'OddsRatio_working_3-way'!R62^3/27-'OddsRatio_working_3-way'!T62</f>
        <v>0.254524944462657</v>
      </c>
      <c r="W62" s="11">
        <f>'OddsRatio_working_3-way'!V62^2+4*'OddsRatio_working_3-way'!U62^3/27</f>
        <v>-2.8294076217664138E-2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0.15254263631144471</v>
      </c>
      <c r="Y62" s="11">
        <f>IF('OddsRatio_working_3-way'!W62&gt;=0,IF('OddsRatio_working_3-way'!V62+SQRT('OddsRatio_working_3-way'!W62)&gt;0,0,PI()),ACOS('OddsRatio_working_3-way'!V62/(2*'OddsRatio_working_3-way'!X62)))</f>
        <v>0.583980234601298</v>
      </c>
      <c r="Z62" s="11">
        <f>'OddsRatio_working_3-way'!X62^(1/3)*COS('OddsRatio_working_3-way'!Y62/3)</f>
        <v>0.5242233055550336</v>
      </c>
      <c r="AA62" s="11">
        <f>'OddsRatio_working_3-way'!X62^(1/3)*COS(('OddsRatio_working_3-way'!Y62+2*PI())/3)</f>
        <v>-0.351618937195745</v>
      </c>
      <c r="AB62" s="11">
        <f>'OddsRatio_working_3-way'!X62^(1/3)*COS(('OddsRatio_working_3-way'!Y62+4*PI())/3)</f>
        <v>-0.17260436835928825</v>
      </c>
      <c r="AC62" s="11">
        <f>'OddsRatio_working_3-way'!X62^(1/3)*SIN('OddsRatio_working_3-way'!Y62/3)</f>
        <v>0.10335410950659304</v>
      </c>
      <c r="AD62" s="11">
        <f>'OddsRatio_working_3-way'!X62^(1/3)*SIN(('OddsRatio_working_3-way'!Y62+2*PI())/3)</f>
        <v>0.40231364511321466</v>
      </c>
      <c r="AE62" s="11">
        <f>'OddsRatio_working_3-way'!X62^(1/3)*SIN(('OddsRatio_working_3-way'!Y62+4*PI())/3)</f>
        <v>-0.50566775461980762</v>
      </c>
      <c r="AF62" s="11">
        <f>-'OddsRatio_working_3-way'!U62/(3*'OddsRatio_working_3-way'!X62^(1/3))*COS(('OddsRatio_working_3-way'!Y62)/3)</f>
        <v>0.52422330555503371</v>
      </c>
      <c r="AG62" s="11">
        <f>-'OddsRatio_working_3-way'!U62/(3*'OddsRatio_working_3-way'!X62^(1/3))*COS(('OddsRatio_working_3-way'!Y62+2*PI())/3)</f>
        <v>-0.35161893719574505</v>
      </c>
      <c r="AH62" s="11">
        <f>-'OddsRatio_working_3-way'!U62/(3*'OddsRatio_working_3-way'!X62^(1/3))*COS(('OddsRatio_working_3-way'!Y62+4*PI())/3)</f>
        <v>-0.17260436835928827</v>
      </c>
      <c r="AI62" s="11">
        <f>'OddsRatio_working_3-way'!U62/(3*'OddsRatio_working_3-way'!X62^(1/3))*SIN(('OddsRatio_working_3-way'!Y62)/3)</f>
        <v>-0.10335410950659307</v>
      </c>
      <c r="AJ62" s="11">
        <f>'OddsRatio_working_3-way'!U62/(3*'OddsRatio_working_3-way'!X62^(1/3))*SIN(('OddsRatio_working_3-way'!Y62+2*PI())/3)</f>
        <v>-0.40231364511321477</v>
      </c>
      <c r="AK62" s="11">
        <f>'OddsRatio_working_3-way'!U62/(3*'OddsRatio_working_3-way'!X62^(1/3))*SIN(('OddsRatio_working_3-way'!Y62+4*PI())/3)</f>
        <v>0.50566775461980773</v>
      </c>
      <c r="AL62" s="11">
        <f>'OddsRatio_working_3-way'!Z62+'OddsRatio_working_3-way'!AF62</f>
        <v>1.0484466111100672</v>
      </c>
      <c r="AM62" s="11">
        <f>'OddsRatio_working_3-way'!AA62+'OddsRatio_working_3-way'!AG62</f>
        <v>-0.70323787439148999</v>
      </c>
      <c r="AN62" s="11">
        <f>'OddsRatio_working_3-way'!AB62+'OddsRatio_working_3-way'!AH62</f>
        <v>-0.34520873671857655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1.0484466111100672</v>
      </c>
      <c r="AS62" s="11">
        <f>IF(('OddsRatio_working_3-way'!X62=0),IF(Q62&gt;0,-Q62^(1/3),(-Q62)^(1/3)),'OddsRatio_working_3-way'!AM62-'OddsRatio_working_3-way'!R62/3)</f>
        <v>-0.70323787439148999</v>
      </c>
      <c r="AT62" s="11">
        <f>IF(('OddsRatio_working_3-way'!X62=0),IF(Q62&gt;0,-Q62^(1/3),(-Q62)^(1/3)),'OddsRatio_working_3-way'!AN62-'OddsRatio_working_3-way'!R62/3)</f>
        <v>-0.34520873671857655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9">
        <f t="shared" si="13"/>
        <v>0.37687689379019834</v>
      </c>
      <c r="E63" s="9">
        <f t="shared" si="14"/>
        <v>0.31307562306353331</v>
      </c>
      <c r="F63" s="9">
        <f t="shared" si="15"/>
        <v>0.3100474831462684</v>
      </c>
      <c r="G63" s="9">
        <f t="shared" si="16"/>
        <v>1.0398656195633424</v>
      </c>
      <c r="H63" s="9">
        <f t="shared" si="17"/>
        <v>2.6533863351057145</v>
      </c>
      <c r="I63" s="9">
        <f t="shared" si="18"/>
        <v>3.1941164572786529</v>
      </c>
      <c r="J63" s="9">
        <f t="shared" si="19"/>
        <v>3.2253124258655528</v>
      </c>
      <c r="K63" s="11">
        <f t="shared" si="20"/>
        <v>0.38610038610038611</v>
      </c>
      <c r="L63" s="11">
        <f t="shared" si="21"/>
        <v>0.32154340836012862</v>
      </c>
      <c r="M63" s="11">
        <f t="shared" si="22"/>
        <v>0.31847133757961782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-0.28385957734473932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0.23089952841934333</v>
      </c>
      <c r="Q63" s="11">
        <f>2*'OddsRatio_working_3-way'!K63*'OddsRatio_working_3-way'!L63*'OddsRatio_working_3-way'!M63</f>
        <v>7.9075180965528513E-2</v>
      </c>
      <c r="R63" s="11">
        <f t="shared" si="23"/>
        <v>0</v>
      </c>
      <c r="S63" s="11">
        <f t="shared" si="24"/>
        <v>-0.81342870506328724</v>
      </c>
      <c r="T63" s="11">
        <f t="shared" si="25"/>
        <v>-0.27857147433674212</v>
      </c>
      <c r="U63" s="11">
        <f>'OddsRatio_working_3-way'!S63-'OddsRatio_working_3-way'!R63^2/3</f>
        <v>-0.81342870506328724</v>
      </c>
      <c r="V63" s="11">
        <f>'OddsRatio_working_3-way'!S63*'OddsRatio_working_3-way'!R63/3-2*'OddsRatio_working_3-way'!R63^3/27-'OddsRatio_working_3-way'!T63</f>
        <v>0.27857147433674212</v>
      </c>
      <c r="W63" s="11">
        <f>'OddsRatio_working_3-way'!V63^2+4*'OddsRatio_working_3-way'!U63^3/27</f>
        <v>-2.1339822204800296E-3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0.14118786114130547</v>
      </c>
      <c r="Y63" s="11">
        <f>IF('OddsRatio_working_3-way'!W63&gt;=0,IF('OddsRatio_working_3-way'!V63+SQRT('OddsRatio_working_3-way'!W63)&gt;0,0,PI()),ACOS('OddsRatio_working_3-way'!V63/(2*'OddsRatio_working_3-way'!X63)))</f>
        <v>0.16433289837837872</v>
      </c>
      <c r="Z63" s="11">
        <f>'OddsRatio_working_3-way'!X63^(1/3)*COS('OddsRatio_working_3-way'!Y63/3)</f>
        <v>0.51993280978167122</v>
      </c>
      <c r="AA63" s="11">
        <f>'OddsRatio_working_3-way'!X63^(1/3)*COS(('OddsRatio_working_3-way'!Y63+2*PI())/3)</f>
        <v>-0.2846561041645031</v>
      </c>
      <c r="AB63" s="11">
        <f>'OddsRatio_working_3-way'!X63^(1/3)*COS(('OddsRatio_working_3-way'!Y63+4*PI())/3)</f>
        <v>-0.2352767056171679</v>
      </c>
      <c r="AC63" s="11">
        <f>'OddsRatio_working_3-way'!X63^(1/3)*SIN('OddsRatio_working_3-way'!Y63/3)</f>
        <v>2.8509209043725704E-2</v>
      </c>
      <c r="AD63" s="11">
        <f>'OddsRatio_working_3-way'!X63^(1/3)*SIN(('OddsRatio_working_3-way'!Y63+2*PI())/3)</f>
        <v>0.43602041701008681</v>
      </c>
      <c r="AE63" s="11">
        <f>'OddsRatio_working_3-way'!X63^(1/3)*SIN(('OddsRatio_working_3-way'!Y63+4*PI())/3)</f>
        <v>-0.46452962605381254</v>
      </c>
      <c r="AF63" s="11">
        <f>-'OddsRatio_working_3-way'!U63/(3*'OddsRatio_working_3-way'!X63^(1/3))*COS(('OddsRatio_working_3-way'!Y63)/3)</f>
        <v>0.51993280978167122</v>
      </c>
      <c r="AG63" s="11">
        <f>-'OddsRatio_working_3-way'!U63/(3*'OddsRatio_working_3-way'!X63^(1/3))*COS(('OddsRatio_working_3-way'!Y63+2*PI())/3)</f>
        <v>-0.2846561041645031</v>
      </c>
      <c r="AH63" s="11">
        <f>-'OddsRatio_working_3-way'!U63/(3*'OddsRatio_working_3-way'!X63^(1/3))*COS(('OddsRatio_working_3-way'!Y63+4*PI())/3)</f>
        <v>-0.2352767056171679</v>
      </c>
      <c r="AI63" s="11">
        <f>'OddsRatio_working_3-way'!U63/(3*'OddsRatio_working_3-way'!X63^(1/3))*SIN(('OddsRatio_working_3-way'!Y63)/3)</f>
        <v>-2.8509209043725704E-2</v>
      </c>
      <c r="AJ63" s="11">
        <f>'OddsRatio_working_3-way'!U63/(3*'OddsRatio_working_3-way'!X63^(1/3))*SIN(('OddsRatio_working_3-way'!Y63+2*PI())/3)</f>
        <v>-0.43602041701008681</v>
      </c>
      <c r="AK63" s="11">
        <f>'OddsRatio_working_3-way'!U63/(3*'OddsRatio_working_3-way'!X63^(1/3))*SIN(('OddsRatio_working_3-way'!Y63+4*PI())/3)</f>
        <v>0.46452962605381254</v>
      </c>
      <c r="AL63" s="11">
        <f>'OddsRatio_working_3-way'!Z63+'OddsRatio_working_3-way'!AF63</f>
        <v>1.0398656195633424</v>
      </c>
      <c r="AM63" s="11">
        <f>'OddsRatio_working_3-way'!AA63+'OddsRatio_working_3-way'!AG63</f>
        <v>-0.5693122083290062</v>
      </c>
      <c r="AN63" s="11">
        <f>'OddsRatio_working_3-way'!AB63+'OddsRatio_working_3-way'!AH63</f>
        <v>-0.47055341123433581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1.0398656195633424</v>
      </c>
      <c r="AS63" s="11">
        <f>IF(('OddsRatio_working_3-way'!X63=0),IF(Q63&gt;0,-Q63^(1/3),(-Q63)^(1/3)),'OddsRatio_working_3-way'!AM63-'OddsRatio_working_3-way'!R63/3)</f>
        <v>-0.5693122083290062</v>
      </c>
      <c r="AT63" s="11">
        <f>IF(('OddsRatio_working_3-way'!X63=0),IF(Q63&gt;0,-Q63^(1/3),(-Q63)^(1/3)),'OddsRatio_working_3-way'!AN63-'OddsRatio_working_3-way'!R63/3)</f>
        <v>-0.47055341123433581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9">
        <f t="shared" si="13"/>
        <v>0.29830017372712997</v>
      </c>
      <c r="E64" s="9">
        <f t="shared" si="14"/>
        <v>0.27592658051019714</v>
      </c>
      <c r="F64" s="9">
        <f t="shared" si="15"/>
        <v>0.42577324576267289</v>
      </c>
      <c r="G64" s="9">
        <f t="shared" si="16"/>
        <v>1.0454790741754272</v>
      </c>
      <c r="H64" s="9">
        <f t="shared" si="17"/>
        <v>3.3523279168947111</v>
      </c>
      <c r="I64" s="9">
        <f t="shared" si="18"/>
        <v>3.6241524761803223</v>
      </c>
      <c r="J64" s="9">
        <f t="shared" si="19"/>
        <v>2.3486680056863003</v>
      </c>
      <c r="K64" s="11">
        <f t="shared" si="20"/>
        <v>0.30769230769230771</v>
      </c>
      <c r="L64" s="11">
        <f t="shared" si="21"/>
        <v>0.28490028490028491</v>
      </c>
      <c r="M64" s="11">
        <f t="shared" si="22"/>
        <v>0.4366812227074236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-0.27888168264385926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0.23159512578390651</v>
      </c>
      <c r="Q64" s="11">
        <f>2*'OddsRatio_working_3-way'!K64*'OddsRatio_working_3-way'!L64*'OddsRatio_working_3-way'!M64</f>
        <v>7.6560372159969081E-2</v>
      </c>
      <c r="R64" s="11">
        <f t="shared" si="23"/>
        <v>0</v>
      </c>
      <c r="S64" s="11">
        <f t="shared" si="24"/>
        <v>-0.83044222764411824</v>
      </c>
      <c r="T64" s="11">
        <f t="shared" si="25"/>
        <v>-0.27452635624598948</v>
      </c>
      <c r="U64" s="11">
        <f>'OddsRatio_working_3-way'!S64-'OddsRatio_working_3-way'!R64^2/3</f>
        <v>-0.83044222764411824</v>
      </c>
      <c r="V64" s="11">
        <f>'OddsRatio_working_3-way'!S64*'OddsRatio_working_3-way'!R64/3-2*'OddsRatio_working_3-way'!R64^3/27-'OddsRatio_working_3-way'!T64</f>
        <v>0.27452635624598948</v>
      </c>
      <c r="W64" s="11">
        <f>'OddsRatio_working_3-way'!V64^2+4*'OddsRatio_working_3-way'!U64^3/27</f>
        <v>-9.4799373435080492E-3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0.14564053146120415</v>
      </c>
      <c r="Y64" s="11">
        <f>IF('OddsRatio_working_3-way'!W64&gt;=0,IF('OddsRatio_working_3-way'!V64+SQRT('OddsRatio_working_3-way'!W64)&gt;0,0,PI()),ACOS('OddsRatio_working_3-way'!V64/(2*'OddsRatio_working_3-way'!X64)))</f>
        <v>0.34082491906338719</v>
      </c>
      <c r="Z64" s="11">
        <f>'OddsRatio_working_3-way'!X64^(1/3)*COS('OddsRatio_working_3-way'!Y64/3)</f>
        <v>0.52273953708771359</v>
      </c>
      <c r="AA64" s="11">
        <f>'OddsRatio_working_3-way'!X64^(1/3)*COS(('OddsRatio_working_3-way'!Y64+2*PI())/3)</f>
        <v>-0.31302331813168011</v>
      </c>
      <c r="AB64" s="11">
        <f>'OddsRatio_working_3-way'!X64^(1/3)*COS(('OddsRatio_working_3-way'!Y64+4*PI())/3)</f>
        <v>-0.20971621895603343</v>
      </c>
      <c r="AC64" s="11">
        <f>'OddsRatio_working_3-way'!X64^(1/3)*SIN('OddsRatio_working_3-way'!Y64/3)</f>
        <v>5.964438151825905E-2</v>
      </c>
      <c r="AD64" s="11">
        <f>'OddsRatio_working_3-way'!X64^(1/3)*SIN(('OddsRatio_working_3-way'!Y64+2*PI())/3)</f>
        <v>0.42288352792134826</v>
      </c>
      <c r="AE64" s="11">
        <f>'OddsRatio_working_3-way'!X64^(1/3)*SIN(('OddsRatio_working_3-way'!Y64+4*PI())/3)</f>
        <v>-0.48252790943960722</v>
      </c>
      <c r="AF64" s="11">
        <f>-'OddsRatio_working_3-way'!U64/(3*'OddsRatio_working_3-way'!X64^(1/3))*COS(('OddsRatio_working_3-way'!Y64)/3)</f>
        <v>0.52273953708771359</v>
      </c>
      <c r="AG64" s="11">
        <f>-'OddsRatio_working_3-way'!U64/(3*'OddsRatio_working_3-way'!X64^(1/3))*COS(('OddsRatio_working_3-way'!Y64+2*PI())/3)</f>
        <v>-0.31302331813168011</v>
      </c>
      <c r="AH64" s="11">
        <f>-'OddsRatio_working_3-way'!U64/(3*'OddsRatio_working_3-way'!X64^(1/3))*COS(('OddsRatio_working_3-way'!Y64+4*PI())/3)</f>
        <v>-0.20971621895603343</v>
      </c>
      <c r="AI64" s="11">
        <f>'OddsRatio_working_3-way'!U64/(3*'OddsRatio_working_3-way'!X64^(1/3))*SIN(('OddsRatio_working_3-way'!Y64)/3)</f>
        <v>-5.964438151825905E-2</v>
      </c>
      <c r="AJ64" s="11">
        <f>'OddsRatio_working_3-way'!U64/(3*'OddsRatio_working_3-way'!X64^(1/3))*SIN(('OddsRatio_working_3-way'!Y64+2*PI())/3)</f>
        <v>-0.42288352792134826</v>
      </c>
      <c r="AK64" s="11">
        <f>'OddsRatio_working_3-way'!U64/(3*'OddsRatio_working_3-way'!X64^(1/3))*SIN(('OddsRatio_working_3-way'!Y64+4*PI())/3)</f>
        <v>0.48252790943960722</v>
      </c>
      <c r="AL64" s="11">
        <f>'OddsRatio_working_3-way'!Z64+'OddsRatio_working_3-way'!AF64</f>
        <v>1.0454790741754272</v>
      </c>
      <c r="AM64" s="11">
        <f>'OddsRatio_working_3-way'!AA64+'OddsRatio_working_3-way'!AG64</f>
        <v>-0.62604663626336021</v>
      </c>
      <c r="AN64" s="11">
        <f>'OddsRatio_working_3-way'!AB64+'OddsRatio_working_3-way'!AH64</f>
        <v>-0.41943243791206686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1.0454790741754272</v>
      </c>
      <c r="AS64" s="11">
        <f>IF(('OddsRatio_working_3-way'!X64=0),IF(Q64&gt;0,-Q64^(1/3),(-Q64)^(1/3)),'OddsRatio_working_3-way'!AM64-'OddsRatio_working_3-way'!R64/3)</f>
        <v>-0.62604663626336021</v>
      </c>
      <c r="AT64" s="11">
        <f>IF(('OddsRatio_working_3-way'!X64=0),IF(Q64&gt;0,-Q64^(1/3),(-Q64)^(1/3)),'OddsRatio_working_3-way'!AN64-'OddsRatio_working_3-way'!R64/3)</f>
        <v>-0.41943243791206686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9">
        <f t="shared" si="13"/>
        <v>0.33681190822213214</v>
      </c>
      <c r="E65" s="9">
        <f t="shared" si="14"/>
        <v>0.30766351149394011</v>
      </c>
      <c r="F65" s="9">
        <f t="shared" si="15"/>
        <v>0.35552458028392786</v>
      </c>
      <c r="G65" s="9">
        <f t="shared" si="16"/>
        <v>1.041807494589595</v>
      </c>
      <c r="H65" s="9">
        <f t="shared" si="17"/>
        <v>2.9690161647743349</v>
      </c>
      <c r="I65" s="9">
        <f t="shared" si="18"/>
        <v>3.2503041883135255</v>
      </c>
      <c r="J65" s="9">
        <f t="shared" si="19"/>
        <v>2.8127450405858951</v>
      </c>
      <c r="K65" s="11">
        <f t="shared" si="20"/>
        <v>0.34602076124567471</v>
      </c>
      <c r="L65" s="11">
        <f t="shared" si="21"/>
        <v>0.31645569620253161</v>
      </c>
      <c r="M65" s="11">
        <f t="shared" si="22"/>
        <v>0.36496350364963503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-0.28387641722884793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0.23138919518761625</v>
      </c>
      <c r="Q65" s="11">
        <f>2*'OddsRatio_working_3-way'!K65*'OddsRatio_working_3-way'!L65*'OddsRatio_working_3-way'!M65</f>
        <v>7.992718313907296E-2</v>
      </c>
      <c r="R65" s="11">
        <f t="shared" si="23"/>
        <v>0</v>
      </c>
      <c r="S65" s="11">
        <f t="shared" si="24"/>
        <v>-0.81510538087804973</v>
      </c>
      <c r="T65" s="11">
        <f t="shared" si="25"/>
        <v>-0.2815562628248876</v>
      </c>
      <c r="U65" s="11">
        <f>'OddsRatio_working_3-way'!S65-'OddsRatio_working_3-way'!R65^2/3</f>
        <v>-0.81510538087804973</v>
      </c>
      <c r="V65" s="11">
        <f>'OddsRatio_working_3-way'!S65*'OddsRatio_working_3-way'!R65/3-2*'OddsRatio_working_3-way'!R65^3/27-'OddsRatio_working_3-way'!T65</f>
        <v>0.2815562628248876</v>
      </c>
      <c r="W65" s="11">
        <f>'OddsRatio_working_3-way'!V65^2+4*'OddsRatio_working_3-way'!U65^3/27</f>
        <v>-9.5620301139830166E-4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0.14162462016481764</v>
      </c>
      <c r="Y65" s="11">
        <f>IF('OddsRatio_working_3-way'!W65&gt;=0,IF('OddsRatio_working_3-way'!V65+SQRT('OddsRatio_working_3-way'!W65)&gt;0,0,PI()),ACOS('OddsRatio_working_3-way'!V65/(2*'OddsRatio_working_3-way'!X65)))</f>
        <v>0.10938877693613613</v>
      </c>
      <c r="Z65" s="11">
        <f>'OddsRatio_working_3-way'!X65^(1/3)*COS('OddsRatio_working_3-way'!Y65/3)</f>
        <v>0.52090374729479749</v>
      </c>
      <c r="AA65" s="11">
        <f>'OddsRatio_working_3-way'!X65^(1/3)*COS(('OddsRatio_working_3-way'!Y65+2*PI())/3)</f>
        <v>-0.27690817214343816</v>
      </c>
      <c r="AB65" s="11">
        <f>'OddsRatio_working_3-way'!X65^(1/3)*COS(('OddsRatio_working_3-way'!Y65+4*PI())/3)</f>
        <v>-0.24399557515135933</v>
      </c>
      <c r="AC65" s="11">
        <f>'OddsRatio_working_3-way'!X65^(1/3)*SIN('OddsRatio_working_3-way'!Y65/3)</f>
        <v>1.900209673310637E-2</v>
      </c>
      <c r="AD65" s="11">
        <f>'OddsRatio_working_3-way'!X65^(1/3)*SIN(('OddsRatio_working_3-way'!Y65+2*PI())/3)</f>
        <v>0.44161482971725113</v>
      </c>
      <c r="AE65" s="11">
        <f>'OddsRatio_working_3-way'!X65^(1/3)*SIN(('OddsRatio_working_3-way'!Y65+4*PI())/3)</f>
        <v>-0.46061692645035746</v>
      </c>
      <c r="AF65" s="11">
        <f>-'OddsRatio_working_3-way'!U65/(3*'OddsRatio_working_3-way'!X65^(1/3))*COS(('OddsRatio_working_3-way'!Y65)/3)</f>
        <v>0.52090374729479738</v>
      </c>
      <c r="AG65" s="11">
        <f>-'OddsRatio_working_3-way'!U65/(3*'OddsRatio_working_3-way'!X65^(1/3))*COS(('OddsRatio_working_3-way'!Y65+2*PI())/3)</f>
        <v>-0.2769081721434381</v>
      </c>
      <c r="AH65" s="11">
        <f>-'OddsRatio_working_3-way'!U65/(3*'OddsRatio_working_3-way'!X65^(1/3))*COS(('OddsRatio_working_3-way'!Y65+4*PI())/3)</f>
        <v>-0.24399557515135928</v>
      </c>
      <c r="AI65" s="11">
        <f>'OddsRatio_working_3-way'!U65/(3*'OddsRatio_working_3-way'!X65^(1/3))*SIN(('OddsRatio_working_3-way'!Y65)/3)</f>
        <v>-1.9002096733106367E-2</v>
      </c>
      <c r="AJ65" s="11">
        <f>'OddsRatio_working_3-way'!U65/(3*'OddsRatio_working_3-way'!X65^(1/3))*SIN(('OddsRatio_working_3-way'!Y65+2*PI())/3)</f>
        <v>-0.44161482971725102</v>
      </c>
      <c r="AK65" s="11">
        <f>'OddsRatio_working_3-way'!U65/(3*'OddsRatio_working_3-way'!X65^(1/3))*SIN(('OddsRatio_working_3-way'!Y65+4*PI())/3)</f>
        <v>0.46061692645035734</v>
      </c>
      <c r="AL65" s="11">
        <f>'OddsRatio_working_3-way'!Z65+'OddsRatio_working_3-way'!AF65</f>
        <v>1.041807494589595</v>
      </c>
      <c r="AM65" s="11">
        <f>'OddsRatio_working_3-way'!AA65+'OddsRatio_working_3-way'!AG65</f>
        <v>-0.55381634428687621</v>
      </c>
      <c r="AN65" s="11">
        <f>'OddsRatio_working_3-way'!AB65+'OddsRatio_working_3-way'!AH65</f>
        <v>-0.48799115030271861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1.041807494589595</v>
      </c>
      <c r="AS65" s="11">
        <f>IF(('OddsRatio_working_3-way'!X65=0),IF(Q65&gt;0,-Q65^(1/3),(-Q65)^(1/3)),'OddsRatio_working_3-way'!AM65-'OddsRatio_working_3-way'!R65/3)</f>
        <v>-0.55381634428687621</v>
      </c>
      <c r="AT65" s="11">
        <f>IF(('OddsRatio_working_3-way'!X65=0),IF(Q65&gt;0,-Q65^(1/3),(-Q65)^(1/3)),'OddsRatio_working_3-way'!AN65-'OddsRatio_working_3-way'!R65/3)</f>
        <v>-0.48799115030271861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9">
        <f t="shared" si="13"/>
        <v>0.41850277839690836</v>
      </c>
      <c r="E66" s="9">
        <f t="shared" si="14"/>
        <v>0.29254180272898767</v>
      </c>
      <c r="F66" s="9">
        <f t="shared" si="15"/>
        <v>0.28895541887410414</v>
      </c>
      <c r="G66" s="9">
        <f t="shared" si="16"/>
        <v>1.0606644251148443</v>
      </c>
      <c r="H66" s="9">
        <f t="shared" si="17"/>
        <v>2.389470396900446</v>
      </c>
      <c r="I66" s="9">
        <f t="shared" si="18"/>
        <v>3.4183148892618451</v>
      </c>
      <c r="J66" s="9">
        <f t="shared" si="19"/>
        <v>3.4607414662664384</v>
      </c>
      <c r="K66" s="11">
        <f t="shared" si="20"/>
        <v>0.4329004329004329</v>
      </c>
      <c r="L66" s="11">
        <f t="shared" si="21"/>
        <v>0.3048780487804878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-0.2754674065282352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0.23494357537848576</v>
      </c>
      <c r="Q66" s="11">
        <f>2*'OddsRatio_working_3-way'!K66*'OddsRatio_working_3-way'!L66*'OddsRatio_working_3-way'!M66</f>
        <v>7.95071321077786E-2</v>
      </c>
      <c r="R66" s="11">
        <f t="shared" si="23"/>
        <v>0</v>
      </c>
      <c r="S66" s="11">
        <f t="shared" si="24"/>
        <v>-0.85289064989401642</v>
      </c>
      <c r="T66" s="11">
        <f t="shared" si="25"/>
        <v>-0.28862627745990405</v>
      </c>
      <c r="U66" s="11">
        <f>'OddsRatio_working_3-way'!S66-'OddsRatio_working_3-way'!R66^2/3</f>
        <v>-0.85289064989401642</v>
      </c>
      <c r="V66" s="11">
        <f>'OddsRatio_working_3-way'!S66*'OddsRatio_working_3-way'!R66/3-2*'OddsRatio_working_3-way'!R66^3/27-'OddsRatio_working_3-way'!T66</f>
        <v>0.28862627745990405</v>
      </c>
      <c r="W66" s="11">
        <f>'OddsRatio_working_3-way'!V66^2+4*'OddsRatio_working_3-way'!U66^3/27</f>
        <v>-8.6077334757869578E-3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0.15158567009792553</v>
      </c>
      <c r="Y66" s="11">
        <f>IF('OddsRatio_working_3-way'!W66&gt;=0,IF('OddsRatio_working_3-way'!V66+SQRT('OddsRatio_working_3-way'!W66)&gt;0,0,PI()),ACOS('OddsRatio_working_3-way'!V66/(2*'OddsRatio_working_3-way'!X66)))</f>
        <v>0.31101442030827742</v>
      </c>
      <c r="Z66" s="11">
        <f>'OddsRatio_working_3-way'!X66^(1/3)*COS('OddsRatio_working_3-way'!Y66/3)</f>
        <v>0.53033221255742224</v>
      </c>
      <c r="AA66" s="11">
        <f>'OddsRatio_working_3-way'!X66^(1/3)*COS(('OddsRatio_working_3-way'!Y66+2*PI())/3)</f>
        <v>-0.31295178108263044</v>
      </c>
      <c r="AB66" s="11">
        <f>'OddsRatio_working_3-way'!X66^(1/3)*COS(('OddsRatio_working_3-way'!Y66+4*PI())/3)</f>
        <v>-0.217380431474792</v>
      </c>
      <c r="AC66" s="11">
        <f>'OddsRatio_working_3-way'!X66^(1/3)*SIN('OddsRatio_working_3-way'!Y66/3)</f>
        <v>5.5178144422901594E-2</v>
      </c>
      <c r="AD66" s="11">
        <f>'OddsRatio_working_3-way'!X66^(1/3)*SIN(('OddsRatio_working_3-way'!Y66+2*PI())/3)</f>
        <v>0.43169209630848565</v>
      </c>
      <c r="AE66" s="11">
        <f>'OddsRatio_working_3-way'!X66^(1/3)*SIN(('OddsRatio_working_3-way'!Y66+4*PI())/3)</f>
        <v>-0.48687024073138707</v>
      </c>
      <c r="AF66" s="11">
        <f>-'OddsRatio_working_3-way'!U66/(3*'OddsRatio_working_3-way'!X66^(1/3))*COS(('OddsRatio_working_3-way'!Y66)/3)</f>
        <v>0.53033221255742213</v>
      </c>
      <c r="AG66" s="11">
        <f>-'OddsRatio_working_3-way'!U66/(3*'OddsRatio_working_3-way'!X66^(1/3))*COS(('OddsRatio_working_3-way'!Y66+2*PI())/3)</f>
        <v>-0.31295178108263033</v>
      </c>
      <c r="AH66" s="11">
        <f>-'OddsRatio_working_3-way'!U66/(3*'OddsRatio_working_3-way'!X66^(1/3))*COS(('OddsRatio_working_3-way'!Y66+4*PI())/3)</f>
        <v>-0.21738043147479194</v>
      </c>
      <c r="AI66" s="11">
        <f>'OddsRatio_working_3-way'!U66/(3*'OddsRatio_working_3-way'!X66^(1/3))*SIN(('OddsRatio_working_3-way'!Y66)/3)</f>
        <v>-5.517814442290158E-2</v>
      </c>
      <c r="AJ66" s="11">
        <f>'OddsRatio_working_3-way'!U66/(3*'OddsRatio_working_3-way'!X66^(1/3))*SIN(('OddsRatio_working_3-way'!Y66+2*PI())/3)</f>
        <v>-0.43169209630848554</v>
      </c>
      <c r="AK66" s="11">
        <f>'OddsRatio_working_3-way'!U66/(3*'OddsRatio_working_3-way'!X66^(1/3))*SIN(('OddsRatio_working_3-way'!Y66+4*PI())/3)</f>
        <v>0.48687024073138696</v>
      </c>
      <c r="AL66" s="11">
        <f>'OddsRatio_working_3-way'!Z66+'OddsRatio_working_3-way'!AF66</f>
        <v>1.0606644251148443</v>
      </c>
      <c r="AM66" s="11">
        <f>'OddsRatio_working_3-way'!AA66+'OddsRatio_working_3-way'!AG66</f>
        <v>-0.62590356216526077</v>
      </c>
      <c r="AN66" s="11">
        <f>'OddsRatio_working_3-way'!AB66+'OddsRatio_working_3-way'!AH66</f>
        <v>-0.43476086294958394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1.0606644251148443</v>
      </c>
      <c r="AS66" s="11">
        <f>IF(('OddsRatio_working_3-way'!X66=0),IF(Q66&gt;0,-Q66^(1/3),(-Q66)^(1/3)),'OddsRatio_working_3-way'!AM66-'OddsRatio_working_3-way'!R66/3)</f>
        <v>-0.62590356216526077</v>
      </c>
      <c r="AT66" s="11">
        <f>IF(('OddsRatio_working_3-way'!X66=0),IF(Q66&gt;0,-Q66^(1/3),(-Q66)^(1/3)),'OddsRatio_working_3-way'!AN66-'OddsRatio_working_3-way'!R66/3)</f>
        <v>-0.43476086294958394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9">
        <f t="shared" si="13"/>
        <v>0.37113404305529357</v>
      </c>
      <c r="E67" s="9">
        <f t="shared" si="14"/>
        <v>0.30815324112412451</v>
      </c>
      <c r="F67" s="9">
        <f t="shared" si="15"/>
        <v>0.32071271582058208</v>
      </c>
      <c r="G67" s="9">
        <f t="shared" si="16"/>
        <v>1.0590276759706576</v>
      </c>
      <c r="H67" s="9">
        <f t="shared" si="17"/>
        <v>2.6944442815530523</v>
      </c>
      <c r="I67" s="9">
        <f t="shared" si="18"/>
        <v>3.2451386730577947</v>
      </c>
      <c r="J67" s="9">
        <f t="shared" si="19"/>
        <v>3.1180553519413148</v>
      </c>
      <c r="K67" s="11">
        <f t="shared" si="20"/>
        <v>0.38461538461538458</v>
      </c>
      <c r="L67" s="11">
        <f t="shared" si="21"/>
        <v>0.32051282051282048</v>
      </c>
      <c r="M67" s="11">
        <f t="shared" si="22"/>
        <v>0.33333333333333331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-0.2787639710716634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0.23504273504273498</v>
      </c>
      <c r="Q67" s="11">
        <f>2*'OddsRatio_working_3-way'!K67*'OddsRatio_working_3-way'!L67*'OddsRatio_working_3-way'!M67</f>
        <v>8.2182774490466778E-2</v>
      </c>
      <c r="R67" s="11">
        <f t="shared" si="23"/>
        <v>0</v>
      </c>
      <c r="S67" s="11">
        <f t="shared" si="24"/>
        <v>-0.84316037735849025</v>
      </c>
      <c r="T67" s="11">
        <f t="shared" si="25"/>
        <v>-0.29481132075471689</v>
      </c>
      <c r="U67" s="11">
        <f>'OddsRatio_working_3-way'!S67-'OddsRatio_working_3-way'!R67^2/3</f>
        <v>-0.84316037735849025</v>
      </c>
      <c r="V67" s="11">
        <f>'OddsRatio_working_3-way'!S67*'OddsRatio_working_3-way'!R67/3-2*'OddsRatio_working_3-way'!R67^3/27-'OddsRatio_working_3-way'!T67</f>
        <v>0.29481132075471689</v>
      </c>
      <c r="W67" s="11">
        <f>'OddsRatio_working_3-way'!V67^2+4*'OddsRatio_working_3-way'!U67^3/27</f>
        <v>-1.8891130186483446E-3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0.14899901666100762</v>
      </c>
      <c r="Y67" s="11">
        <f>IF('OddsRatio_working_3-way'!W67&gt;=0,IF('OddsRatio_working_3-way'!V67+SQRT('OddsRatio_working_3-way'!W67)&gt;0,0,PI()),ACOS('OddsRatio_working_3-way'!V67/(2*'OddsRatio_working_3-way'!X67)))</f>
        <v>0.14637520815136118</v>
      </c>
      <c r="Z67" s="11">
        <f>'OddsRatio_working_3-way'!X67^(1/3)*COS('OddsRatio_working_3-way'!Y67/3)</f>
        <v>0.52951383798532881</v>
      </c>
      <c r="AA67" s="11">
        <f>'OddsRatio_working_3-way'!X67^(1/3)*COS(('OddsRatio_working_3-way'!Y67+2*PI())/3)</f>
        <v>-0.28714923633941847</v>
      </c>
      <c r="AB67" s="11">
        <f>'OddsRatio_working_3-way'!X67^(1/3)*COS(('OddsRatio_working_3-way'!Y67+4*PI())/3)</f>
        <v>-0.24236460164591048</v>
      </c>
      <c r="AC67" s="11">
        <f>'OddsRatio_working_3-way'!X67^(1/3)*SIN('OddsRatio_working_3-way'!Y67/3)</f>
        <v>2.5856420895855964E-2</v>
      </c>
      <c r="AD67" s="11">
        <f>'OddsRatio_working_3-way'!X67^(1/3)*SIN(('OddsRatio_working_3-way'!Y67+2*PI())/3)</f>
        <v>0.44564422490276429</v>
      </c>
      <c r="AE67" s="11">
        <f>'OddsRatio_working_3-way'!X67^(1/3)*SIN(('OddsRatio_working_3-way'!Y67+4*PI())/3)</f>
        <v>-0.47150064579862017</v>
      </c>
      <c r="AF67" s="11">
        <f>-'OddsRatio_working_3-way'!U67/(3*'OddsRatio_working_3-way'!X67^(1/3))*COS(('OddsRatio_working_3-way'!Y67)/3)</f>
        <v>0.52951383798532892</v>
      </c>
      <c r="AG67" s="11">
        <f>-'OddsRatio_working_3-way'!U67/(3*'OddsRatio_working_3-way'!X67^(1/3))*COS(('OddsRatio_working_3-way'!Y67+2*PI())/3)</f>
        <v>-0.28714923633941852</v>
      </c>
      <c r="AH67" s="11">
        <f>-'OddsRatio_working_3-way'!U67/(3*'OddsRatio_working_3-way'!X67^(1/3))*COS(('OddsRatio_working_3-way'!Y67+4*PI())/3)</f>
        <v>-0.24236460164591053</v>
      </c>
      <c r="AI67" s="11">
        <f>'OddsRatio_working_3-way'!U67/(3*'OddsRatio_working_3-way'!X67^(1/3))*SIN(('OddsRatio_working_3-way'!Y67)/3)</f>
        <v>-2.5856420895855971E-2</v>
      </c>
      <c r="AJ67" s="11">
        <f>'OddsRatio_working_3-way'!U67/(3*'OddsRatio_working_3-way'!X67^(1/3))*SIN(('OddsRatio_working_3-way'!Y67+2*PI())/3)</f>
        <v>-0.44564422490276434</v>
      </c>
      <c r="AK67" s="11">
        <f>'OddsRatio_working_3-way'!U67/(3*'OddsRatio_working_3-way'!X67^(1/3))*SIN(('OddsRatio_working_3-way'!Y67+4*PI())/3)</f>
        <v>0.47150064579862028</v>
      </c>
      <c r="AL67" s="11">
        <f>'OddsRatio_working_3-way'!Z67+'OddsRatio_working_3-way'!AF67</f>
        <v>1.0590276759706576</v>
      </c>
      <c r="AM67" s="11">
        <f>'OddsRatio_working_3-way'!AA67+'OddsRatio_working_3-way'!AG67</f>
        <v>-0.57429847267883694</v>
      </c>
      <c r="AN67" s="11">
        <f>'OddsRatio_working_3-way'!AB67+'OddsRatio_working_3-way'!AH67</f>
        <v>-0.48472920329182101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1.0590276759706576</v>
      </c>
      <c r="AS67" s="11">
        <f>IF(('OddsRatio_working_3-way'!X67=0),IF(Q67&gt;0,-Q67^(1/3),(-Q67)^(1/3)),'OddsRatio_working_3-way'!AM67-'OddsRatio_working_3-way'!R67/3)</f>
        <v>-0.57429847267883694</v>
      </c>
      <c r="AT67" s="11">
        <f>IF(('OddsRatio_working_3-way'!X67=0),IF(Q67&gt;0,-Q67^(1/3),(-Q67)^(1/3)),'OddsRatio_working_3-way'!AN67-'OddsRatio_working_3-way'!R67/3)</f>
        <v>-0.48472920329182101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9">
        <f t="shared" ref="D68:D131" si="26">(K68/(AR68+K68-(AR68*K68)))</f>
        <v>0.14657250404371297</v>
      </c>
      <c r="E68" s="9">
        <f t="shared" ref="E68:E131" si="27">(L68/(AR68+L68-(AR68*L68)))</f>
        <v>0.23627601567297468</v>
      </c>
      <c r="F68" s="9">
        <f t="shared" ref="F68:F131" si="28">(M68/(AR68+M68-(AR68*M68)))</f>
        <v>0.61715148028331257</v>
      </c>
      <c r="G68" s="9">
        <f t="shared" ref="G68:G131" si="29">AR68</f>
        <v>1.0883293504701017</v>
      </c>
      <c r="H68" s="9">
        <f t="shared" ref="H68:H131" si="30">IF(A68="","",1/D68)</f>
        <v>6.8225620250150438</v>
      </c>
      <c r="I68" s="9">
        <f t="shared" ref="I68:I131" si="31">IF(B68="","",1/E68)</f>
        <v>4.2323381708962016</v>
      </c>
      <c r="J68" s="9">
        <f t="shared" ref="J68:J131" si="32">IF(C68="","",1/F68)</f>
        <v>1.6203477297679576</v>
      </c>
      <c r="K68" s="11">
        <f t="shared" ref="K68:K131" si="33">1/A68</f>
        <v>0.15748031496062992</v>
      </c>
      <c r="L68" s="11">
        <f t="shared" ref="L68:L131" si="34">1/B68</f>
        <v>0.25188916876574308</v>
      </c>
      <c r="M68" s="11">
        <f t="shared" ref="M68:M131" si="35">1/C68</f>
        <v>0.63694267515923564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-0.22883434273021386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0.22461454539620401</v>
      </c>
      <c r="Q68" s="11">
        <f>2*'OddsRatio_working_3-way'!K68*'OddsRatio_working_3-way'!L68*'OddsRatio_working_3-way'!M68</f>
        <v>5.0531956219618451E-2</v>
      </c>
      <c r="R68" s="11">
        <f t="shared" ref="R68:R131" si="36">O68/N68</f>
        <v>0</v>
      </c>
      <c r="S68" s="11">
        <f t="shared" ref="S68:S131" si="37">P68/N68</f>
        <v>-0.98155959772618218</v>
      </c>
      <c r="T68" s="11">
        <f t="shared" ref="T68:T131" si="38">Q68/N68</f>
        <v>-0.2208233065750691</v>
      </c>
      <c r="U68" s="11">
        <f>'OddsRatio_working_3-way'!S68-'OddsRatio_working_3-way'!R68^2/3</f>
        <v>-0.98155959772618218</v>
      </c>
      <c r="V68" s="11">
        <f>'OddsRatio_working_3-way'!S68*'OddsRatio_working_3-way'!R68/3-2*'OddsRatio_working_3-way'!R68^3/27-'OddsRatio_working_3-way'!T68</f>
        <v>0.2208233065750691</v>
      </c>
      <c r="W68" s="11">
        <f>'OddsRatio_working_3-way'!V68^2+4*'OddsRatio_working_3-way'!U68^3/27</f>
        <v>-9.1339684733498155E-2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0.18715142095389303</v>
      </c>
      <c r="Y68" s="11">
        <f>IF('OddsRatio_working_3-way'!W68&gt;=0,IF('OddsRatio_working_3-way'!V68+SQRT('OddsRatio_working_3-way'!W68)&gt;0,0,PI()),ACOS('OddsRatio_working_3-way'!V68/(2*'OddsRatio_working_3-way'!X68)))</f>
        <v>0.93978834368412012</v>
      </c>
      <c r="Z68" s="11">
        <f>'OddsRatio_working_3-way'!X68^(1/3)*COS('OddsRatio_working_3-way'!Y68/3)</f>
        <v>0.54416467523505085</v>
      </c>
      <c r="AA68" s="11">
        <f>'OddsRatio_working_3-way'!X68^(1/3)*COS(('OddsRatio_working_3-way'!Y68+2*PI())/3)</f>
        <v>-0.42473719047616953</v>
      </c>
      <c r="AB68" s="11">
        <f>'OddsRatio_working_3-way'!X68^(1/3)*COS(('OddsRatio_working_3-way'!Y68+4*PI())/3)</f>
        <v>-0.11942748475888147</v>
      </c>
      <c r="AC68" s="11">
        <f>'OddsRatio_working_3-way'!X68^(1/3)*SIN('OddsRatio_working_3-way'!Y68/3)</f>
        <v>0.17627064078208166</v>
      </c>
      <c r="AD68" s="11">
        <f>'OddsRatio_working_3-way'!X68^(1/3)*SIN(('OddsRatio_working_3-way'!Y68+2*PI())/3)</f>
        <v>0.38312511220462198</v>
      </c>
      <c r="AE68" s="11">
        <f>'OddsRatio_working_3-way'!X68^(1/3)*SIN(('OddsRatio_working_3-way'!Y68+4*PI())/3)</f>
        <v>-0.55939575298670374</v>
      </c>
      <c r="AF68" s="11">
        <f>-'OddsRatio_working_3-way'!U68/(3*'OddsRatio_working_3-way'!X68^(1/3))*COS(('OddsRatio_working_3-way'!Y68)/3)</f>
        <v>0.54416467523505085</v>
      </c>
      <c r="AG68" s="11">
        <f>-'OddsRatio_working_3-way'!U68/(3*'OddsRatio_working_3-way'!X68^(1/3))*COS(('OddsRatio_working_3-way'!Y68+2*PI())/3)</f>
        <v>-0.42473719047616953</v>
      </c>
      <c r="AH68" s="11">
        <f>-'OddsRatio_working_3-way'!U68/(3*'OddsRatio_working_3-way'!X68^(1/3))*COS(('OddsRatio_working_3-way'!Y68+4*PI())/3)</f>
        <v>-0.11942748475888147</v>
      </c>
      <c r="AI68" s="11">
        <f>'OddsRatio_working_3-way'!U68/(3*'OddsRatio_working_3-way'!X68^(1/3))*SIN(('OddsRatio_working_3-way'!Y68)/3)</f>
        <v>-0.17627064078208166</v>
      </c>
      <c r="AJ68" s="11">
        <f>'OddsRatio_working_3-way'!U68/(3*'OddsRatio_working_3-way'!X68^(1/3))*SIN(('OddsRatio_working_3-way'!Y68+2*PI())/3)</f>
        <v>-0.38312511220462198</v>
      </c>
      <c r="AK68" s="11">
        <f>'OddsRatio_working_3-way'!U68/(3*'OddsRatio_working_3-way'!X68^(1/3))*SIN(('OddsRatio_working_3-way'!Y68+4*PI())/3)</f>
        <v>0.55939575298670374</v>
      </c>
      <c r="AL68" s="11">
        <f>'OddsRatio_working_3-way'!Z68+'OddsRatio_working_3-way'!AF68</f>
        <v>1.0883293504701017</v>
      </c>
      <c r="AM68" s="11">
        <f>'OddsRatio_working_3-way'!AA68+'OddsRatio_working_3-way'!AG68</f>
        <v>-0.84947438095233907</v>
      </c>
      <c r="AN68" s="11">
        <f>'OddsRatio_working_3-way'!AB68+'OddsRatio_working_3-way'!AH68</f>
        <v>-0.23885496951776294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1.0883293504701017</v>
      </c>
      <c r="AS68" s="11">
        <f>IF(('OddsRatio_working_3-way'!X68=0),IF(Q68&gt;0,-Q68^(1/3),(-Q68)^(1/3)),'OddsRatio_working_3-way'!AM68-'OddsRatio_working_3-way'!R68/3)</f>
        <v>-0.84947438095233907</v>
      </c>
      <c r="AT68" s="11">
        <f>IF(('OddsRatio_working_3-way'!X68=0),IF(Q68&gt;0,-Q68^(1/3),(-Q68)^(1/3)),'OddsRatio_working_3-way'!AN68-'OddsRatio_working_3-way'!R68/3)</f>
        <v>-0.23885496951776294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9">
        <f t="shared" si="26"/>
        <v>0.60643708890914294</v>
      </c>
      <c r="E69" s="9">
        <f t="shared" si="27"/>
        <v>0.2580223312602965</v>
      </c>
      <c r="F69" s="9">
        <f t="shared" si="28"/>
        <v>0.13554057983056061</v>
      </c>
      <c r="G69" s="9">
        <f t="shared" si="29"/>
        <v>1.1189235547592977</v>
      </c>
      <c r="H69" s="9">
        <f t="shared" si="30"/>
        <v>1.6489756617603926</v>
      </c>
      <c r="I69" s="9">
        <f t="shared" si="31"/>
        <v>3.8756335357313945</v>
      </c>
      <c r="J69" s="9">
        <f t="shared" si="32"/>
        <v>7.3778642621279973</v>
      </c>
      <c r="K69" s="11">
        <f t="shared" si="33"/>
        <v>0.63291139240506322</v>
      </c>
      <c r="L69" s="11">
        <f t="shared" si="34"/>
        <v>0.28011204481792717</v>
      </c>
      <c r="M69" s="11">
        <f t="shared" si="35"/>
        <v>0.14925373134328357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-0.22482047797392146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0.23417642137149589</v>
      </c>
      <c r="Q69" s="11">
        <f>2*'OddsRatio_working_3-way'!K69*'OddsRatio_working_3-way'!L69*'OddsRatio_working_3-way'!M69</f>
        <v>5.2921225168699626E-2</v>
      </c>
      <c r="R69" s="11">
        <f t="shared" si="36"/>
        <v>0</v>
      </c>
      <c r="S69" s="11">
        <f t="shared" si="37"/>
        <v>-1.0416151743910966</v>
      </c>
      <c r="T69" s="11">
        <f t="shared" si="38"/>
        <v>-0.23539325974940031</v>
      </c>
      <c r="U69" s="11">
        <f>'OddsRatio_working_3-way'!S69-'OddsRatio_working_3-way'!R69^2/3</f>
        <v>-1.0416151743910966</v>
      </c>
      <c r="V69" s="11">
        <f>'OddsRatio_working_3-way'!S69*'OddsRatio_working_3-way'!R69/3-2*'OddsRatio_working_3-way'!R69^3/27-'OddsRatio_working_3-way'!T69</f>
        <v>0.23539325974940031</v>
      </c>
      <c r="W69" s="11">
        <f>'OddsRatio_working_3-way'!V69^2+4*'OddsRatio_working_3-way'!U69^3/27</f>
        <v>-0.11201417052342796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0.20458748572363647</v>
      </c>
      <c r="Y69" s="11">
        <f>IF('OddsRatio_working_3-way'!W69&gt;=0,IF('OddsRatio_working_3-way'!V69+SQRT('OddsRatio_working_3-way'!W69)&gt;0,0,PI()),ACOS('OddsRatio_working_3-way'!V69/(2*'OddsRatio_working_3-way'!X69)))</f>
        <v>0.95784069431897012</v>
      </c>
      <c r="Z69" s="11">
        <f>'OddsRatio_working_3-way'!X69^(1/3)*COS('OddsRatio_working_3-way'!Y69/3)</f>
        <v>0.55946177737964886</v>
      </c>
      <c r="AA69" s="11">
        <f>'OddsRatio_working_3-way'!X69^(1/3)*COS(('OddsRatio_working_3-way'!Y69+2*PI())/3)</f>
        <v>-0.43990480459431031</v>
      </c>
      <c r="AB69" s="11">
        <f>'OddsRatio_working_3-way'!X69^(1/3)*COS(('OddsRatio_working_3-way'!Y69+4*PI())/3)</f>
        <v>-0.11955697278533871</v>
      </c>
      <c r="AC69" s="11">
        <f>'OddsRatio_working_3-way'!X69^(1/3)*SIN('OddsRatio_working_3-way'!Y69/3)</f>
        <v>0.18495290692922287</v>
      </c>
      <c r="AD69" s="11">
        <f>'OddsRatio_working_3-way'!X69^(1/3)*SIN(('OddsRatio_working_3-way'!Y69+2*PI())/3)</f>
        <v>0.39203165819255875</v>
      </c>
      <c r="AE69" s="11">
        <f>'OddsRatio_working_3-way'!X69^(1/3)*SIN(('OddsRatio_working_3-way'!Y69+4*PI())/3)</f>
        <v>-0.57698456512178153</v>
      </c>
      <c r="AF69" s="11">
        <f>-'OddsRatio_working_3-way'!U69/(3*'OddsRatio_working_3-way'!X69^(1/3))*COS(('OddsRatio_working_3-way'!Y69)/3)</f>
        <v>0.55946177737964897</v>
      </c>
      <c r="AG69" s="11">
        <f>-'OddsRatio_working_3-way'!U69/(3*'OddsRatio_working_3-way'!X69^(1/3))*COS(('OddsRatio_working_3-way'!Y69+2*PI())/3)</f>
        <v>-0.43990480459431036</v>
      </c>
      <c r="AH69" s="11">
        <f>-'OddsRatio_working_3-way'!U69/(3*'OddsRatio_working_3-way'!X69^(1/3))*COS(('OddsRatio_working_3-way'!Y69+4*PI())/3)</f>
        <v>-0.11955697278533872</v>
      </c>
      <c r="AI69" s="11">
        <f>'OddsRatio_working_3-way'!U69/(3*'OddsRatio_working_3-way'!X69^(1/3))*SIN(('OddsRatio_working_3-way'!Y69)/3)</f>
        <v>-0.18495290692922292</v>
      </c>
      <c r="AJ69" s="11">
        <f>'OddsRatio_working_3-way'!U69/(3*'OddsRatio_working_3-way'!X69^(1/3))*SIN(('OddsRatio_working_3-way'!Y69+2*PI())/3)</f>
        <v>-0.39203165819255881</v>
      </c>
      <c r="AK69" s="11">
        <f>'OddsRatio_working_3-way'!U69/(3*'OddsRatio_working_3-way'!X69^(1/3))*SIN(('OddsRatio_working_3-way'!Y69+4*PI())/3)</f>
        <v>0.57698456512178165</v>
      </c>
      <c r="AL69" s="11">
        <f>'OddsRatio_working_3-way'!Z69+'OddsRatio_working_3-way'!AF69</f>
        <v>1.1189235547592977</v>
      </c>
      <c r="AM69" s="11">
        <f>'OddsRatio_working_3-way'!AA69+'OddsRatio_working_3-way'!AG69</f>
        <v>-0.87980960918862072</v>
      </c>
      <c r="AN69" s="11">
        <f>'OddsRatio_working_3-way'!AB69+'OddsRatio_working_3-way'!AH69</f>
        <v>-0.23911394557067744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1.1189235547592977</v>
      </c>
      <c r="AS69" s="11">
        <f>IF(('OddsRatio_working_3-way'!X69=0),IF(Q69&gt;0,-Q69^(1/3),(-Q69)^(1/3)),'OddsRatio_working_3-way'!AM69-'OddsRatio_working_3-way'!R69/3)</f>
        <v>-0.87980960918862072</v>
      </c>
      <c r="AT69" s="11">
        <f>IF(('OddsRatio_working_3-way'!X69=0),IF(Q69&gt;0,-Q69^(1/3),(-Q69)^(1/3)),'OddsRatio_working_3-way'!AN69-'OddsRatio_working_3-way'!R69/3)</f>
        <v>-0.23911394557067744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9">
        <f t="shared" si="26"/>
        <v>0.50343552315593143</v>
      </c>
      <c r="E70" s="9">
        <f t="shared" si="27"/>
        <v>0.27629562837921928</v>
      </c>
      <c r="F70" s="9">
        <f t="shared" si="28"/>
        <v>0.22026884846484912</v>
      </c>
      <c r="G70" s="9">
        <f t="shared" si="29"/>
        <v>1.0959463173075055</v>
      </c>
      <c r="H70" s="9">
        <f t="shared" si="30"/>
        <v>1.9863516855767553</v>
      </c>
      <c r="I70" s="9">
        <f t="shared" si="31"/>
        <v>3.6193116983649385</v>
      </c>
      <c r="J70" s="9">
        <f t="shared" si="32"/>
        <v>4.5399066049032424</v>
      </c>
      <c r="K70" s="11">
        <f t="shared" si="33"/>
        <v>0.52631578947368418</v>
      </c>
      <c r="L70" s="11">
        <f t="shared" si="34"/>
        <v>0.29498525073746312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-0.25500533483964094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0.23930618823046651</v>
      </c>
      <c r="Q70" s="11">
        <f>2*'OddsRatio_working_3-way'!K70*'OddsRatio_working_3-way'!L70*'OddsRatio_working_3-way'!M70</f>
        <v>7.3406806205664574E-2</v>
      </c>
      <c r="R70" s="11">
        <f t="shared" si="36"/>
        <v>0</v>
      </c>
      <c r="S70" s="11">
        <f t="shared" si="37"/>
        <v>-0.93843600715629427</v>
      </c>
      <c r="T70" s="11">
        <f t="shared" si="38"/>
        <v>-0.28786380587616389</v>
      </c>
      <c r="U70" s="11">
        <f>'OddsRatio_working_3-way'!S70-'OddsRatio_working_3-way'!R70^2/3</f>
        <v>-0.93843600715629427</v>
      </c>
      <c r="V70" s="11">
        <f>'OddsRatio_working_3-way'!S70*'OddsRatio_working_3-way'!R70/3-2*'OddsRatio_working_3-way'!R70^3/27-'OddsRatio_working_3-way'!T70</f>
        <v>0.28786380587616389</v>
      </c>
      <c r="W70" s="11">
        <f>'OddsRatio_working_3-way'!V70^2+4*'OddsRatio_working_3-way'!U70^3/27</f>
        <v>-3.9570734728987728E-2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0.17495449798626034</v>
      </c>
      <c r="Y70" s="11">
        <f>IF('OddsRatio_working_3-way'!W70&gt;=0,IF('OddsRatio_working_3-way'!V70+SQRT('OddsRatio_working_3-way'!W70)&gt;0,0,PI()),ACOS('OddsRatio_working_3-way'!V70/(2*'OddsRatio_working_3-way'!X70)))</f>
        <v>0.60468375694681331</v>
      </c>
      <c r="Z70" s="11">
        <f>'OddsRatio_working_3-way'!X70^(1/3)*COS('OddsRatio_working_3-way'!Y70/3)</f>
        <v>0.54797315865375273</v>
      </c>
      <c r="AA70" s="11">
        <f>'OddsRatio_working_3-way'!X70^(1/3)*COS(('OddsRatio_working_3-way'!Y70+2*PI())/3)</f>
        <v>-0.37095598086852483</v>
      </c>
      <c r="AB70" s="11">
        <f>'OddsRatio_working_3-way'!X70^(1/3)*COS(('OddsRatio_working_3-way'!Y70+4*PI())/3)</f>
        <v>-0.17701717778522799</v>
      </c>
      <c r="AC70" s="11">
        <f>'OddsRatio_working_3-way'!X70^(1/3)*SIN('OddsRatio_working_3-way'!Y70/3)</f>
        <v>0.11197062016645527</v>
      </c>
      <c r="AD70" s="11">
        <f>'OddsRatio_working_3-way'!X70^(1/3)*SIN(('OddsRatio_working_3-way'!Y70+2*PI())/3)</f>
        <v>0.41857336590292277</v>
      </c>
      <c r="AE70" s="11">
        <f>'OddsRatio_working_3-way'!X70^(1/3)*SIN(('OddsRatio_working_3-way'!Y70+4*PI())/3)</f>
        <v>-0.53054398606937803</v>
      </c>
      <c r="AF70" s="11">
        <f>-'OddsRatio_working_3-way'!U70/(3*'OddsRatio_working_3-way'!X70^(1/3))*COS(('OddsRatio_working_3-way'!Y70)/3)</f>
        <v>0.54797315865375273</v>
      </c>
      <c r="AG70" s="11">
        <f>-'OddsRatio_working_3-way'!U70/(3*'OddsRatio_working_3-way'!X70^(1/3))*COS(('OddsRatio_working_3-way'!Y70+2*PI())/3)</f>
        <v>-0.37095598086852483</v>
      </c>
      <c r="AH70" s="11">
        <f>-'OddsRatio_working_3-way'!U70/(3*'OddsRatio_working_3-way'!X70^(1/3))*COS(('OddsRatio_working_3-way'!Y70+4*PI())/3)</f>
        <v>-0.17701717778522799</v>
      </c>
      <c r="AI70" s="11">
        <f>'OddsRatio_working_3-way'!U70/(3*'OddsRatio_working_3-way'!X70^(1/3))*SIN(('OddsRatio_working_3-way'!Y70)/3)</f>
        <v>-0.11197062016645527</v>
      </c>
      <c r="AJ70" s="11">
        <f>'OddsRatio_working_3-way'!U70/(3*'OddsRatio_working_3-way'!X70^(1/3))*SIN(('OddsRatio_working_3-way'!Y70+2*PI())/3)</f>
        <v>-0.41857336590292277</v>
      </c>
      <c r="AK70" s="11">
        <f>'OddsRatio_working_3-way'!U70/(3*'OddsRatio_working_3-way'!X70^(1/3))*SIN(('OddsRatio_working_3-way'!Y70+4*PI())/3)</f>
        <v>0.53054398606937803</v>
      </c>
      <c r="AL70" s="11">
        <f>'OddsRatio_working_3-way'!Z70+'OddsRatio_working_3-way'!AF70</f>
        <v>1.0959463173075055</v>
      </c>
      <c r="AM70" s="11">
        <f>'OddsRatio_working_3-way'!AA70+'OddsRatio_working_3-way'!AG70</f>
        <v>-0.74191196173704965</v>
      </c>
      <c r="AN70" s="11">
        <f>'OddsRatio_working_3-way'!AB70+'OddsRatio_working_3-way'!AH70</f>
        <v>-0.35403435557045598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1.0959463173075055</v>
      </c>
      <c r="AS70" s="11">
        <f>IF(('OddsRatio_working_3-way'!X70=0),IF(Q70&gt;0,-Q70^(1/3),(-Q70)^(1/3)),'OddsRatio_working_3-way'!AM70-'OddsRatio_working_3-way'!R70/3)</f>
        <v>-0.74191196173704965</v>
      </c>
      <c r="AT70" s="11">
        <f>IF(('OddsRatio_working_3-way'!X70=0),IF(Q70&gt;0,-Q70^(1/3),(-Q70)^(1/3)),'OddsRatio_working_3-way'!AN70-'OddsRatio_working_3-way'!R70/3)</f>
        <v>-0.35403435557045598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9">
        <f t="shared" si="26"/>
        <v>0.26754398308400867</v>
      </c>
      <c r="E71" s="9">
        <f t="shared" si="27"/>
        <v>0.31220774051985067</v>
      </c>
      <c r="F71" s="9">
        <f t="shared" si="28"/>
        <v>0.42024827639614093</v>
      </c>
      <c r="G71" s="9">
        <f t="shared" si="29"/>
        <v>1.0694153099977173</v>
      </c>
      <c r="H71" s="9">
        <f t="shared" si="30"/>
        <v>3.7377031935941556</v>
      </c>
      <c r="I71" s="9">
        <f t="shared" si="31"/>
        <v>3.2029955385952977</v>
      </c>
      <c r="J71" s="9">
        <f t="shared" si="32"/>
        <v>2.3795457498970549</v>
      </c>
      <c r="K71" s="11">
        <f t="shared" si="33"/>
        <v>0.2808988764044944</v>
      </c>
      <c r="L71" s="11">
        <f t="shared" si="34"/>
        <v>0.32679738562091504</v>
      </c>
      <c r="M71" s="11">
        <f t="shared" si="35"/>
        <v>0.4366812227074236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-0.27270304618584607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0.23690846241838082</v>
      </c>
      <c r="Q71" s="11">
        <f>2*'OddsRatio_working_3-way'!K71*'OddsRatio_working_3-way'!L71*'OddsRatio_working_3-way'!M71</f>
        <v>8.0172068500298094E-2</v>
      </c>
      <c r="R71" s="11">
        <f t="shared" si="36"/>
        <v>0</v>
      </c>
      <c r="S71" s="11">
        <f t="shared" si="37"/>
        <v>-0.86874153307744362</v>
      </c>
      <c r="T71" s="11">
        <f t="shared" si="38"/>
        <v>-0.29399036652366961</v>
      </c>
      <c r="U71" s="11">
        <f>'OddsRatio_working_3-way'!S71-'OddsRatio_working_3-way'!R71^2/3</f>
        <v>-0.86874153307744362</v>
      </c>
      <c r="V71" s="11">
        <f>'OddsRatio_working_3-way'!S71*'OddsRatio_working_3-way'!R71/3-2*'OddsRatio_working_3-way'!R71^3/27-'OddsRatio_working_3-way'!T71</f>
        <v>0.29399036652366961</v>
      </c>
      <c r="W71" s="11">
        <f>'OddsRatio_working_3-way'!V71^2+4*'OddsRatio_working_3-way'!U71^3/27</f>
        <v>-1.0702928202336995E-2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0.15583104938607276</v>
      </c>
      <c r="Y71" s="11">
        <f>IF('OddsRatio_working_3-way'!W71&gt;=0,IF('OddsRatio_working_3-way'!V71+SQRT('OddsRatio_working_3-way'!W71)&gt;0,0,PI()),ACOS('OddsRatio_working_3-way'!V71/(2*'OddsRatio_working_3-way'!X71)))</f>
        <v>0.33836570133146449</v>
      </c>
      <c r="Z71" s="11">
        <f>'OddsRatio_working_3-way'!X71^(1/3)*COS('OddsRatio_working_3-way'!Y71/3)</f>
        <v>0.53470765499885864</v>
      </c>
      <c r="AA71" s="11">
        <f>'OddsRatio_working_3-way'!X71^(1/3)*COS(('OddsRatio_working_3-way'!Y71+2*PI())/3)</f>
        <v>-0.31980548174957729</v>
      </c>
      <c r="AB71" s="11">
        <f>'OddsRatio_working_3-way'!X71^(1/3)*COS(('OddsRatio_working_3-way'!Y71+4*PI())/3)</f>
        <v>-0.21490217324928149</v>
      </c>
      <c r="AC71" s="11">
        <f>'OddsRatio_working_3-way'!X71^(1/3)*SIN('OddsRatio_working_3-way'!Y71/3)</f>
        <v>6.0565953401528191E-2</v>
      </c>
      <c r="AD71" s="11">
        <f>'OddsRatio_working_3-way'!X71^(1/3)*SIN(('OddsRatio_working_3-way'!Y71+2*PI())/3)</f>
        <v>0.43278743612625281</v>
      </c>
      <c r="AE71" s="11">
        <f>'OddsRatio_working_3-way'!X71^(1/3)*SIN(('OddsRatio_working_3-way'!Y71+4*PI())/3)</f>
        <v>-0.49335338952778096</v>
      </c>
      <c r="AF71" s="11">
        <f>-'OddsRatio_working_3-way'!U71/(3*'OddsRatio_working_3-way'!X71^(1/3))*COS(('OddsRatio_working_3-way'!Y71)/3)</f>
        <v>0.53470765499885864</v>
      </c>
      <c r="AG71" s="11">
        <f>-'OddsRatio_working_3-way'!U71/(3*'OddsRatio_working_3-way'!X71^(1/3))*COS(('OddsRatio_working_3-way'!Y71+2*PI())/3)</f>
        <v>-0.31980548174957729</v>
      </c>
      <c r="AH71" s="11">
        <f>-'OddsRatio_working_3-way'!U71/(3*'OddsRatio_working_3-way'!X71^(1/3))*COS(('OddsRatio_working_3-way'!Y71+4*PI())/3)</f>
        <v>-0.21490217324928149</v>
      </c>
      <c r="AI71" s="11">
        <f>'OddsRatio_working_3-way'!U71/(3*'OddsRatio_working_3-way'!X71^(1/3))*SIN(('OddsRatio_working_3-way'!Y71)/3)</f>
        <v>-6.0565953401528191E-2</v>
      </c>
      <c r="AJ71" s="11">
        <f>'OddsRatio_working_3-way'!U71/(3*'OddsRatio_working_3-way'!X71^(1/3))*SIN(('OddsRatio_working_3-way'!Y71+2*PI())/3)</f>
        <v>-0.43278743612625281</v>
      </c>
      <c r="AK71" s="11">
        <f>'OddsRatio_working_3-way'!U71/(3*'OddsRatio_working_3-way'!X71^(1/3))*SIN(('OddsRatio_working_3-way'!Y71+4*PI())/3)</f>
        <v>0.49335338952778096</v>
      </c>
      <c r="AL71" s="11">
        <f>'OddsRatio_working_3-way'!Z71+'OddsRatio_working_3-way'!AF71</f>
        <v>1.0694153099977173</v>
      </c>
      <c r="AM71" s="11">
        <f>'OddsRatio_working_3-way'!AA71+'OddsRatio_working_3-way'!AG71</f>
        <v>-0.63961096349915458</v>
      </c>
      <c r="AN71" s="11">
        <f>'OddsRatio_working_3-way'!AB71+'OddsRatio_working_3-way'!AH71</f>
        <v>-0.42980434649856297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1.0694153099977173</v>
      </c>
      <c r="AS71" s="11">
        <f>IF(('OddsRatio_working_3-way'!X71=0),IF(Q71&gt;0,-Q71^(1/3),(-Q71)^(1/3)),'OddsRatio_working_3-way'!AM71-'OddsRatio_working_3-way'!R71/3)</f>
        <v>-0.63961096349915458</v>
      </c>
      <c r="AT71" s="11">
        <f>IF(('OddsRatio_working_3-way'!X71=0),IF(Q71&gt;0,-Q71^(1/3),(-Q71)^(1/3)),'OddsRatio_working_3-way'!AN71-'OddsRatio_working_3-way'!R71/3)</f>
        <v>-0.42980434649856297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9">
        <f t="shared" si="26"/>
        <v>0.23846114307752153</v>
      </c>
      <c r="E72" s="9">
        <f t="shared" si="27"/>
        <v>0.26505633660574124</v>
      </c>
      <c r="F72" s="9">
        <f t="shared" si="28"/>
        <v>0.49648252031673723</v>
      </c>
      <c r="G72" s="9">
        <f t="shared" si="29"/>
        <v>1.0789038311728227</v>
      </c>
      <c r="H72" s="9">
        <f t="shared" si="30"/>
        <v>4.1935553402715557</v>
      </c>
      <c r="I72" s="9">
        <f t="shared" si="31"/>
        <v>3.7727828461141555</v>
      </c>
      <c r="J72" s="9">
        <f t="shared" si="32"/>
        <v>2.0141696013024539</v>
      </c>
      <c r="K72" s="11">
        <f t="shared" si="33"/>
        <v>0.25252525252525254</v>
      </c>
      <c r="L72" s="11">
        <f t="shared" si="34"/>
        <v>0.28011204481792717</v>
      </c>
      <c r="M72" s="11">
        <f t="shared" si="35"/>
        <v>0.51546391752577325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-0.26072792961816627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0.23590608793762219</v>
      </c>
      <c r="Q72" s="11">
        <f>2*'OddsRatio_working_3-way'!K72*'OddsRatio_working_3-way'!L72*'OddsRatio_working_3-way'!M72</f>
        <v>7.2923056549496837E-2</v>
      </c>
      <c r="R72" s="11">
        <f t="shared" si="36"/>
        <v>0</v>
      </c>
      <c r="S72" s="11">
        <f t="shared" si="37"/>
        <v>-0.90479791820962396</v>
      </c>
      <c r="T72" s="11">
        <f t="shared" si="38"/>
        <v>-0.27969023746819915</v>
      </c>
      <c r="U72" s="11">
        <f>'OddsRatio_working_3-way'!S72-'OddsRatio_working_3-way'!R72^2/3</f>
        <v>-0.90479791820962396</v>
      </c>
      <c r="V72" s="11">
        <f>'OddsRatio_working_3-way'!S72*'OddsRatio_working_3-way'!R72/3-2*'OddsRatio_working_3-way'!R72^3/27-'OddsRatio_working_3-way'!T72</f>
        <v>0.27969023746819915</v>
      </c>
      <c r="W72" s="11">
        <f>'OddsRatio_working_3-way'!V72^2+4*'OddsRatio_working_3-way'!U72^3/27</f>
        <v>-3.1509845990797189E-2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0.16563248090713883</v>
      </c>
      <c r="Y72" s="11">
        <f>IF('OddsRatio_working_3-way'!W72&gt;=0,IF('OddsRatio_working_3-way'!V72+SQRT('OddsRatio_working_3-way'!W72)&gt;0,0,PI()),ACOS('OddsRatio_working_3-way'!V72/(2*'OddsRatio_working_3-way'!X72)))</f>
        <v>0.56552059510685804</v>
      </c>
      <c r="Z72" s="11">
        <f>'OddsRatio_working_3-way'!X72^(1/3)*COS('OddsRatio_working_3-way'!Y72/3)</f>
        <v>0.53945191558641148</v>
      </c>
      <c r="AA72" s="11">
        <f>'OddsRatio_working_3-way'!X72^(1/3)*COS(('OddsRatio_working_3-way'!Y72+2*PI())/3)</f>
        <v>-0.35885060438447935</v>
      </c>
      <c r="AB72" s="11">
        <f>'OddsRatio_working_3-way'!X72^(1/3)*COS(('OddsRatio_working_3-way'!Y72+4*PI())/3)</f>
        <v>-0.18060131120193224</v>
      </c>
      <c r="AC72" s="11">
        <f>'OddsRatio_working_3-way'!X72^(1/3)*SIN('OddsRatio_working_3-way'!Y72/3)</f>
        <v>0.10291227740180427</v>
      </c>
      <c r="AD72" s="11">
        <f>'OddsRatio_working_3-way'!X72^(1/3)*SIN(('OddsRatio_working_3-way'!Y72+2*PI())/3)</f>
        <v>0.41572292431710883</v>
      </c>
      <c r="AE72" s="11">
        <f>'OddsRatio_working_3-way'!X72^(1/3)*SIN(('OddsRatio_working_3-way'!Y72+4*PI())/3)</f>
        <v>-0.51863520171891297</v>
      </c>
      <c r="AF72" s="11">
        <f>-'OddsRatio_working_3-way'!U72/(3*'OddsRatio_working_3-way'!X72^(1/3))*COS(('OddsRatio_working_3-way'!Y72)/3)</f>
        <v>0.53945191558641126</v>
      </c>
      <c r="AG72" s="11">
        <f>-'OddsRatio_working_3-way'!U72/(3*'OddsRatio_working_3-way'!X72^(1/3))*COS(('OddsRatio_working_3-way'!Y72+2*PI())/3)</f>
        <v>-0.35885060438447924</v>
      </c>
      <c r="AH72" s="11">
        <f>-'OddsRatio_working_3-way'!U72/(3*'OddsRatio_working_3-way'!X72^(1/3))*COS(('OddsRatio_working_3-way'!Y72+4*PI())/3)</f>
        <v>-0.18060131120193215</v>
      </c>
      <c r="AI72" s="11">
        <f>'OddsRatio_working_3-way'!U72/(3*'OddsRatio_working_3-way'!X72^(1/3))*SIN(('OddsRatio_working_3-way'!Y72)/3)</f>
        <v>-0.10291227740180423</v>
      </c>
      <c r="AJ72" s="11">
        <f>'OddsRatio_working_3-way'!U72/(3*'OddsRatio_working_3-way'!X72^(1/3))*SIN(('OddsRatio_working_3-way'!Y72+2*PI())/3)</f>
        <v>-0.41572292431710867</v>
      </c>
      <c r="AK72" s="11">
        <f>'OddsRatio_working_3-way'!U72/(3*'OddsRatio_working_3-way'!X72^(1/3))*SIN(('OddsRatio_working_3-way'!Y72+4*PI())/3)</f>
        <v>0.51863520171891275</v>
      </c>
      <c r="AL72" s="11">
        <f>'OddsRatio_working_3-way'!Z72+'OddsRatio_working_3-way'!AF72</f>
        <v>1.0789038311728227</v>
      </c>
      <c r="AM72" s="11">
        <f>'OddsRatio_working_3-way'!AA72+'OddsRatio_working_3-way'!AG72</f>
        <v>-0.7177012087689586</v>
      </c>
      <c r="AN72" s="11">
        <f>'OddsRatio_working_3-way'!AB72+'OddsRatio_working_3-way'!AH72</f>
        <v>-0.36120262240386436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1.0789038311728227</v>
      </c>
      <c r="AS72" s="11">
        <f>IF(('OddsRatio_working_3-way'!X72=0),IF(Q72&gt;0,-Q72^(1/3),(-Q72)^(1/3)),'OddsRatio_working_3-way'!AM72-'OddsRatio_working_3-way'!R72/3)</f>
        <v>-0.7177012087689586</v>
      </c>
      <c r="AT72" s="11">
        <f>IF(('OddsRatio_working_3-way'!X72=0),IF(Q72&gt;0,-Q72^(1/3),(-Q72)^(1/3)),'OddsRatio_working_3-way'!AN72-'OddsRatio_working_3-way'!R72/3)</f>
        <v>-0.36120262240386436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9">
        <f t="shared" si="26"/>
        <v>0.15791234655277925</v>
      </c>
      <c r="E73" s="9">
        <f t="shared" si="27"/>
        <v>0.18894111933027544</v>
      </c>
      <c r="F73" s="9">
        <f t="shared" si="28"/>
        <v>0.65314653411694534</v>
      </c>
      <c r="G73" s="9">
        <f t="shared" si="29"/>
        <v>1.1063541632863982</v>
      </c>
      <c r="H73" s="9">
        <f t="shared" si="30"/>
        <v>6.3326270670404403</v>
      </c>
      <c r="I73" s="9">
        <f t="shared" si="31"/>
        <v>5.2926541535512257</v>
      </c>
      <c r="J73" s="9">
        <f t="shared" si="32"/>
        <v>1.531049998377471</v>
      </c>
      <c r="K73" s="11">
        <f t="shared" si="33"/>
        <v>0.1718213058419244</v>
      </c>
      <c r="L73" s="11">
        <f t="shared" si="34"/>
        <v>0.20491803278688525</v>
      </c>
      <c r="M73" s="11">
        <f t="shared" si="35"/>
        <v>0.67567567567567566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-0.21355782011519708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0.21839272092778939</v>
      </c>
      <c r="Q73" s="11">
        <f>2*'OddsRatio_working_3-way'!K73*'OddsRatio_working_3-way'!L73*'OddsRatio_working_3-way'!M73</f>
        <v>4.758011349189311E-2</v>
      </c>
      <c r="R73" s="11">
        <f t="shared" si="36"/>
        <v>0</v>
      </c>
      <c r="S73" s="11">
        <f t="shared" si="37"/>
        <v>-1.0226397741369726</v>
      </c>
      <c r="T73" s="11">
        <f t="shared" si="38"/>
        <v>-0.22279733641328381</v>
      </c>
      <c r="U73" s="11">
        <f>'OddsRatio_working_3-way'!S73-'OddsRatio_working_3-way'!R73^2/3</f>
        <v>-1.0226397741369726</v>
      </c>
      <c r="V73" s="11">
        <f>'OddsRatio_working_3-way'!S73*'OddsRatio_working_3-way'!R73/3-2*'OddsRatio_working_3-way'!R73^3/27-'OddsRatio_working_3-way'!T73</f>
        <v>0.22279733641328381</v>
      </c>
      <c r="W73" s="11">
        <f>'OddsRatio_working_3-way'!V73^2+4*'OddsRatio_working_3-way'!U73^3/27</f>
        <v>-0.10880114018466799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0.19902248195714092</v>
      </c>
      <c r="Y73" s="11">
        <f>IF('OddsRatio_working_3-way'!W73&gt;=0,IF('OddsRatio_working_3-way'!V73+SQRT('OddsRatio_working_3-way'!W73)&gt;0,0,PI()),ACOS('OddsRatio_working_3-way'!V73/(2*'OddsRatio_working_3-way'!X73)))</f>
        <v>0.97673750946107862</v>
      </c>
      <c r="Z73" s="11">
        <f>'OddsRatio_working_3-way'!X73^(1/3)*COS('OddsRatio_working_3-way'!Y73/3)</f>
        <v>0.55317708164319923</v>
      </c>
      <c r="AA73" s="11">
        <f>'OddsRatio_working_3-way'!X73^(1/3)*COS(('OddsRatio_working_3-way'!Y73+2*PI())/3)</f>
        <v>-0.4383175759166566</v>
      </c>
      <c r="AB73" s="11">
        <f>'OddsRatio_working_3-way'!X73^(1/3)*COS(('OddsRatio_working_3-way'!Y73+4*PI())/3)</f>
        <v>-0.11485950572654285</v>
      </c>
      <c r="AC73" s="11">
        <f>'OddsRatio_working_3-way'!X73^(1/3)*SIN('OddsRatio_working_3-way'!Y73/3)</f>
        <v>0.18674860389581907</v>
      </c>
      <c r="AD73" s="11">
        <f>'OddsRatio_working_3-way'!X73^(1/3)*SIN(('OddsRatio_working_3-way'!Y73+2*PI())/3)</f>
        <v>0.38569110354643948</v>
      </c>
      <c r="AE73" s="11">
        <f>'OddsRatio_working_3-way'!X73^(1/3)*SIN(('OddsRatio_working_3-way'!Y73+4*PI())/3)</f>
        <v>-0.57243970744225858</v>
      </c>
      <c r="AF73" s="11">
        <f>-'OddsRatio_working_3-way'!U73/(3*'OddsRatio_working_3-way'!X73^(1/3))*COS(('OddsRatio_working_3-way'!Y73)/3)</f>
        <v>0.55317708164319912</v>
      </c>
      <c r="AG73" s="11">
        <f>-'OddsRatio_working_3-way'!U73/(3*'OddsRatio_working_3-way'!X73^(1/3))*COS(('OddsRatio_working_3-way'!Y73+2*PI())/3)</f>
        <v>-0.43831757591665649</v>
      </c>
      <c r="AH73" s="11">
        <f>-'OddsRatio_working_3-way'!U73/(3*'OddsRatio_working_3-way'!X73^(1/3))*COS(('OddsRatio_working_3-way'!Y73+4*PI())/3)</f>
        <v>-0.11485950572654283</v>
      </c>
      <c r="AI73" s="11">
        <f>'OddsRatio_working_3-way'!U73/(3*'OddsRatio_working_3-way'!X73^(1/3))*SIN(('OddsRatio_working_3-way'!Y73)/3)</f>
        <v>-0.18674860389581902</v>
      </c>
      <c r="AJ73" s="11">
        <f>'OddsRatio_working_3-way'!U73/(3*'OddsRatio_working_3-way'!X73^(1/3))*SIN(('OddsRatio_working_3-way'!Y73+2*PI())/3)</f>
        <v>-0.38569110354643943</v>
      </c>
      <c r="AK73" s="11">
        <f>'OddsRatio_working_3-way'!U73/(3*'OddsRatio_working_3-way'!X73^(1/3))*SIN(('OddsRatio_working_3-way'!Y73+4*PI())/3)</f>
        <v>0.57243970744225847</v>
      </c>
      <c r="AL73" s="11">
        <f>'OddsRatio_working_3-way'!Z73+'OddsRatio_working_3-way'!AF73</f>
        <v>1.1063541632863982</v>
      </c>
      <c r="AM73" s="11">
        <f>'OddsRatio_working_3-way'!AA73+'OddsRatio_working_3-way'!AG73</f>
        <v>-0.87663515183331309</v>
      </c>
      <c r="AN73" s="11">
        <f>'OddsRatio_working_3-way'!AB73+'OddsRatio_working_3-way'!AH73</f>
        <v>-0.22971901145308568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1.1063541632863982</v>
      </c>
      <c r="AS73" s="11">
        <f>IF(('OddsRatio_working_3-way'!X73=0),IF(Q73&gt;0,-Q73^(1/3),(-Q73)^(1/3)),'OddsRatio_working_3-way'!AM73-'OddsRatio_working_3-way'!R73/3)</f>
        <v>-0.87663515183331309</v>
      </c>
      <c r="AT73" s="11">
        <f>IF(('OddsRatio_working_3-way'!X73=0),IF(Q73&gt;0,-Q73^(1/3),(-Q73)^(1/3)),'OddsRatio_working_3-way'!AN73-'OddsRatio_working_3-way'!R73/3)</f>
        <v>-0.22971901145308568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9">
        <f t="shared" si="26"/>
        <v>0.57821761012213624</v>
      </c>
      <c r="E74" s="9">
        <f t="shared" si="27"/>
        <v>0.22247730532432491</v>
      </c>
      <c r="F74" s="9">
        <f t="shared" si="28"/>
        <v>0.1993050845535389</v>
      </c>
      <c r="G74" s="9">
        <f t="shared" si="29"/>
        <v>1.0887353550311514</v>
      </c>
      <c r="H74" s="9">
        <f t="shared" si="30"/>
        <v>1.7294526878708711</v>
      </c>
      <c r="I74" s="9">
        <f t="shared" si="31"/>
        <v>4.4948404896499952</v>
      </c>
      <c r="J74" s="9">
        <f t="shared" si="32"/>
        <v>5.0174334600649493</v>
      </c>
      <c r="K74" s="11">
        <f t="shared" si="33"/>
        <v>0.5988023952095809</v>
      </c>
      <c r="L74" s="11">
        <f t="shared" si="34"/>
        <v>0.23752969121140144</v>
      </c>
      <c r="M74" s="11">
        <f t="shared" si="35"/>
        <v>0.21321961620469082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-0.24067711201282538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0.22957493488123659</v>
      </c>
      <c r="Q74" s="11">
        <f>2*'OddsRatio_working_3-way'!K74*'OddsRatio_working_3-way'!L74*'OddsRatio_working_3-way'!M74</f>
        <v>6.0653879757261962E-2</v>
      </c>
      <c r="R74" s="11">
        <f t="shared" si="36"/>
        <v>0</v>
      </c>
      <c r="S74" s="11">
        <f t="shared" si="37"/>
        <v>-0.95387107216494615</v>
      </c>
      <c r="T74" s="11">
        <f t="shared" si="38"/>
        <v>-0.25201349330645861</v>
      </c>
      <c r="U74" s="11">
        <f>'OddsRatio_working_3-way'!S74-'OddsRatio_working_3-way'!R74^2/3</f>
        <v>-0.95387107216494615</v>
      </c>
      <c r="V74" s="11">
        <f>'OddsRatio_working_3-way'!S74*'OddsRatio_working_3-way'!R74/3-2*'OddsRatio_working_3-way'!R74^3/27-'OddsRatio_working_3-way'!T74</f>
        <v>0.25201349330645861</v>
      </c>
      <c r="W74" s="11">
        <f>'OddsRatio_working_3-way'!V74^2+4*'OddsRatio_working_3-way'!U74^3/27</f>
        <v>-6.5066783445482043E-2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0.1792885831934137</v>
      </c>
      <c r="Y74" s="11">
        <f>IF('OddsRatio_working_3-way'!W74&gt;=0,IF('OddsRatio_working_3-way'!V74+SQRT('OddsRatio_working_3-way'!W74)&gt;0,0,PI()),ACOS('OddsRatio_working_3-way'!V74/(2*'OddsRatio_working_3-way'!X74)))</f>
        <v>0.79144906498547085</v>
      </c>
      <c r="Z74" s="11">
        <f>'OddsRatio_working_3-way'!X74^(1/3)*COS('OddsRatio_working_3-way'!Y74/3)</f>
        <v>0.54436767751557569</v>
      </c>
      <c r="AA74" s="11">
        <f>'OddsRatio_working_3-way'!X74^(1/3)*COS(('OddsRatio_working_3-way'!Y74+2*PI())/3)</f>
        <v>-0.39952449133370388</v>
      </c>
      <c r="AB74" s="11">
        <f>'OddsRatio_working_3-way'!X74^(1/3)*COS(('OddsRatio_working_3-way'!Y74+4*PI())/3)</f>
        <v>-0.14484318618187203</v>
      </c>
      <c r="AC74" s="11">
        <f>'OddsRatio_working_3-way'!X74^(1/3)*SIN('OddsRatio_working_3-way'!Y74/3)</f>
        <v>0.14704032008697543</v>
      </c>
      <c r="AD74" s="11">
        <f>'OddsRatio_working_3-way'!X74^(1/3)*SIN(('OddsRatio_working_3-way'!Y74+2*PI())/3)</f>
        <v>0.39791607768413589</v>
      </c>
      <c r="AE74" s="11">
        <f>'OddsRatio_working_3-way'!X74^(1/3)*SIN(('OddsRatio_working_3-way'!Y74+4*PI())/3)</f>
        <v>-0.54495639777111127</v>
      </c>
      <c r="AF74" s="11">
        <f>-'OddsRatio_working_3-way'!U74/(3*'OddsRatio_working_3-way'!X74^(1/3))*COS(('OddsRatio_working_3-way'!Y74)/3)</f>
        <v>0.54436767751557569</v>
      </c>
      <c r="AG74" s="11">
        <f>-'OddsRatio_working_3-way'!U74/(3*'OddsRatio_working_3-way'!X74^(1/3))*COS(('OddsRatio_working_3-way'!Y74+2*PI())/3)</f>
        <v>-0.39952449133370388</v>
      </c>
      <c r="AH74" s="11">
        <f>-'OddsRatio_working_3-way'!U74/(3*'OddsRatio_working_3-way'!X74^(1/3))*COS(('OddsRatio_working_3-way'!Y74+4*PI())/3)</f>
        <v>-0.14484318618187203</v>
      </c>
      <c r="AI74" s="11">
        <f>'OddsRatio_working_3-way'!U74/(3*'OddsRatio_working_3-way'!X74^(1/3))*SIN(('OddsRatio_working_3-way'!Y74)/3)</f>
        <v>-0.14704032008697543</v>
      </c>
      <c r="AJ74" s="11">
        <f>'OddsRatio_working_3-way'!U74/(3*'OddsRatio_working_3-way'!X74^(1/3))*SIN(('OddsRatio_working_3-way'!Y74+2*PI())/3)</f>
        <v>-0.39791607768413589</v>
      </c>
      <c r="AK74" s="11">
        <f>'OddsRatio_working_3-way'!U74/(3*'OddsRatio_working_3-way'!X74^(1/3))*SIN(('OddsRatio_working_3-way'!Y74+4*PI())/3)</f>
        <v>0.54495639777111127</v>
      </c>
      <c r="AL74" s="11">
        <f>'OddsRatio_working_3-way'!Z74+'OddsRatio_working_3-way'!AF74</f>
        <v>1.0887353550311514</v>
      </c>
      <c r="AM74" s="11">
        <f>'OddsRatio_working_3-way'!AA74+'OddsRatio_working_3-way'!AG74</f>
        <v>-0.79904898266740776</v>
      </c>
      <c r="AN74" s="11">
        <f>'OddsRatio_working_3-way'!AB74+'OddsRatio_working_3-way'!AH74</f>
        <v>-0.28968637236374406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1.0887353550311514</v>
      </c>
      <c r="AS74" s="11">
        <f>IF(('OddsRatio_working_3-way'!X74=0),IF(Q74&gt;0,-Q74^(1/3),(-Q74)^(1/3)),'OddsRatio_working_3-way'!AM74-'OddsRatio_working_3-way'!R74/3)</f>
        <v>-0.79904898266740776</v>
      </c>
      <c r="AT74" s="11">
        <f>IF(('OddsRatio_working_3-way'!X74=0),IF(Q74&gt;0,-Q74^(1/3),(-Q74)^(1/3)),'OddsRatio_working_3-way'!AN74-'OddsRatio_working_3-way'!R74/3)</f>
        <v>-0.28968637236374406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9">
        <f t="shared" si="26"/>
        <v>0.13090087066491496</v>
      </c>
      <c r="E75" s="9">
        <f t="shared" si="27"/>
        <v>0.19765793320359679</v>
      </c>
      <c r="F75" s="9">
        <f t="shared" si="28"/>
        <v>0.67144119613148801</v>
      </c>
      <c r="G75" s="9">
        <f t="shared" si="29"/>
        <v>1.1121220421816167</v>
      </c>
      <c r="H75" s="9">
        <f t="shared" si="30"/>
        <v>7.6393685918242529</v>
      </c>
      <c r="I75" s="9">
        <f t="shared" si="31"/>
        <v>5.0592454539629017</v>
      </c>
      <c r="J75" s="9">
        <f t="shared" si="32"/>
        <v>1.4893336985599115</v>
      </c>
      <c r="K75" s="11">
        <f t="shared" si="33"/>
        <v>0.14347202295552366</v>
      </c>
      <c r="L75" s="11">
        <f t="shared" si="34"/>
        <v>0.21505376344086019</v>
      </c>
      <c r="M75" s="11">
        <f t="shared" si="35"/>
        <v>0.69444444444444442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-0.20543368147153951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0.21555085886089731</v>
      </c>
      <c r="Q75" s="11">
        <f>2*'OddsRatio_working_3-way'!K75*'OddsRatio_working_3-way'!L75*'OddsRatio_working_3-way'!M75</f>
        <v>4.2853053451470627E-2</v>
      </c>
      <c r="R75" s="11">
        <f t="shared" si="36"/>
        <v>0</v>
      </c>
      <c r="S75" s="11">
        <f t="shared" si="37"/>
        <v>-1.0492478999397157</v>
      </c>
      <c r="T75" s="11">
        <f t="shared" si="38"/>
        <v>-0.20859799203572871</v>
      </c>
      <c r="U75" s="11">
        <f>'OddsRatio_working_3-way'!S75-'OddsRatio_working_3-way'!R75^2/3</f>
        <v>-1.0492478999397157</v>
      </c>
      <c r="V75" s="11">
        <f>'OddsRatio_working_3-way'!S75*'OddsRatio_working_3-way'!R75/3-2*'OddsRatio_working_3-way'!R75^3/27-'OddsRatio_working_3-way'!T75</f>
        <v>0.20859799203572871</v>
      </c>
      <c r="W75" s="11">
        <f>'OddsRatio_working_3-way'!V75^2+4*'OddsRatio_working_3-way'!U75^3/27</f>
        <v>-0.1276186125981966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0.20684035805394371</v>
      </c>
      <c r="Y75" s="11">
        <f>IF('OddsRatio_working_3-way'!W75&gt;=0,IF('OddsRatio_working_3-way'!V75+SQRT('OddsRatio_working_3-way'!W75)&gt;0,0,PI()),ACOS('OddsRatio_working_3-way'!V75/(2*'OddsRatio_working_3-way'!X75)))</f>
        <v>1.0422845070520688</v>
      </c>
      <c r="Z75" s="11">
        <f>'OddsRatio_working_3-way'!X75^(1/3)*COS('OddsRatio_working_3-way'!Y75/3)</f>
        <v>0.55606102109080835</v>
      </c>
      <c r="AA75" s="11">
        <f>'OddsRatio_working_3-way'!X75^(1/3)*COS(('OddsRatio_working_3-way'!Y75+2*PI())/3)</f>
        <v>-0.45241250675635086</v>
      </c>
      <c r="AB75" s="11">
        <f>'OddsRatio_working_3-way'!X75^(1/3)*COS(('OddsRatio_working_3-way'!Y75+4*PI())/3)</f>
        <v>-0.10364851433445767</v>
      </c>
      <c r="AC75" s="11">
        <f>'OddsRatio_working_3-way'!X75^(1/3)*SIN('OddsRatio_working_3-way'!Y75/3)</f>
        <v>0.20135898490842874</v>
      </c>
      <c r="AD75" s="11">
        <f>'OddsRatio_working_3-way'!X75^(1/3)*SIN(('OddsRatio_working_3-way'!Y75+2*PI())/3)</f>
        <v>0.38088347786474031</v>
      </c>
      <c r="AE75" s="11">
        <f>'OddsRatio_working_3-way'!X75^(1/3)*SIN(('OddsRatio_working_3-way'!Y75+4*PI())/3)</f>
        <v>-0.58224246277316893</v>
      </c>
      <c r="AF75" s="11">
        <f>-'OddsRatio_working_3-way'!U75/(3*'OddsRatio_working_3-way'!X75^(1/3))*COS(('OddsRatio_working_3-way'!Y75)/3)</f>
        <v>0.55606102109080824</v>
      </c>
      <c r="AG75" s="11">
        <f>-'OddsRatio_working_3-way'!U75/(3*'OddsRatio_working_3-way'!X75^(1/3))*COS(('OddsRatio_working_3-way'!Y75+2*PI())/3)</f>
        <v>-0.45241250675635081</v>
      </c>
      <c r="AH75" s="11">
        <f>-'OddsRatio_working_3-way'!U75/(3*'OddsRatio_working_3-way'!X75^(1/3))*COS(('OddsRatio_working_3-way'!Y75+4*PI())/3)</f>
        <v>-0.10364851433445765</v>
      </c>
      <c r="AI75" s="11">
        <f>'OddsRatio_working_3-way'!U75/(3*'OddsRatio_working_3-way'!X75^(1/3))*SIN(('OddsRatio_working_3-way'!Y75)/3)</f>
        <v>-0.20135898490842871</v>
      </c>
      <c r="AJ75" s="11">
        <f>'OddsRatio_working_3-way'!U75/(3*'OddsRatio_working_3-way'!X75^(1/3))*SIN(('OddsRatio_working_3-way'!Y75+2*PI())/3)</f>
        <v>-0.38088347786474019</v>
      </c>
      <c r="AK75" s="11">
        <f>'OddsRatio_working_3-way'!U75/(3*'OddsRatio_working_3-way'!X75^(1/3))*SIN(('OddsRatio_working_3-way'!Y75+4*PI())/3)</f>
        <v>0.58224246277316882</v>
      </c>
      <c r="AL75" s="11">
        <f>'OddsRatio_working_3-way'!Z75+'OddsRatio_working_3-way'!AF75</f>
        <v>1.1121220421816167</v>
      </c>
      <c r="AM75" s="11">
        <f>'OddsRatio_working_3-way'!AA75+'OddsRatio_working_3-way'!AG75</f>
        <v>-0.90482501351270161</v>
      </c>
      <c r="AN75" s="11">
        <f>'OddsRatio_working_3-way'!AB75+'OddsRatio_working_3-way'!AH75</f>
        <v>-0.20729702866891531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1.1121220421816167</v>
      </c>
      <c r="AS75" s="11">
        <f>IF(('OddsRatio_working_3-way'!X75=0),IF(Q75&gt;0,-Q75^(1/3),(-Q75)^(1/3)),'OddsRatio_working_3-way'!AM75-'OddsRatio_working_3-way'!R75/3)</f>
        <v>-0.90482501351270161</v>
      </c>
      <c r="AT75" s="11">
        <f>IF(('OddsRatio_working_3-way'!X75=0),IF(Q75&gt;0,-Q75^(1/3),(-Q75)^(1/3)),'OddsRatio_working_3-way'!AN75-'OddsRatio_working_3-way'!R75/3)</f>
        <v>-0.20729702866891531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9">
        <f t="shared" si="26"/>
        <v>0.47244134329216664</v>
      </c>
      <c r="E76" s="9">
        <f t="shared" si="27"/>
        <v>0.24629988229250313</v>
      </c>
      <c r="F76" s="9">
        <f t="shared" si="28"/>
        <v>0.28125877441533031</v>
      </c>
      <c r="G76" s="9">
        <f t="shared" si="29"/>
        <v>1.0737162323840979</v>
      </c>
      <c r="H76" s="9">
        <f t="shared" si="30"/>
        <v>2.116664881679462</v>
      </c>
      <c r="I76" s="9">
        <f t="shared" si="31"/>
        <v>4.0600912622946792</v>
      </c>
      <c r="J76" s="9">
        <f t="shared" si="32"/>
        <v>3.5554446330741527</v>
      </c>
      <c r="K76" s="11">
        <f t="shared" si="33"/>
        <v>0.49019607843137253</v>
      </c>
      <c r="L76" s="11">
        <f t="shared" si="34"/>
        <v>0.25974025974025972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-0.26573426573426595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0.23618915021629952</v>
      </c>
      <c r="Q76" s="11">
        <f>2*'OddsRatio_working_3-way'!K76*'OddsRatio_working_3-way'!L76*'OddsRatio_working_3-way'!M76</f>
        <v>7.5339441855278952E-2</v>
      </c>
      <c r="R76" s="11">
        <f t="shared" si="36"/>
        <v>0</v>
      </c>
      <c r="S76" s="11">
        <f t="shared" si="37"/>
        <v>-0.8888170652876527</v>
      </c>
      <c r="T76" s="11">
        <f t="shared" si="38"/>
        <v>-0.28351421540276006</v>
      </c>
      <c r="U76" s="11">
        <f>'OddsRatio_working_3-way'!S76-'OddsRatio_working_3-way'!R76^2/3</f>
        <v>-0.8888170652876527</v>
      </c>
      <c r="V76" s="11">
        <f>'OddsRatio_working_3-way'!S76*'OddsRatio_working_3-way'!R76/3-2*'OddsRatio_working_3-way'!R76^3/27-'OddsRatio_working_3-way'!T76</f>
        <v>0.28351421540276006</v>
      </c>
      <c r="W76" s="11">
        <f>'OddsRatio_working_3-way'!V76^2+4*'OddsRatio_working_3-way'!U76^3/27</f>
        <v>-2.3643649192102933E-2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0.16126372773158379</v>
      </c>
      <c r="Y76" s="11">
        <f>IF('OddsRatio_working_3-way'!W76&gt;=0,IF('OddsRatio_working_3-way'!V76+SQRT('OddsRatio_working_3-way'!W76)&gt;0,0,PI()),ACOS('OddsRatio_working_3-way'!V76/(2*'OddsRatio_working_3-way'!X76)))</f>
        <v>0.4969535970218053</v>
      </c>
      <c r="Z76" s="11">
        <f>'OddsRatio_working_3-way'!X76^(1/3)*COS('OddsRatio_working_3-way'!Y76/3)</f>
        <v>0.53685811619204882</v>
      </c>
      <c r="AA76" s="11">
        <f>'OddsRatio_working_3-way'!X76^(1/3)*COS(('OddsRatio_working_3-way'!Y76+2*PI())/3)</f>
        <v>-0.3461580014244694</v>
      </c>
      <c r="AB76" s="11">
        <f>'OddsRatio_working_3-way'!X76^(1/3)*COS(('OddsRatio_working_3-way'!Y76+4*PI())/3)</f>
        <v>-0.19070011476757953</v>
      </c>
      <c r="AC76" s="11">
        <f>'OddsRatio_working_3-way'!X76^(1/3)*SIN('OddsRatio_working_3-way'!Y76/3)</f>
        <v>8.9753652709005663E-2</v>
      </c>
      <c r="AD76" s="11">
        <f>'OddsRatio_working_3-way'!X76^(1/3)*SIN(('OddsRatio_working_3-way'!Y76+2*PI())/3)</f>
        <v>0.42005594049566924</v>
      </c>
      <c r="AE76" s="11">
        <f>'OddsRatio_working_3-way'!X76^(1/3)*SIN(('OddsRatio_working_3-way'!Y76+4*PI())/3)</f>
        <v>-0.509809593204675</v>
      </c>
      <c r="AF76" s="11">
        <f>-'OddsRatio_working_3-way'!U76/(3*'OddsRatio_working_3-way'!X76^(1/3))*COS(('OddsRatio_working_3-way'!Y76)/3)</f>
        <v>0.53685811619204893</v>
      </c>
      <c r="AG76" s="11">
        <f>-'OddsRatio_working_3-way'!U76/(3*'OddsRatio_working_3-way'!X76^(1/3))*COS(('OddsRatio_working_3-way'!Y76+2*PI())/3)</f>
        <v>-0.34615800142446945</v>
      </c>
      <c r="AH76" s="11">
        <f>-'OddsRatio_working_3-way'!U76/(3*'OddsRatio_working_3-way'!X76^(1/3))*COS(('OddsRatio_working_3-way'!Y76+4*PI())/3)</f>
        <v>-0.19070011476757959</v>
      </c>
      <c r="AI76" s="11">
        <f>'OddsRatio_working_3-way'!U76/(3*'OddsRatio_working_3-way'!X76^(1/3))*SIN(('OddsRatio_working_3-way'!Y76)/3)</f>
        <v>-8.9753652709005677E-2</v>
      </c>
      <c r="AJ76" s="11">
        <f>'OddsRatio_working_3-way'!U76/(3*'OddsRatio_working_3-way'!X76^(1/3))*SIN(('OddsRatio_working_3-way'!Y76+2*PI())/3)</f>
        <v>-0.42005594049566936</v>
      </c>
      <c r="AK76" s="11">
        <f>'OddsRatio_working_3-way'!U76/(3*'OddsRatio_working_3-way'!X76^(1/3))*SIN(('OddsRatio_working_3-way'!Y76+4*PI())/3)</f>
        <v>0.50980959320467512</v>
      </c>
      <c r="AL76" s="11">
        <f>'OddsRatio_working_3-way'!Z76+'OddsRatio_working_3-way'!AF76</f>
        <v>1.0737162323840979</v>
      </c>
      <c r="AM76" s="11">
        <f>'OddsRatio_working_3-way'!AA76+'OddsRatio_working_3-way'!AG76</f>
        <v>-0.69231600284893879</v>
      </c>
      <c r="AN76" s="11">
        <f>'OddsRatio_working_3-way'!AB76+'OddsRatio_working_3-way'!AH76</f>
        <v>-0.38140022953515912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1.0737162323840979</v>
      </c>
      <c r="AS76" s="11">
        <f>IF(('OddsRatio_working_3-way'!X76=0),IF(Q76&gt;0,-Q76^(1/3),(-Q76)^(1/3)),'OddsRatio_working_3-way'!AM76-'OddsRatio_working_3-way'!R76/3)</f>
        <v>-0.69231600284893879</v>
      </c>
      <c r="AT76" s="11">
        <f>IF(('OddsRatio_working_3-way'!X76=0),IF(Q76&gt;0,-Q76^(1/3),(-Q76)^(1/3)),'OddsRatio_working_3-way'!AN76-'OddsRatio_working_3-way'!R76/3)</f>
        <v>-0.38140022953515912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9">
        <f t="shared" si="26"/>
        <v>0.43934568457900725</v>
      </c>
      <c r="E77" s="9">
        <f t="shared" si="27"/>
        <v>0.25813559598808872</v>
      </c>
      <c r="F77" s="9">
        <f t="shared" si="28"/>
        <v>0.30251871943290409</v>
      </c>
      <c r="G77" s="9">
        <f t="shared" si="29"/>
        <v>1.0723630542477398</v>
      </c>
      <c r="H77" s="9">
        <f t="shared" si="30"/>
        <v>2.27611203455481</v>
      </c>
      <c r="I77" s="9">
        <f t="shared" si="31"/>
        <v>3.8739329853839433</v>
      </c>
      <c r="J77" s="9">
        <f t="shared" si="32"/>
        <v>3.3055805666326408</v>
      </c>
      <c r="K77" s="11">
        <f t="shared" si="33"/>
        <v>0.45662100456621008</v>
      </c>
      <c r="L77" s="11">
        <f t="shared" si="34"/>
        <v>0.27173913043478259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-0.27009573599805881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0.23713409657423951</v>
      </c>
      <c r="Q77" s="11">
        <f>2*'OddsRatio_working_3-way'!K77*'OddsRatio_working_3-way'!L77*'OddsRatio_working_3-way'!M77</f>
        <v>7.8782091885129399E-2</v>
      </c>
      <c r="R77" s="11">
        <f t="shared" si="36"/>
        <v>0</v>
      </c>
      <c r="S77" s="11">
        <f t="shared" si="37"/>
        <v>-0.87796312554872691</v>
      </c>
      <c r="T77" s="11">
        <f t="shared" si="38"/>
        <v>-0.29168210151120494</v>
      </c>
      <c r="U77" s="11">
        <f>'OddsRatio_working_3-way'!S77-'OddsRatio_working_3-way'!R77^2/3</f>
        <v>-0.87796312554872691</v>
      </c>
      <c r="V77" s="11">
        <f>'OddsRatio_working_3-way'!S77*'OddsRatio_working_3-way'!R77/3-2*'OddsRatio_working_3-way'!R77^3/27-'OddsRatio_working_3-way'!T77</f>
        <v>0.29168210151120494</v>
      </c>
      <c r="W77" s="11">
        <f>'OddsRatio_working_3-way'!V77^2+4*'OddsRatio_working_3-way'!U77^3/27</f>
        <v>-1.5180940962893116E-2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0.15831881545230653</v>
      </c>
      <c r="Y77" s="11">
        <f>IF('OddsRatio_working_3-way'!W77&gt;=0,IF('OddsRatio_working_3-way'!V77+SQRT('OddsRatio_working_3-way'!W77)&gt;0,0,PI()),ACOS('OddsRatio_working_3-way'!V77/(2*'OddsRatio_working_3-way'!X77)))</f>
        <v>0.39967928623433724</v>
      </c>
      <c r="Z77" s="11">
        <f>'OddsRatio_working_3-way'!X77^(1/3)*COS('OddsRatio_working_3-way'!Y77/3)</f>
        <v>0.53618152712387002</v>
      </c>
      <c r="AA77" s="11">
        <f>'OddsRatio_working_3-way'!X77^(1/3)*COS(('OddsRatio_working_3-way'!Y77+2*PI())/3)</f>
        <v>-0.33032265944754802</v>
      </c>
      <c r="AB77" s="11">
        <f>'OddsRatio_working_3-way'!X77^(1/3)*COS(('OddsRatio_working_3-way'!Y77+4*PI())/3)</f>
        <v>-0.2058588676763223</v>
      </c>
      <c r="AC77" s="11">
        <f>'OddsRatio_working_3-way'!X77^(1/3)*SIN('OddsRatio_working_3-way'!Y77/3)</f>
        <v>7.1859203683478867E-2</v>
      </c>
      <c r="AD77" s="11">
        <f>'OddsRatio_working_3-way'!X77^(1/3)*SIN(('OddsRatio_working_3-way'!Y77+2*PI())/3)</f>
        <v>0.42841722168746704</v>
      </c>
      <c r="AE77" s="11">
        <f>'OddsRatio_working_3-way'!X77^(1/3)*SIN(('OddsRatio_working_3-way'!Y77+4*PI())/3)</f>
        <v>-0.50027642537094574</v>
      </c>
      <c r="AF77" s="11">
        <f>-'OddsRatio_working_3-way'!U77/(3*'OddsRatio_working_3-way'!X77^(1/3))*COS(('OddsRatio_working_3-way'!Y77)/3)</f>
        <v>0.53618152712386991</v>
      </c>
      <c r="AG77" s="11">
        <f>-'OddsRatio_working_3-way'!U77/(3*'OddsRatio_working_3-way'!X77^(1/3))*COS(('OddsRatio_working_3-way'!Y77+2*PI())/3)</f>
        <v>-0.33032265944754791</v>
      </c>
      <c r="AH77" s="11">
        <f>-'OddsRatio_working_3-way'!U77/(3*'OddsRatio_working_3-way'!X77^(1/3))*COS(('OddsRatio_working_3-way'!Y77+4*PI())/3)</f>
        <v>-0.20585886767632228</v>
      </c>
      <c r="AI77" s="11">
        <f>'OddsRatio_working_3-way'!U77/(3*'OddsRatio_working_3-way'!X77^(1/3))*SIN(('OddsRatio_working_3-way'!Y77)/3)</f>
        <v>-7.1859203683478853E-2</v>
      </c>
      <c r="AJ77" s="11">
        <f>'OddsRatio_working_3-way'!U77/(3*'OddsRatio_working_3-way'!X77^(1/3))*SIN(('OddsRatio_working_3-way'!Y77+2*PI())/3)</f>
        <v>-0.42841722168746693</v>
      </c>
      <c r="AK77" s="11">
        <f>'OddsRatio_working_3-way'!U77/(3*'OddsRatio_working_3-way'!X77^(1/3))*SIN(('OddsRatio_working_3-way'!Y77+4*PI())/3)</f>
        <v>0.50027642537094563</v>
      </c>
      <c r="AL77" s="11">
        <f>'OddsRatio_working_3-way'!Z77+'OddsRatio_working_3-way'!AF77</f>
        <v>1.0723630542477398</v>
      </c>
      <c r="AM77" s="11">
        <f>'OddsRatio_working_3-way'!AA77+'OddsRatio_working_3-way'!AG77</f>
        <v>-0.66064531889509592</v>
      </c>
      <c r="AN77" s="11">
        <f>'OddsRatio_working_3-way'!AB77+'OddsRatio_working_3-way'!AH77</f>
        <v>-0.41171773535264455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1.0723630542477398</v>
      </c>
      <c r="AS77" s="11">
        <f>IF(('OddsRatio_working_3-way'!X77=0),IF(Q77&gt;0,-Q77^(1/3),(-Q77)^(1/3)),'OddsRatio_working_3-way'!AM77-'OddsRatio_working_3-way'!R77/3)</f>
        <v>-0.66064531889509592</v>
      </c>
      <c r="AT77" s="11">
        <f>IF(('OddsRatio_working_3-way'!X77=0),IF(Q77&gt;0,-Q77^(1/3),(-Q77)^(1/3)),'OddsRatio_working_3-way'!AN77-'OddsRatio_working_3-way'!R77/3)</f>
        <v>-0.41171773535264455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9">
        <f t="shared" si="26"/>
        <v>0.47686727271801344</v>
      </c>
      <c r="E78" s="9">
        <f t="shared" si="27"/>
        <v>0.27369197003771983</v>
      </c>
      <c r="F78" s="9">
        <f t="shared" si="28"/>
        <v>0.24944075724426706</v>
      </c>
      <c r="G78" s="9">
        <f t="shared" si="29"/>
        <v>1.0447805365017737</v>
      </c>
      <c r="H78" s="9">
        <f t="shared" si="30"/>
        <v>2.0970195633268616</v>
      </c>
      <c r="I78" s="9">
        <f t="shared" si="31"/>
        <v>3.653742562714505</v>
      </c>
      <c r="J78" s="9">
        <f t="shared" si="32"/>
        <v>4.0089679451251072</v>
      </c>
      <c r="K78" s="11">
        <f t="shared" si="33"/>
        <v>0.48780487804878053</v>
      </c>
      <c r="L78" s="11">
        <f t="shared" si="34"/>
        <v>0.2824858757062147</v>
      </c>
      <c r="M78" s="11">
        <f t="shared" si="35"/>
        <v>0.25773195876288663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-0.27278887501438365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0.22978169673361948</v>
      </c>
      <c r="Q78" s="11">
        <f>2*'OddsRatio_working_3-way'!K78*'OddsRatio_working_3-way'!L78*'OddsRatio_working_3-way'!M78</f>
        <v>7.1029890798645898E-2</v>
      </c>
      <c r="R78" s="11">
        <f t="shared" si="36"/>
        <v>0</v>
      </c>
      <c r="S78" s="11">
        <f t="shared" si="37"/>
        <v>-0.84234262383868663</v>
      </c>
      <c r="T78" s="11">
        <f t="shared" si="38"/>
        <v>-0.26038411865183514</v>
      </c>
      <c r="U78" s="11">
        <f>'OddsRatio_working_3-way'!S78-'OddsRatio_working_3-way'!R78^2/3</f>
        <v>-0.84234262383868663</v>
      </c>
      <c r="V78" s="11">
        <f>'OddsRatio_working_3-way'!S78*'OddsRatio_working_3-way'!R78/3-2*'OddsRatio_working_3-way'!R78^3/27-'OddsRatio_working_3-way'!T78</f>
        <v>0.26038411865183514</v>
      </c>
      <c r="W78" s="11">
        <f>'OddsRatio_working_3-way'!V78^2+4*'OddsRatio_working_3-way'!U78^3/27</f>
        <v>-2.0744808305260889E-2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0.14878230535866308</v>
      </c>
      <c r="Y78" s="11">
        <f>IF('OddsRatio_working_3-way'!W78&gt;=0,IF('OddsRatio_working_3-way'!V78+SQRT('OddsRatio_working_3-way'!W78)&gt;0,0,PI()),ACOS('OddsRatio_working_3-way'!V78/(2*'OddsRatio_working_3-way'!X78)))</f>
        <v>0.50525579053390168</v>
      </c>
      <c r="Z78" s="11">
        <f>'OddsRatio_working_3-way'!X78^(1/3)*COS('OddsRatio_working_3-way'!Y78/3)</f>
        <v>0.52239026825088686</v>
      </c>
      <c r="AA78" s="11">
        <f>'OddsRatio_working_3-way'!X78^(1/3)*COS(('OddsRatio_working_3-way'!Y78+2*PI())/3)</f>
        <v>-0.3381169235433093</v>
      </c>
      <c r="AB78" s="11">
        <f>'OddsRatio_working_3-way'!X78^(1/3)*COS(('OddsRatio_working_3-way'!Y78+4*PI())/3)</f>
        <v>-0.18427334470757772</v>
      </c>
      <c r="AC78" s="11">
        <f>'OddsRatio_working_3-way'!X78^(1/3)*SIN('OddsRatio_working_3-way'!Y78/3)</f>
        <v>8.8821631653905109E-2</v>
      </c>
      <c r="AD78" s="11">
        <f>'OddsRatio_working_3-way'!X78^(1/3)*SIN(('OddsRatio_working_3-way'!Y78+2*PI())/3)</f>
        <v>0.40799242716808298</v>
      </c>
      <c r="AE78" s="11">
        <f>'OddsRatio_working_3-way'!X78^(1/3)*SIN(('OddsRatio_working_3-way'!Y78+4*PI())/3)</f>
        <v>-0.49681405882198809</v>
      </c>
      <c r="AF78" s="11">
        <f>-'OddsRatio_working_3-way'!U78/(3*'OddsRatio_working_3-way'!X78^(1/3))*COS(('OddsRatio_working_3-way'!Y78)/3)</f>
        <v>0.52239026825088686</v>
      </c>
      <c r="AG78" s="11">
        <f>-'OddsRatio_working_3-way'!U78/(3*'OddsRatio_working_3-way'!X78^(1/3))*COS(('OddsRatio_working_3-way'!Y78+2*PI())/3)</f>
        <v>-0.3381169235433093</v>
      </c>
      <c r="AH78" s="11">
        <f>-'OddsRatio_working_3-way'!U78/(3*'OddsRatio_working_3-way'!X78^(1/3))*COS(('OddsRatio_working_3-way'!Y78+4*PI())/3)</f>
        <v>-0.18427334470757772</v>
      </c>
      <c r="AI78" s="11">
        <f>'OddsRatio_working_3-way'!U78/(3*'OddsRatio_working_3-way'!X78^(1/3))*SIN(('OddsRatio_working_3-way'!Y78)/3)</f>
        <v>-8.8821631653905109E-2</v>
      </c>
      <c r="AJ78" s="11">
        <f>'OddsRatio_working_3-way'!U78/(3*'OddsRatio_working_3-way'!X78^(1/3))*SIN(('OddsRatio_working_3-way'!Y78+2*PI())/3)</f>
        <v>-0.40799242716808298</v>
      </c>
      <c r="AK78" s="11">
        <f>'OddsRatio_working_3-way'!U78/(3*'OddsRatio_working_3-way'!X78^(1/3))*SIN(('OddsRatio_working_3-way'!Y78+4*PI())/3)</f>
        <v>0.49681405882198809</v>
      </c>
      <c r="AL78" s="11">
        <f>'OddsRatio_working_3-way'!Z78+'OddsRatio_working_3-way'!AF78</f>
        <v>1.0447805365017737</v>
      </c>
      <c r="AM78" s="11">
        <f>'OddsRatio_working_3-way'!AA78+'OddsRatio_working_3-way'!AG78</f>
        <v>-0.6762338470866186</v>
      </c>
      <c r="AN78" s="11">
        <f>'OddsRatio_working_3-way'!AB78+'OddsRatio_working_3-way'!AH78</f>
        <v>-0.36854668941515545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1.0447805365017737</v>
      </c>
      <c r="AS78" s="11">
        <f>IF(('OddsRatio_working_3-way'!X78=0),IF(Q78&gt;0,-Q78^(1/3),(-Q78)^(1/3)),'OddsRatio_working_3-way'!AM78-'OddsRatio_working_3-way'!R78/3)</f>
        <v>-0.6762338470866186</v>
      </c>
      <c r="AT78" s="11">
        <f>IF(('OddsRatio_working_3-way'!X78=0),IF(Q78&gt;0,-Q78^(1/3),(-Q78)^(1/3)),'OddsRatio_working_3-way'!AN78-'OddsRatio_working_3-way'!R78/3)</f>
        <v>-0.36854668941515545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9">
        <f t="shared" si="26"/>
        <v>0.60709101201871218</v>
      </c>
      <c r="E79" s="9">
        <f t="shared" si="27"/>
        <v>0.2384609864082099</v>
      </c>
      <c r="F79" s="9">
        <f t="shared" si="28"/>
        <v>0.15444800157307784</v>
      </c>
      <c r="G79" s="9">
        <f t="shared" si="29"/>
        <v>1.0609827559618654</v>
      </c>
      <c r="H79" s="9">
        <f t="shared" si="30"/>
        <v>1.6471994811367381</v>
      </c>
      <c r="I79" s="9">
        <f t="shared" si="31"/>
        <v>4.1935580954452147</v>
      </c>
      <c r="J79" s="9">
        <f t="shared" si="32"/>
        <v>6.4746710207632248</v>
      </c>
      <c r="K79" s="11">
        <f t="shared" si="33"/>
        <v>0.6211180124223602</v>
      </c>
      <c r="L79" s="11">
        <f t="shared" si="34"/>
        <v>0.24937655860349128</v>
      </c>
      <c r="M79" s="11">
        <f t="shared" si="35"/>
        <v>0.16233766233766234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-0.23822924337941143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0.2207717779037926</v>
      </c>
      <c r="Q79" s="11">
        <f>2*'OddsRatio_working_3-way'!K79*'OddsRatio_working_3-way'!L79*'OddsRatio_working_3-way'!M79</f>
        <v>5.0289698839132708E-2</v>
      </c>
      <c r="R79" s="11">
        <f t="shared" si="36"/>
        <v>0</v>
      </c>
      <c r="S79" s="11">
        <f t="shared" si="37"/>
        <v>-0.92671988867539856</v>
      </c>
      <c r="T79" s="11">
        <f t="shared" si="38"/>
        <v>-0.21109792452742565</v>
      </c>
      <c r="U79" s="11">
        <f>'OddsRatio_working_3-way'!S79-'OddsRatio_working_3-way'!R79^2/3</f>
        <v>-0.92671988867539856</v>
      </c>
      <c r="V79" s="11">
        <f>'OddsRatio_working_3-way'!S79*'OddsRatio_working_3-way'!R79/3-2*'OddsRatio_working_3-way'!R79^3/27-'OddsRatio_working_3-way'!T79</f>
        <v>0.21109792452742565</v>
      </c>
      <c r="W79" s="11">
        <f>'OddsRatio_working_3-way'!V79^2+4*'OddsRatio_working_3-way'!U79^3/27</f>
        <v>-7.3345233345910116E-2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0.17168835654005254</v>
      </c>
      <c r="Y79" s="11">
        <f>IF('OddsRatio_working_3-way'!W79&gt;=0,IF('OddsRatio_working_3-way'!V79+SQRT('OddsRatio_working_3-way'!W79)&gt;0,0,PI()),ACOS('OddsRatio_working_3-way'!V79/(2*'OddsRatio_working_3-way'!X79)))</f>
        <v>0.90870118814870804</v>
      </c>
      <c r="Z79" s="11">
        <f>'OddsRatio_working_3-way'!X79^(1/3)*COS('OddsRatio_working_3-way'!Y79/3)</f>
        <v>0.53049137798093271</v>
      </c>
      <c r="AA79" s="11">
        <f>'OddsRatio_working_3-way'!X79^(1/3)*COS(('OddsRatio_working_3-way'!Y79+2*PI())/3)</f>
        <v>-0.40882195995739173</v>
      </c>
      <c r="AB79" s="11">
        <f>'OddsRatio_working_3-way'!X79^(1/3)*COS(('OddsRatio_working_3-way'!Y79+4*PI())/3)</f>
        <v>-0.12166941802354114</v>
      </c>
      <c r="AC79" s="11">
        <f>'OddsRatio_working_3-way'!X79^(1/3)*SIN('OddsRatio_working_3-way'!Y79/3)</f>
        <v>0.16578759738399418</v>
      </c>
      <c r="AD79" s="11">
        <f>'OddsRatio_working_3-way'!X79^(1/3)*SIN(('OddsRatio_working_3-way'!Y79+2*PI())/3)</f>
        <v>0.37652521112810355</v>
      </c>
      <c r="AE79" s="11">
        <f>'OddsRatio_working_3-way'!X79^(1/3)*SIN(('OddsRatio_working_3-way'!Y79+4*PI())/3)</f>
        <v>-0.54231280851209751</v>
      </c>
      <c r="AF79" s="11">
        <f>-'OddsRatio_working_3-way'!U79/(3*'OddsRatio_working_3-way'!X79^(1/3))*COS(('OddsRatio_working_3-way'!Y79)/3)</f>
        <v>0.53049137798093271</v>
      </c>
      <c r="AG79" s="11">
        <f>-'OddsRatio_working_3-way'!U79/(3*'OddsRatio_working_3-way'!X79^(1/3))*COS(('OddsRatio_working_3-way'!Y79+2*PI())/3)</f>
        <v>-0.40882195995739173</v>
      </c>
      <c r="AH79" s="11">
        <f>-'OddsRatio_working_3-way'!U79/(3*'OddsRatio_working_3-way'!X79^(1/3))*COS(('OddsRatio_working_3-way'!Y79+4*PI())/3)</f>
        <v>-0.12166941802354114</v>
      </c>
      <c r="AI79" s="11">
        <f>'OddsRatio_working_3-way'!U79/(3*'OddsRatio_working_3-way'!X79^(1/3))*SIN(('OddsRatio_working_3-way'!Y79)/3)</f>
        <v>-0.16578759738399418</v>
      </c>
      <c r="AJ79" s="11">
        <f>'OddsRatio_working_3-way'!U79/(3*'OddsRatio_working_3-way'!X79^(1/3))*SIN(('OddsRatio_working_3-way'!Y79+2*PI())/3)</f>
        <v>-0.37652521112810355</v>
      </c>
      <c r="AK79" s="11">
        <f>'OddsRatio_working_3-way'!U79/(3*'OddsRatio_working_3-way'!X79^(1/3))*SIN(('OddsRatio_working_3-way'!Y79+4*PI())/3)</f>
        <v>0.54231280851209751</v>
      </c>
      <c r="AL79" s="11">
        <f>'OddsRatio_working_3-way'!Z79+'OddsRatio_working_3-way'!AF79</f>
        <v>1.0609827559618654</v>
      </c>
      <c r="AM79" s="11">
        <f>'OddsRatio_working_3-way'!AA79+'OddsRatio_working_3-way'!AG79</f>
        <v>-0.81764391991478347</v>
      </c>
      <c r="AN79" s="11">
        <f>'OddsRatio_working_3-way'!AB79+'OddsRatio_working_3-way'!AH79</f>
        <v>-0.24333883604708229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1.0609827559618654</v>
      </c>
      <c r="AS79" s="11">
        <f>IF(('OddsRatio_working_3-way'!X79=0),IF(Q79&gt;0,-Q79^(1/3),(-Q79)^(1/3)),'OddsRatio_working_3-way'!AM79-'OddsRatio_working_3-way'!R79/3)</f>
        <v>-0.81764391991478347</v>
      </c>
      <c r="AT79" s="11">
        <f>IF(('OddsRatio_working_3-way'!X79=0),IF(Q79&gt;0,-Q79^(1/3),(-Q79)^(1/3)),'OddsRatio_working_3-way'!AN79-'OddsRatio_working_3-way'!R79/3)</f>
        <v>-0.24333883604708229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9">
        <f t="shared" si="26"/>
        <v>0.65801971537999082</v>
      </c>
      <c r="E80" s="9">
        <f t="shared" si="27"/>
        <v>0.20618105253656296</v>
      </c>
      <c r="F80" s="9">
        <f t="shared" si="28"/>
        <v>0.13579923208344627</v>
      </c>
      <c r="G80" s="9">
        <f t="shared" si="29"/>
        <v>1.0606353151608365</v>
      </c>
      <c r="H80" s="9">
        <f t="shared" si="30"/>
        <v>1.5197113044288098</v>
      </c>
      <c r="I80" s="9">
        <f t="shared" si="31"/>
        <v>4.8501061940338372</v>
      </c>
      <c r="J80" s="9">
        <f t="shared" si="32"/>
        <v>7.3638118909650192</v>
      </c>
      <c r="K80" s="11">
        <f t="shared" si="33"/>
        <v>0.67114093959731547</v>
      </c>
      <c r="L80" s="11">
        <f t="shared" si="34"/>
        <v>0.21598272138228941</v>
      </c>
      <c r="M80" s="11">
        <f t="shared" si="35"/>
        <v>0.14285714285714285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-0.22099815907344866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0.20956329246296923</v>
      </c>
      <c r="Q80" s="11">
        <f>2*'OddsRatio_working_3-way'!K80*'OddsRatio_working_3-way'!L80*'OddsRatio_working_3-way'!M80</f>
        <v>4.1415670447227118E-2</v>
      </c>
      <c r="R80" s="11">
        <f t="shared" si="36"/>
        <v>0</v>
      </c>
      <c r="S80" s="11">
        <f t="shared" si="37"/>
        <v>-0.94825809111523385</v>
      </c>
      <c r="T80" s="11">
        <f t="shared" si="38"/>
        <v>-0.18740278480538217</v>
      </c>
      <c r="U80" s="11">
        <f>'OddsRatio_working_3-way'!S80-'OddsRatio_working_3-way'!R80^2/3</f>
        <v>-0.94825809111523385</v>
      </c>
      <c r="V80" s="11">
        <f>'OddsRatio_working_3-way'!S80*'OddsRatio_working_3-way'!R80/3-2*'OddsRatio_working_3-way'!R80^3/27-'OddsRatio_working_3-way'!T80</f>
        <v>0.18740278480538217</v>
      </c>
      <c r="W80" s="11">
        <f>'OddsRatio_working_3-way'!V80^2+4*'OddsRatio_working_3-way'!U80^3/27</f>
        <v>-9.1201296100790391E-2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0.17770839868560148</v>
      </c>
      <c r="Y80" s="11">
        <f>IF('OddsRatio_working_3-way'!W80&gt;=0,IF('OddsRatio_working_3-way'!V80+SQRT('OddsRatio_working_3-way'!W80)&gt;0,0,PI()),ACOS('OddsRatio_working_3-way'!V80/(2*'OddsRatio_working_3-way'!X80)))</f>
        <v>1.0154046975371831</v>
      </c>
      <c r="Z80" s="11">
        <f>'OddsRatio_working_3-way'!X80^(1/3)*COS('OddsRatio_working_3-way'!Y80/3)</f>
        <v>0.53031765758041827</v>
      </c>
      <c r="AA80" s="11">
        <f>'OddsRatio_working_3-way'!X80^(1/3)*COS(('OddsRatio_working_3-way'!Y80+2*PI())/3)</f>
        <v>-0.42682796413342211</v>
      </c>
      <c r="AB80" s="11">
        <f>'OddsRatio_working_3-way'!X80^(1/3)*COS(('OddsRatio_working_3-way'!Y80+4*PI())/3)</f>
        <v>-0.10348969344699605</v>
      </c>
      <c r="AC80" s="11">
        <f>'OddsRatio_working_3-way'!X80^(1/3)*SIN('OddsRatio_working_3-way'!Y80/3)</f>
        <v>0.18667943762011624</v>
      </c>
      <c r="AD80" s="11">
        <f>'OddsRatio_working_3-way'!X80^(1/3)*SIN(('OddsRatio_working_3-way'!Y80+2*PI())/3)</f>
        <v>0.36592884473004139</v>
      </c>
      <c r="AE80" s="11">
        <f>'OddsRatio_working_3-way'!X80^(1/3)*SIN(('OddsRatio_working_3-way'!Y80+4*PI())/3)</f>
        <v>-0.55260828235015746</v>
      </c>
      <c r="AF80" s="11">
        <f>-'OddsRatio_working_3-way'!U80/(3*'OddsRatio_working_3-way'!X80^(1/3))*COS(('OddsRatio_working_3-way'!Y80)/3)</f>
        <v>0.53031765758041827</v>
      </c>
      <c r="AG80" s="11">
        <f>-'OddsRatio_working_3-way'!U80/(3*'OddsRatio_working_3-way'!X80^(1/3))*COS(('OddsRatio_working_3-way'!Y80+2*PI())/3)</f>
        <v>-0.42682796413342211</v>
      </c>
      <c r="AH80" s="11">
        <f>-'OddsRatio_working_3-way'!U80/(3*'OddsRatio_working_3-way'!X80^(1/3))*COS(('OddsRatio_working_3-way'!Y80+4*PI())/3)</f>
        <v>-0.10348969344699605</v>
      </c>
      <c r="AI80" s="11">
        <f>'OddsRatio_working_3-way'!U80/(3*'OddsRatio_working_3-way'!X80^(1/3))*SIN(('OddsRatio_working_3-way'!Y80)/3)</f>
        <v>-0.18667943762011624</v>
      </c>
      <c r="AJ80" s="11">
        <f>'OddsRatio_working_3-way'!U80/(3*'OddsRatio_working_3-way'!X80^(1/3))*SIN(('OddsRatio_working_3-way'!Y80+2*PI())/3)</f>
        <v>-0.36592884473004139</v>
      </c>
      <c r="AK80" s="11">
        <f>'OddsRatio_working_3-way'!U80/(3*'OddsRatio_working_3-way'!X80^(1/3))*SIN(('OddsRatio_working_3-way'!Y80+4*PI())/3)</f>
        <v>0.55260828235015746</v>
      </c>
      <c r="AL80" s="11">
        <f>'OddsRatio_working_3-way'!Z80+'OddsRatio_working_3-way'!AF80</f>
        <v>1.0606353151608365</v>
      </c>
      <c r="AM80" s="11">
        <f>'OddsRatio_working_3-way'!AA80+'OddsRatio_working_3-way'!AG80</f>
        <v>-0.85365592826684422</v>
      </c>
      <c r="AN80" s="11">
        <f>'OddsRatio_working_3-way'!AB80+'OddsRatio_working_3-way'!AH80</f>
        <v>-0.20697938689399209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1.0606353151608365</v>
      </c>
      <c r="AS80" s="11">
        <f>IF(('OddsRatio_working_3-way'!X80=0),IF(Q80&gt;0,-Q80^(1/3),(-Q80)^(1/3)),'OddsRatio_working_3-way'!AM80-'OddsRatio_working_3-way'!R80/3)</f>
        <v>-0.85365592826684422</v>
      </c>
      <c r="AT80" s="11">
        <f>IF(('OddsRatio_working_3-way'!X80=0),IF(Q80&gt;0,-Q80^(1/3),(-Q80)^(1/3)),'OddsRatio_working_3-way'!AN80-'OddsRatio_working_3-way'!R80/3)</f>
        <v>-0.20697938689399209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9">
        <f t="shared" si="26"/>
        <v>0.62834939995759775</v>
      </c>
      <c r="E81" s="9">
        <f t="shared" si="27"/>
        <v>0.22294279644786802</v>
      </c>
      <c r="F81" s="9">
        <f t="shared" si="28"/>
        <v>0.14870780359453398</v>
      </c>
      <c r="G81" s="9">
        <f t="shared" si="29"/>
        <v>1.0561986465409037</v>
      </c>
      <c r="H81" s="9">
        <f t="shared" si="30"/>
        <v>1.5914712420629062</v>
      </c>
      <c r="I81" s="9">
        <f t="shared" si="31"/>
        <v>4.4854555335849824</v>
      </c>
      <c r="J81" s="9">
        <f t="shared" si="32"/>
        <v>6.724596664251699</v>
      </c>
      <c r="K81" s="11">
        <f t="shared" si="33"/>
        <v>0.64102564102564097</v>
      </c>
      <c r="L81" s="11">
        <f t="shared" si="34"/>
        <v>0.23255813953488372</v>
      </c>
      <c r="M81" s="11">
        <f t="shared" si="35"/>
        <v>0.1557632398753894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-0.23258043123289807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0.21548641413888098</v>
      </c>
      <c r="Q81" s="11">
        <f>2*'OddsRatio_working_3-way'!K81*'OddsRatio_working_3-way'!L81*'OddsRatio_working_3-way'!M81</f>
        <v>4.6441037529931242E-2</v>
      </c>
      <c r="R81" s="11">
        <f t="shared" si="36"/>
        <v>0</v>
      </c>
      <c r="S81" s="11">
        <f t="shared" si="37"/>
        <v>-0.92650277152122174</v>
      </c>
      <c r="T81" s="11">
        <f t="shared" si="38"/>
        <v>-0.19967732144853914</v>
      </c>
      <c r="U81" s="11">
        <f>'OddsRatio_working_3-way'!S81-'OddsRatio_working_3-way'!R81^2/3</f>
        <v>-0.92650277152122174</v>
      </c>
      <c r="V81" s="11">
        <f>'OddsRatio_working_3-way'!S81*'OddsRatio_working_3-way'!R81/3-2*'OddsRatio_working_3-way'!R81^3/27-'OddsRatio_working_3-way'!T81</f>
        <v>0.19967732144853914</v>
      </c>
      <c r="W81" s="11">
        <f>'OddsRatio_working_3-way'!V81^2+4*'OddsRatio_working_3-way'!U81^3/27</f>
        <v>-7.7953681652693549E-2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0.17162802390166121</v>
      </c>
      <c r="Y81" s="11">
        <f>IF('OddsRatio_working_3-way'!W81&gt;=0,IF('OddsRatio_working_3-way'!V81+SQRT('OddsRatio_working_3-way'!W81)&gt;0,0,PI()),ACOS('OddsRatio_working_3-way'!V81/(2*'OddsRatio_working_3-way'!X81)))</f>
        <v>0.94996030496497197</v>
      </c>
      <c r="Z81" s="11">
        <f>'OddsRatio_working_3-way'!X81^(1/3)*COS('OddsRatio_working_3-way'!Y81/3)</f>
        <v>0.52809932327045184</v>
      </c>
      <c r="AA81" s="11">
        <f>'OddsRatio_working_3-way'!X81^(1/3)*COS(('OddsRatio_working_3-way'!Y81+2*PI())/3)</f>
        <v>-0.41391300422197586</v>
      </c>
      <c r="AB81" s="11">
        <f>'OddsRatio_working_3-way'!X81^(1/3)*COS(('OddsRatio_working_3-way'!Y81+4*PI())/3)</f>
        <v>-0.11418631904847604</v>
      </c>
      <c r="AC81" s="11">
        <f>'OddsRatio_working_3-way'!X81^(1/3)*SIN('OddsRatio_working_3-way'!Y81/3)</f>
        <v>0.17304728236823447</v>
      </c>
      <c r="AD81" s="11">
        <f>'OddsRatio_working_3-way'!X81^(1/3)*SIN(('OddsRatio_working_3-way'!Y81+2*PI())/3)</f>
        <v>0.37082378848946457</v>
      </c>
      <c r="AE81" s="11">
        <f>'OddsRatio_working_3-way'!X81^(1/3)*SIN(('OddsRatio_working_3-way'!Y81+4*PI())/3)</f>
        <v>-0.54387107085769892</v>
      </c>
      <c r="AF81" s="11">
        <f>-'OddsRatio_working_3-way'!U81/(3*'OddsRatio_working_3-way'!X81^(1/3))*COS(('OddsRatio_working_3-way'!Y81)/3)</f>
        <v>0.52809932327045184</v>
      </c>
      <c r="AG81" s="11">
        <f>-'OddsRatio_working_3-way'!U81/(3*'OddsRatio_working_3-way'!X81^(1/3))*COS(('OddsRatio_working_3-way'!Y81+2*PI())/3)</f>
        <v>-0.41391300422197586</v>
      </c>
      <c r="AH81" s="11">
        <f>-'OddsRatio_working_3-way'!U81/(3*'OddsRatio_working_3-way'!X81^(1/3))*COS(('OddsRatio_working_3-way'!Y81+4*PI())/3)</f>
        <v>-0.11418631904847604</v>
      </c>
      <c r="AI81" s="11">
        <f>'OddsRatio_working_3-way'!U81/(3*'OddsRatio_working_3-way'!X81^(1/3))*SIN(('OddsRatio_working_3-way'!Y81)/3)</f>
        <v>-0.17304728236823447</v>
      </c>
      <c r="AJ81" s="11">
        <f>'OddsRatio_working_3-way'!U81/(3*'OddsRatio_working_3-way'!X81^(1/3))*SIN(('OddsRatio_working_3-way'!Y81+2*PI())/3)</f>
        <v>-0.37082378848946457</v>
      </c>
      <c r="AK81" s="11">
        <f>'OddsRatio_working_3-way'!U81/(3*'OddsRatio_working_3-way'!X81^(1/3))*SIN(('OddsRatio_working_3-way'!Y81+4*PI())/3)</f>
        <v>0.54387107085769892</v>
      </c>
      <c r="AL81" s="11">
        <f>'OddsRatio_working_3-way'!Z81+'OddsRatio_working_3-way'!AF81</f>
        <v>1.0561986465409037</v>
      </c>
      <c r="AM81" s="11">
        <f>'OddsRatio_working_3-way'!AA81+'OddsRatio_working_3-way'!AG81</f>
        <v>-0.82782600844395171</v>
      </c>
      <c r="AN81" s="11">
        <f>'OddsRatio_working_3-way'!AB81+'OddsRatio_working_3-way'!AH81</f>
        <v>-0.22837263809695207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1.0561986465409037</v>
      </c>
      <c r="AS81" s="11">
        <f>IF(('OddsRatio_working_3-way'!X81=0),IF(Q81&gt;0,-Q81^(1/3),(-Q81)^(1/3)),'OddsRatio_working_3-way'!AM81-'OddsRatio_working_3-way'!R81/3)</f>
        <v>-0.82782600844395171</v>
      </c>
      <c r="AT81" s="11">
        <f>IF(('OddsRatio_working_3-way'!X81=0),IF(Q81&gt;0,-Q81^(1/3),(-Q81)^(1/3)),'OddsRatio_working_3-way'!AN81-'OddsRatio_working_3-way'!R81/3)</f>
        <v>-0.22837263809695207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9">
        <f t="shared" si="26"/>
        <v>0.36898510921185157</v>
      </c>
      <c r="E82" s="9">
        <f t="shared" si="27"/>
        <v>0.29791594640729485</v>
      </c>
      <c r="F82" s="9">
        <f t="shared" si="28"/>
        <v>0.33309894438085352</v>
      </c>
      <c r="G82" s="9">
        <f t="shared" si="29"/>
        <v>1.0427661379932132</v>
      </c>
      <c r="H82" s="9">
        <f t="shared" si="30"/>
        <v>2.7101364663088705</v>
      </c>
      <c r="I82" s="9">
        <f t="shared" si="31"/>
        <v>3.3566514718646618</v>
      </c>
      <c r="J82" s="9">
        <f t="shared" si="32"/>
        <v>3.0021109849469694</v>
      </c>
      <c r="K82" s="11">
        <f t="shared" si="33"/>
        <v>0.37878787878787878</v>
      </c>
      <c r="L82" s="11">
        <f t="shared" si="34"/>
        <v>0.30674846625766872</v>
      </c>
      <c r="M82" s="11">
        <f t="shared" si="35"/>
        <v>0.34246575342465752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-0.28317123669674316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0.2315893619784703</v>
      </c>
      <c r="Q82" s="11">
        <f>2*'OddsRatio_working_3-way'!K82*'OddsRatio_working_3-way'!L82*'OddsRatio_working_3-way'!M82</f>
        <v>7.9583973188477763E-2</v>
      </c>
      <c r="R82" s="11">
        <f t="shared" si="36"/>
        <v>0</v>
      </c>
      <c r="S82" s="11">
        <f t="shared" si="37"/>
        <v>-0.817842110943233</v>
      </c>
      <c r="T82" s="11">
        <f t="shared" si="38"/>
        <v>-0.2810453989495646</v>
      </c>
      <c r="U82" s="11">
        <f>'OddsRatio_working_3-way'!S82-'OddsRatio_working_3-way'!R82^2/3</f>
        <v>-0.817842110943233</v>
      </c>
      <c r="V82" s="11">
        <f>'OddsRatio_working_3-way'!S82*'OddsRatio_working_3-way'!R82/3-2*'OddsRatio_working_3-way'!R82^3/27-'OddsRatio_working_3-way'!T82</f>
        <v>0.2810453989495646</v>
      </c>
      <c r="W82" s="11">
        <f>'OddsRatio_working_3-way'!V82^2+4*'OddsRatio_working_3-way'!U82^3/27</f>
        <v>-2.0544542626218937E-3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0.14233847910293076</v>
      </c>
      <c r="Y82" s="11">
        <f>IF('OddsRatio_working_3-way'!W82&gt;=0,IF('OddsRatio_working_3-way'!V82+SQRT('OddsRatio_working_3-way'!W82)&gt;0,0,PI()),ACOS('OddsRatio_working_3-way'!V82/(2*'OddsRatio_working_3-way'!X82)))</f>
        <v>0.15989989314496578</v>
      </c>
      <c r="Z82" s="11">
        <f>'OddsRatio_working_3-way'!X82^(1/3)*COS('OddsRatio_working_3-way'!Y82/3)</f>
        <v>0.52138306899660658</v>
      </c>
      <c r="AA82" s="11">
        <f>'OddsRatio_working_3-way'!X82^(1/3)*COS(('OddsRatio_working_3-way'!Y82+2*PI())/3)</f>
        <v>-0.28478093587251996</v>
      </c>
      <c r="AB82" s="11">
        <f>'OddsRatio_working_3-way'!X82^(1/3)*COS(('OddsRatio_working_3-way'!Y82+4*PI())/3)</f>
        <v>-0.23660213312408676</v>
      </c>
      <c r="AC82" s="11">
        <f>'OddsRatio_working_3-way'!X82^(1/3)*SIN('OddsRatio_working_3-way'!Y82/3)</f>
        <v>2.7816044736041903E-2</v>
      </c>
      <c r="AD82" s="11">
        <f>'OddsRatio_working_3-way'!X82^(1/3)*SIN(('OddsRatio_working_3-way'!Y82+2*PI())/3)</f>
        <v>0.43762296048613508</v>
      </c>
      <c r="AE82" s="11">
        <f>'OddsRatio_working_3-way'!X82^(1/3)*SIN(('OddsRatio_working_3-way'!Y82+4*PI())/3)</f>
        <v>-0.4654390052221769</v>
      </c>
      <c r="AF82" s="11">
        <f>-'OddsRatio_working_3-way'!U82/(3*'OddsRatio_working_3-way'!X82^(1/3))*COS(('OddsRatio_working_3-way'!Y82)/3)</f>
        <v>0.52138306899660647</v>
      </c>
      <c r="AG82" s="11">
        <f>-'OddsRatio_working_3-way'!U82/(3*'OddsRatio_working_3-way'!X82^(1/3))*COS(('OddsRatio_working_3-way'!Y82+2*PI())/3)</f>
        <v>-0.2847809358725199</v>
      </c>
      <c r="AH82" s="11">
        <f>-'OddsRatio_working_3-way'!U82/(3*'OddsRatio_working_3-way'!X82^(1/3))*COS(('OddsRatio_working_3-way'!Y82+4*PI())/3)</f>
        <v>-0.23660213312408671</v>
      </c>
      <c r="AI82" s="11">
        <f>'OddsRatio_working_3-way'!U82/(3*'OddsRatio_working_3-way'!X82^(1/3))*SIN(('OddsRatio_working_3-way'!Y82)/3)</f>
        <v>-2.7816044736041896E-2</v>
      </c>
      <c r="AJ82" s="11">
        <f>'OddsRatio_working_3-way'!U82/(3*'OddsRatio_working_3-way'!X82^(1/3))*SIN(('OddsRatio_working_3-way'!Y82+2*PI())/3)</f>
        <v>-0.43762296048613503</v>
      </c>
      <c r="AK82" s="11">
        <f>'OddsRatio_working_3-way'!U82/(3*'OddsRatio_working_3-way'!X82^(1/3))*SIN(('OddsRatio_working_3-way'!Y82+4*PI())/3)</f>
        <v>0.46543900522217679</v>
      </c>
      <c r="AL82" s="11">
        <f>'OddsRatio_working_3-way'!Z82+'OddsRatio_working_3-way'!AF82</f>
        <v>1.0427661379932132</v>
      </c>
      <c r="AM82" s="11">
        <f>'OddsRatio_working_3-way'!AA82+'OddsRatio_working_3-way'!AG82</f>
        <v>-0.56956187174503992</v>
      </c>
      <c r="AN82" s="11">
        <f>'OddsRatio_working_3-way'!AB82+'OddsRatio_working_3-way'!AH82</f>
        <v>-0.47320426624817347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1.0427661379932132</v>
      </c>
      <c r="AS82" s="11">
        <f>IF(('OddsRatio_working_3-way'!X82=0),IF(Q82&gt;0,-Q82^(1/3),(-Q82)^(1/3)),'OddsRatio_working_3-way'!AM82-'OddsRatio_working_3-way'!R82/3)</f>
        <v>-0.56956187174503992</v>
      </c>
      <c r="AT82" s="11">
        <f>IF(('OddsRatio_working_3-way'!X82=0),IF(Q82&gt;0,-Q82^(1/3),(-Q82)^(1/3)),'OddsRatio_working_3-way'!AN82-'OddsRatio_working_3-way'!R82/3)</f>
        <v>-0.47320426624817347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9">
        <f t="shared" si="26"/>
        <v>0.49132399633232599</v>
      </c>
      <c r="E83" s="9">
        <f t="shared" si="27"/>
        <v>0.27117609616697363</v>
      </c>
      <c r="F83" s="9">
        <f t="shared" si="28"/>
        <v>0.23749990750070055</v>
      </c>
      <c r="G83" s="9">
        <f t="shared" si="29"/>
        <v>1.0457745783931234</v>
      </c>
      <c r="H83" s="9">
        <f t="shared" si="30"/>
        <v>2.0353168326091922</v>
      </c>
      <c r="I83" s="9">
        <f t="shared" si="31"/>
        <v>3.6876406664703265</v>
      </c>
      <c r="J83" s="9">
        <f t="shared" si="32"/>
        <v>4.2105279556668895</v>
      </c>
      <c r="K83" s="11">
        <f t="shared" si="33"/>
        <v>0.50251256281407031</v>
      </c>
      <c r="L83" s="11">
        <f t="shared" si="34"/>
        <v>0.28011204481792717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-0.2701413038392052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0.229296711708772</v>
      </c>
      <c r="Q83" s="11">
        <f>2*'OddsRatio_working_3-way'!K83*'OddsRatio_working_3-way'!L83*'OddsRatio_working_3-way'!M83</f>
        <v>6.916944546267631E-2</v>
      </c>
      <c r="R83" s="11">
        <f t="shared" si="36"/>
        <v>0</v>
      </c>
      <c r="S83" s="11">
        <f t="shared" si="37"/>
        <v>-0.84880286150264195</v>
      </c>
      <c r="T83" s="11">
        <f t="shared" si="38"/>
        <v>-0.25604912865841378</v>
      </c>
      <c r="U83" s="11">
        <f>'OddsRatio_working_3-way'!S83-'OddsRatio_working_3-way'!R83^2/3</f>
        <v>-0.84880286150264195</v>
      </c>
      <c r="V83" s="11">
        <f>'OddsRatio_working_3-way'!S83*'OddsRatio_working_3-way'!R83/3-2*'OddsRatio_working_3-way'!R83^3/27-'OddsRatio_working_3-way'!T83</f>
        <v>0.25604912865841378</v>
      </c>
      <c r="W83" s="11">
        <f>'OddsRatio_working_3-way'!V83^2+4*'OddsRatio_working_3-way'!U83^3/27</f>
        <v>-2.5036451876199267E-2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0.15049718283321137</v>
      </c>
      <c r="Y83" s="11">
        <f>IF('OddsRatio_working_3-way'!W83&gt;=0,IF('OddsRatio_working_3-way'!V83+SQRT('OddsRatio_working_3-way'!W83)&gt;0,0,PI()),ACOS('OddsRatio_working_3-way'!V83/(2*'OddsRatio_working_3-way'!X83)))</f>
        <v>0.55352362319351034</v>
      </c>
      <c r="Z83" s="11">
        <f>'OddsRatio_working_3-way'!X83^(1/3)*COS('OddsRatio_working_3-way'!Y83/3)</f>
        <v>0.52288728919656169</v>
      </c>
      <c r="AA83" s="11">
        <f>'OddsRatio_working_3-way'!X83^(1/3)*COS(('OddsRatio_working_3-way'!Y83+2*PI())/3)</f>
        <v>-0.34595623225931454</v>
      </c>
      <c r="AB83" s="11">
        <f>'OddsRatio_working_3-way'!X83^(1/3)*COS(('OddsRatio_working_3-way'!Y83+4*PI())/3)</f>
        <v>-0.17693105693724728</v>
      </c>
      <c r="AC83" s="11">
        <f>'OddsRatio_working_3-way'!X83^(1/3)*SIN('OddsRatio_working_3-way'!Y83/3)</f>
        <v>9.758673047201942E-2</v>
      </c>
      <c r="AD83" s="11">
        <f>'OddsRatio_working_3-way'!X83^(1/3)*SIN(('OddsRatio_working_3-way'!Y83+2*PI())/3)</f>
        <v>0.4040403105241932</v>
      </c>
      <c r="AE83" s="11">
        <f>'OddsRatio_working_3-way'!X83^(1/3)*SIN(('OddsRatio_working_3-way'!Y83+4*PI())/3)</f>
        <v>-0.50162704099621247</v>
      </c>
      <c r="AF83" s="11">
        <f>-'OddsRatio_working_3-way'!U83/(3*'OddsRatio_working_3-way'!X83^(1/3))*COS(('OddsRatio_working_3-way'!Y83)/3)</f>
        <v>0.5228872891965618</v>
      </c>
      <c r="AG83" s="11">
        <f>-'OddsRatio_working_3-way'!U83/(3*'OddsRatio_working_3-way'!X83^(1/3))*COS(('OddsRatio_working_3-way'!Y83+2*PI())/3)</f>
        <v>-0.3459562322593146</v>
      </c>
      <c r="AH83" s="11">
        <f>-'OddsRatio_working_3-way'!U83/(3*'OddsRatio_working_3-way'!X83^(1/3))*COS(('OddsRatio_working_3-way'!Y83+4*PI())/3)</f>
        <v>-0.17693105693724731</v>
      </c>
      <c r="AI83" s="11">
        <f>'OddsRatio_working_3-way'!U83/(3*'OddsRatio_working_3-way'!X83^(1/3))*SIN(('OddsRatio_working_3-way'!Y83)/3)</f>
        <v>-9.7586730472019448E-2</v>
      </c>
      <c r="AJ83" s="11">
        <f>'OddsRatio_working_3-way'!U83/(3*'OddsRatio_working_3-way'!X83^(1/3))*SIN(('OddsRatio_working_3-way'!Y83+2*PI())/3)</f>
        <v>-0.40404031052419331</v>
      </c>
      <c r="AK83" s="11">
        <f>'OddsRatio_working_3-way'!U83/(3*'OddsRatio_working_3-way'!X83^(1/3))*SIN(('OddsRatio_working_3-way'!Y83+4*PI())/3)</f>
        <v>0.50162704099621258</v>
      </c>
      <c r="AL83" s="11">
        <f>'OddsRatio_working_3-way'!Z83+'OddsRatio_working_3-way'!AF83</f>
        <v>1.0457745783931234</v>
      </c>
      <c r="AM83" s="11">
        <f>'OddsRatio_working_3-way'!AA83+'OddsRatio_working_3-way'!AG83</f>
        <v>-0.6919124645186292</v>
      </c>
      <c r="AN83" s="11">
        <f>'OddsRatio_working_3-way'!AB83+'OddsRatio_working_3-way'!AH83</f>
        <v>-0.35386211387449462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1.0457745783931234</v>
      </c>
      <c r="AS83" s="11">
        <f>IF(('OddsRatio_working_3-way'!X83=0),IF(Q83&gt;0,-Q83^(1/3),(-Q83)^(1/3)),'OddsRatio_working_3-way'!AM83-'OddsRatio_working_3-way'!R83/3)</f>
        <v>-0.6919124645186292</v>
      </c>
      <c r="AT83" s="11">
        <f>IF(('OddsRatio_working_3-way'!X83=0),IF(Q83&gt;0,-Q83^(1/3),(-Q83)^(1/3)),'OddsRatio_working_3-way'!AN83-'OddsRatio_working_3-way'!R83/3)</f>
        <v>-0.35386211387449462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9">
        <f t="shared" si="26"/>
        <v>0.5142878145560057</v>
      </c>
      <c r="E84" s="9">
        <f t="shared" si="27"/>
        <v>0.25734870779997909</v>
      </c>
      <c r="F84" s="9">
        <f t="shared" si="28"/>
        <v>0.22836347764401521</v>
      </c>
      <c r="G84" s="9">
        <f t="shared" si="29"/>
        <v>1.0493738929334702</v>
      </c>
      <c r="H84" s="9">
        <f t="shared" si="30"/>
        <v>1.9444365036401237</v>
      </c>
      <c r="I84" s="9">
        <f t="shared" si="31"/>
        <v>3.8857782055670427</v>
      </c>
      <c r="J84" s="9">
        <f t="shared" si="32"/>
        <v>4.378983935245774</v>
      </c>
      <c r="K84" s="11">
        <f t="shared" si="33"/>
        <v>0.52631578947368418</v>
      </c>
      <c r="L84" s="11">
        <f t="shared" si="34"/>
        <v>0.26666666666666666</v>
      </c>
      <c r="M84" s="11">
        <f t="shared" si="35"/>
        <v>0.23696682464454977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-0.26505362933399856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0.22848590670990265</v>
      </c>
      <c r="Q84" s="11">
        <f>2*'OddsRatio_working_3-way'!K84*'OddsRatio_working_3-way'!L84*'OddsRatio_working_3-way'!M84</f>
        <v>6.6517003408996425E-2</v>
      </c>
      <c r="R84" s="11">
        <f t="shared" si="36"/>
        <v>0</v>
      </c>
      <c r="S84" s="11">
        <f t="shared" si="37"/>
        <v>-0.86203651421042682</v>
      </c>
      <c r="T84" s="11">
        <f t="shared" si="38"/>
        <v>-0.25095677269590305</v>
      </c>
      <c r="U84" s="11">
        <f>'OddsRatio_working_3-way'!S84-'OddsRatio_working_3-way'!R84^2/3</f>
        <v>-0.86203651421042682</v>
      </c>
      <c r="V84" s="11">
        <f>'OddsRatio_working_3-way'!S84*'OddsRatio_working_3-way'!R84/3-2*'OddsRatio_working_3-way'!R84^3/27-'OddsRatio_working_3-way'!T84</f>
        <v>0.25095677269590305</v>
      </c>
      <c r="W84" s="11">
        <f>'OddsRatio_working_3-way'!V84^2+4*'OddsRatio_working_3-way'!U84^3/27</f>
        <v>-3.192222808144167E-2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0.15403045952293398</v>
      </c>
      <c r="Y84" s="11">
        <f>IF('OddsRatio_working_3-way'!W84&gt;=0,IF('OddsRatio_working_3-way'!V84+SQRT('OddsRatio_working_3-way'!W84)&gt;0,0,PI()),ACOS('OddsRatio_working_3-way'!V84/(2*'OddsRatio_working_3-way'!X84)))</f>
        <v>0.61869917848198142</v>
      </c>
      <c r="Z84" s="11">
        <f>'OddsRatio_working_3-way'!X84^(1/3)*COS('OddsRatio_working_3-way'!Y84/3)</f>
        <v>0.52468694646673508</v>
      </c>
      <c r="AA84" s="11">
        <f>'OddsRatio_working_3-way'!X84^(1/3)*COS(('OddsRatio_working_3-way'!Y84+2*PI())/3)</f>
        <v>-0.35740574076453269</v>
      </c>
      <c r="AB84" s="11">
        <f>'OddsRatio_working_3-way'!X84^(1/3)*COS(('OddsRatio_working_3-way'!Y84+4*PI())/3)</f>
        <v>-0.16728120570220259</v>
      </c>
      <c r="AC84" s="11">
        <f>'OddsRatio_working_3-way'!X84^(1/3)*SIN('OddsRatio_working_3-way'!Y84/3)</f>
        <v>0.1097684514977889</v>
      </c>
      <c r="AD84" s="11">
        <f>'OddsRatio_working_3-way'!X84^(1/3)*SIN(('OddsRatio_working_3-way'!Y84+2*PI())/3)</f>
        <v>0.39950799892538408</v>
      </c>
      <c r="AE84" s="11">
        <f>'OddsRatio_working_3-way'!X84^(1/3)*SIN(('OddsRatio_working_3-way'!Y84+4*PI())/3)</f>
        <v>-0.50927645042317282</v>
      </c>
      <c r="AF84" s="11">
        <f>-'OddsRatio_working_3-way'!U84/(3*'OddsRatio_working_3-way'!X84^(1/3))*COS(('OddsRatio_working_3-way'!Y84)/3)</f>
        <v>0.52468694646673508</v>
      </c>
      <c r="AG84" s="11">
        <f>-'OddsRatio_working_3-way'!U84/(3*'OddsRatio_working_3-way'!X84^(1/3))*COS(('OddsRatio_working_3-way'!Y84+2*PI())/3)</f>
        <v>-0.35740574076453263</v>
      </c>
      <c r="AH84" s="11">
        <f>-'OddsRatio_working_3-way'!U84/(3*'OddsRatio_working_3-way'!X84^(1/3))*COS(('OddsRatio_working_3-way'!Y84+4*PI())/3)</f>
        <v>-0.16728120570220256</v>
      </c>
      <c r="AI84" s="11">
        <f>'OddsRatio_working_3-way'!U84/(3*'OddsRatio_working_3-way'!X84^(1/3))*SIN(('OddsRatio_working_3-way'!Y84)/3)</f>
        <v>-0.10976845149778887</v>
      </c>
      <c r="AJ84" s="11">
        <f>'OddsRatio_working_3-way'!U84/(3*'OddsRatio_working_3-way'!X84^(1/3))*SIN(('OddsRatio_working_3-way'!Y84+2*PI())/3)</f>
        <v>-0.39950799892538397</v>
      </c>
      <c r="AK84" s="11">
        <f>'OddsRatio_working_3-way'!U84/(3*'OddsRatio_working_3-way'!X84^(1/3))*SIN(('OddsRatio_working_3-way'!Y84+4*PI())/3)</f>
        <v>0.50927645042317271</v>
      </c>
      <c r="AL84" s="11">
        <f>'OddsRatio_working_3-way'!Z84+'OddsRatio_working_3-way'!AF84</f>
        <v>1.0493738929334702</v>
      </c>
      <c r="AM84" s="11">
        <f>'OddsRatio_working_3-way'!AA84+'OddsRatio_working_3-way'!AG84</f>
        <v>-0.71481148152906537</v>
      </c>
      <c r="AN84" s="11">
        <f>'OddsRatio_working_3-way'!AB84+'OddsRatio_working_3-way'!AH84</f>
        <v>-0.33456241140440512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1.0493738929334702</v>
      </c>
      <c r="AS84" s="11">
        <f>IF(('OddsRatio_working_3-way'!X84=0),IF(Q84&gt;0,-Q84^(1/3),(-Q84)^(1/3)),'OddsRatio_working_3-way'!AM84-'OddsRatio_working_3-way'!R84/3)</f>
        <v>-0.71481148152906537</v>
      </c>
      <c r="AT84" s="11">
        <f>IF(('OddsRatio_working_3-way'!X84=0),IF(Q84&gt;0,-Q84^(1/3),(-Q84)^(1/3)),'OddsRatio_working_3-way'!AN84-'OddsRatio_working_3-way'!R84/3)</f>
        <v>-0.33456241140440512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9">
        <f t="shared" si="26"/>
        <v>0.60139503683178719</v>
      </c>
      <c r="E85" s="9">
        <f t="shared" si="27"/>
        <v>0.23641569501450252</v>
      </c>
      <c r="F85" s="9">
        <f t="shared" si="28"/>
        <v>0.16218926815371001</v>
      </c>
      <c r="G85" s="9">
        <f t="shared" si="29"/>
        <v>1.0520643703286254</v>
      </c>
      <c r="H85" s="9">
        <f t="shared" si="30"/>
        <v>1.6628005533070342</v>
      </c>
      <c r="I85" s="9">
        <f t="shared" si="31"/>
        <v>4.2298376169088803</v>
      </c>
      <c r="J85" s="9">
        <f t="shared" si="32"/>
        <v>6.1656360583135497</v>
      </c>
      <c r="K85" s="11">
        <f t="shared" si="33"/>
        <v>0.61349693251533743</v>
      </c>
      <c r="L85" s="11">
        <f t="shared" si="34"/>
        <v>0.24570024570024568</v>
      </c>
      <c r="M85" s="11">
        <f t="shared" si="35"/>
        <v>0.16920473773265651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-0.24220936023745021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0.21960066804512635</v>
      </c>
      <c r="Q85" s="11">
        <f>2*'OddsRatio_working_3-way'!K85*'OddsRatio_working_3-way'!L85*'OddsRatio_working_3-way'!M85</f>
        <v>5.1010608140563608E-2</v>
      </c>
      <c r="R85" s="11">
        <f t="shared" si="36"/>
        <v>0</v>
      </c>
      <c r="S85" s="11">
        <f t="shared" si="37"/>
        <v>-0.90665640596978003</v>
      </c>
      <c r="T85" s="11">
        <f t="shared" si="38"/>
        <v>-0.21060543692677816</v>
      </c>
      <c r="U85" s="11">
        <f>'OddsRatio_working_3-way'!S85-'OddsRatio_working_3-way'!R85^2/3</f>
        <v>-0.90665640596978003</v>
      </c>
      <c r="V85" s="11">
        <f>'OddsRatio_working_3-way'!S85*'OddsRatio_working_3-way'!R85/3-2*'OddsRatio_working_3-way'!R85^3/27-'OddsRatio_working_3-way'!T85</f>
        <v>0.21060543692677816</v>
      </c>
      <c r="W85" s="11">
        <f>'OddsRatio_working_3-way'!V85^2+4*'OddsRatio_working_3-way'!U85^3/27</f>
        <v>-6.6059422875554441E-2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0.16614306556299122</v>
      </c>
      <c r="Y85" s="11">
        <f>IF('OddsRatio_working_3-way'!W85&gt;=0,IF('OddsRatio_working_3-way'!V85+SQRT('OddsRatio_working_3-way'!W85)&gt;0,0,PI()),ACOS('OddsRatio_working_3-way'!V85/(2*'OddsRatio_working_3-way'!X85)))</f>
        <v>0.88433051426373943</v>
      </c>
      <c r="Z85" s="11">
        <f>'OddsRatio_working_3-way'!X85^(1/3)*COS('OddsRatio_working_3-way'!Y85/3)</f>
        <v>0.52603218516431272</v>
      </c>
      <c r="AA85" s="11">
        <f>'OddsRatio_working_3-way'!X85^(1/3)*COS(('OddsRatio_working_3-way'!Y85+2*PI())/3)</f>
        <v>-0.40133350515515354</v>
      </c>
      <c r="AB85" s="11">
        <f>'OddsRatio_working_3-way'!X85^(1/3)*COS(('OddsRatio_working_3-way'!Y85+4*PI())/3)</f>
        <v>-0.12469868000915922</v>
      </c>
      <c r="AC85" s="11">
        <f>'OddsRatio_working_3-way'!X85^(1/3)*SIN('OddsRatio_working_3-way'!Y85/3)</f>
        <v>0.15971519076526491</v>
      </c>
      <c r="AD85" s="11">
        <f>'OddsRatio_working_3-way'!X85^(1/3)*SIN(('OddsRatio_working_3-way'!Y85+2*PI())/3)</f>
        <v>0.37569964017790197</v>
      </c>
      <c r="AE85" s="11">
        <f>'OddsRatio_working_3-way'!X85^(1/3)*SIN(('OddsRatio_working_3-way'!Y85+4*PI())/3)</f>
        <v>-0.53541483094316689</v>
      </c>
      <c r="AF85" s="11">
        <f>-'OddsRatio_working_3-way'!U85/(3*'OddsRatio_working_3-way'!X85^(1/3))*COS(('OddsRatio_working_3-way'!Y85)/3)</f>
        <v>0.52603218516431272</v>
      </c>
      <c r="AG85" s="11">
        <f>-'OddsRatio_working_3-way'!U85/(3*'OddsRatio_working_3-way'!X85^(1/3))*COS(('OddsRatio_working_3-way'!Y85+2*PI())/3)</f>
        <v>-0.40133350515515354</v>
      </c>
      <c r="AH85" s="11">
        <f>-'OddsRatio_working_3-way'!U85/(3*'OddsRatio_working_3-way'!X85^(1/3))*COS(('OddsRatio_working_3-way'!Y85+4*PI())/3)</f>
        <v>-0.12469868000915922</v>
      </c>
      <c r="AI85" s="11">
        <f>'OddsRatio_working_3-way'!U85/(3*'OddsRatio_working_3-way'!X85^(1/3))*SIN(('OddsRatio_working_3-way'!Y85)/3)</f>
        <v>-0.15971519076526491</v>
      </c>
      <c r="AJ85" s="11">
        <f>'OddsRatio_working_3-way'!U85/(3*'OddsRatio_working_3-way'!X85^(1/3))*SIN(('OddsRatio_working_3-way'!Y85+2*PI())/3)</f>
        <v>-0.37569964017790197</v>
      </c>
      <c r="AK85" s="11">
        <f>'OddsRatio_working_3-way'!U85/(3*'OddsRatio_working_3-way'!X85^(1/3))*SIN(('OddsRatio_working_3-way'!Y85+4*PI())/3)</f>
        <v>0.53541483094316689</v>
      </c>
      <c r="AL85" s="11">
        <f>'OddsRatio_working_3-way'!Z85+'OddsRatio_working_3-way'!AF85</f>
        <v>1.0520643703286254</v>
      </c>
      <c r="AM85" s="11">
        <f>'OddsRatio_working_3-way'!AA85+'OddsRatio_working_3-way'!AG85</f>
        <v>-0.80266701031030707</v>
      </c>
      <c r="AN85" s="11">
        <f>'OddsRatio_working_3-way'!AB85+'OddsRatio_working_3-way'!AH85</f>
        <v>-0.24939736001831844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1.0520643703286254</v>
      </c>
      <c r="AS85" s="11">
        <f>IF(('OddsRatio_working_3-way'!X85=0),IF(Q85&gt;0,-Q85^(1/3),(-Q85)^(1/3)),'OddsRatio_working_3-way'!AM85-'OddsRatio_working_3-way'!R85/3)</f>
        <v>-0.80266701031030707</v>
      </c>
      <c r="AT85" s="11">
        <f>IF(('OddsRatio_working_3-way'!X85=0),IF(Q85&gt;0,-Q85^(1/3),(-Q85)^(1/3)),'OddsRatio_working_3-way'!AN85-'OddsRatio_working_3-way'!R85/3)</f>
        <v>-0.24939736001831844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9">
        <f t="shared" si="26"/>
        <v>0.57875116315501374</v>
      </c>
      <c r="E86" s="9">
        <f t="shared" si="27"/>
        <v>0.25774609621211092</v>
      </c>
      <c r="F86" s="9">
        <f t="shared" si="28"/>
        <v>0.16350274063287529</v>
      </c>
      <c r="G86" s="9">
        <f t="shared" si="29"/>
        <v>1.054867099215469</v>
      </c>
      <c r="H86" s="9">
        <f t="shared" si="30"/>
        <v>1.7278582984586732</v>
      </c>
      <c r="I86" s="9">
        <f t="shared" si="31"/>
        <v>3.87978718085823</v>
      </c>
      <c r="J86" s="9">
        <f t="shared" si="32"/>
        <v>6.1161054311950247</v>
      </c>
      <c r="K86" s="11">
        <f t="shared" si="33"/>
        <v>0.59171597633136097</v>
      </c>
      <c r="L86" s="11">
        <f t="shared" si="34"/>
        <v>0.26809651474530832</v>
      </c>
      <c r="M86" s="11">
        <f t="shared" si="35"/>
        <v>0.17094017094017094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-0.24774338880340108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0.22426118211133361</v>
      </c>
      <c r="Q86" s="11">
        <f>2*'OddsRatio_working_3-way'!K86*'OddsRatio_working_3-way'!L86*'OddsRatio_working_3-way'!M86</f>
        <v>5.4234868708907764E-2</v>
      </c>
      <c r="R86" s="11">
        <f t="shared" si="36"/>
        <v>0</v>
      </c>
      <c r="S86" s="11">
        <f t="shared" si="37"/>
        <v>-0.90521560714299432</v>
      </c>
      <c r="T86" s="11">
        <f t="shared" si="38"/>
        <v>-0.21891550354123199</v>
      </c>
      <c r="U86" s="11">
        <f>'OddsRatio_working_3-way'!S86-'OddsRatio_working_3-way'!R86^2/3</f>
        <v>-0.90521560714299432</v>
      </c>
      <c r="V86" s="11">
        <f>'OddsRatio_working_3-way'!S86*'OddsRatio_working_3-way'!R86/3-2*'OddsRatio_working_3-way'!R86^3/27-'OddsRatio_working_3-way'!T86</f>
        <v>0.21891550354123199</v>
      </c>
      <c r="W86" s="11">
        <f>'OddsRatio_working_3-way'!V86^2+4*'OddsRatio_working_3-way'!U86^3/27</f>
        <v>-6.196452292285632E-2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0.16574718746751593</v>
      </c>
      <c r="Y86" s="11">
        <f>IF('OddsRatio_working_3-way'!W86&gt;=0,IF('OddsRatio_working_3-way'!V86+SQRT('OddsRatio_working_3-way'!W86)&gt;0,0,PI()),ACOS('OddsRatio_working_3-way'!V86/(2*'OddsRatio_working_3-way'!X86)))</f>
        <v>0.84945859151454961</v>
      </c>
      <c r="Z86" s="11">
        <f>'OddsRatio_working_3-way'!X86^(1/3)*COS('OddsRatio_working_3-way'!Y86/3)</f>
        <v>0.52743354960773436</v>
      </c>
      <c r="AA86" s="11">
        <f>'OddsRatio_working_3-way'!X86^(1/3)*COS(('OddsRatio_working_3-way'!Y86+2*PI())/3)</f>
        <v>-0.39662384702685971</v>
      </c>
      <c r="AB86" s="11">
        <f>'OddsRatio_working_3-way'!X86^(1/3)*COS(('OddsRatio_working_3-way'!Y86+4*PI())/3)</f>
        <v>-0.13080970258087474</v>
      </c>
      <c r="AC86" s="11">
        <f>'OddsRatio_working_3-way'!X86^(1/3)*SIN('OddsRatio_working_3-way'!Y86/3)</f>
        <v>0.15346786785029953</v>
      </c>
      <c r="AD86" s="11">
        <f>'OddsRatio_working_3-way'!X86^(1/3)*SIN(('OddsRatio_working_3-way'!Y86+2*PI())/3)</f>
        <v>0.38003691884334811</v>
      </c>
      <c r="AE86" s="11">
        <f>'OddsRatio_working_3-way'!X86^(1/3)*SIN(('OddsRatio_working_3-way'!Y86+4*PI())/3)</f>
        <v>-0.53350478669364765</v>
      </c>
      <c r="AF86" s="11">
        <f>-'OddsRatio_working_3-way'!U86/(3*'OddsRatio_working_3-way'!X86^(1/3))*COS(('OddsRatio_working_3-way'!Y86)/3)</f>
        <v>0.52743354960773448</v>
      </c>
      <c r="AG86" s="11">
        <f>-'OddsRatio_working_3-way'!U86/(3*'OddsRatio_working_3-way'!X86^(1/3))*COS(('OddsRatio_working_3-way'!Y86+2*PI())/3)</f>
        <v>-0.39662384702685982</v>
      </c>
      <c r="AH86" s="11">
        <f>-'OddsRatio_working_3-way'!U86/(3*'OddsRatio_working_3-way'!X86^(1/3))*COS(('OddsRatio_working_3-way'!Y86+4*PI())/3)</f>
        <v>-0.13080970258087476</v>
      </c>
      <c r="AI86" s="11">
        <f>'OddsRatio_working_3-way'!U86/(3*'OddsRatio_working_3-way'!X86^(1/3))*SIN(('OddsRatio_working_3-way'!Y86)/3)</f>
        <v>-0.15346786785029956</v>
      </c>
      <c r="AJ86" s="11">
        <f>'OddsRatio_working_3-way'!U86/(3*'OddsRatio_working_3-way'!X86^(1/3))*SIN(('OddsRatio_working_3-way'!Y86+2*PI())/3)</f>
        <v>-0.38003691884334817</v>
      </c>
      <c r="AK86" s="11">
        <f>'OddsRatio_working_3-way'!U86/(3*'OddsRatio_working_3-way'!X86^(1/3))*SIN(('OddsRatio_working_3-way'!Y86+4*PI())/3)</f>
        <v>0.53350478669364776</v>
      </c>
      <c r="AL86" s="11">
        <f>'OddsRatio_working_3-way'!Z86+'OddsRatio_working_3-way'!AF86</f>
        <v>1.054867099215469</v>
      </c>
      <c r="AM86" s="11">
        <f>'OddsRatio_working_3-way'!AA86+'OddsRatio_working_3-way'!AG86</f>
        <v>-0.79324769405371953</v>
      </c>
      <c r="AN86" s="11">
        <f>'OddsRatio_working_3-way'!AB86+'OddsRatio_working_3-way'!AH86</f>
        <v>-0.26161940516174953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1.054867099215469</v>
      </c>
      <c r="AS86" s="11">
        <f>IF(('OddsRatio_working_3-way'!X86=0),IF(Q86&gt;0,-Q86^(1/3),(-Q86)^(1/3)),'OddsRatio_working_3-way'!AM86-'OddsRatio_working_3-way'!R86/3)</f>
        <v>-0.79324769405371953</v>
      </c>
      <c r="AT86" s="11">
        <f>IF(('OddsRatio_working_3-way'!X86=0),IF(Q86&gt;0,-Q86^(1/3),(-Q86)^(1/3)),'OddsRatio_working_3-way'!AN86-'OddsRatio_working_3-way'!R86/3)</f>
        <v>-0.26161940516174953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9">
        <f t="shared" si="26"/>
        <v>0.25922887838528746</v>
      </c>
      <c r="E87" s="9">
        <f t="shared" si="27"/>
        <v>0.29250130248464257</v>
      </c>
      <c r="F87" s="9">
        <f t="shared" si="28"/>
        <v>0.44826981913007008</v>
      </c>
      <c r="G87" s="9">
        <f t="shared" si="29"/>
        <v>1.0702602633399585</v>
      </c>
      <c r="H87" s="9">
        <f t="shared" si="30"/>
        <v>3.8575949031176884</v>
      </c>
      <c r="I87" s="9">
        <f t="shared" si="31"/>
        <v>3.4187881951483066</v>
      </c>
      <c r="J87" s="9">
        <f t="shared" si="32"/>
        <v>2.2307993028409521</v>
      </c>
      <c r="K87" s="11">
        <f t="shared" si="33"/>
        <v>0.27247956403269757</v>
      </c>
      <c r="L87" s="11">
        <f t="shared" si="34"/>
        <v>0.30674846625766872</v>
      </c>
      <c r="M87" s="11">
        <f t="shared" si="35"/>
        <v>0.46511627906976744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-0.26977109617335127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0.23636406753014713</v>
      </c>
      <c r="Q87" s="11">
        <f>2*'OddsRatio_working_3-way'!K87*'OddsRatio_working_3-way'!L87*'OddsRatio_working_3-way'!M87</f>
        <v>7.7751338003337875E-2</v>
      </c>
      <c r="R87" s="11">
        <f t="shared" si="36"/>
        <v>0</v>
      </c>
      <c r="S87" s="11">
        <f t="shared" si="37"/>
        <v>-0.87616527820409185</v>
      </c>
      <c r="T87" s="11">
        <f t="shared" si="38"/>
        <v>-0.2882122625671355</v>
      </c>
      <c r="U87" s="11">
        <f>'OddsRatio_working_3-way'!S87-'OddsRatio_working_3-way'!R87^2/3</f>
        <v>-0.87616527820409185</v>
      </c>
      <c r="V87" s="11">
        <f>'OddsRatio_working_3-way'!S87*'OddsRatio_working_3-way'!R87/3-2*'OddsRatio_working_3-way'!R87^3/27-'OddsRatio_working_3-way'!T87</f>
        <v>0.2882122625671355</v>
      </c>
      <c r="W87" s="11">
        <f>'OddsRatio_working_3-way'!V87^2+4*'OddsRatio_working_3-way'!U87^3/27</f>
        <v>-1.6578423465149955E-2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0.157832768903686</v>
      </c>
      <c r="Y87" s="11">
        <f>IF('OddsRatio_working_3-way'!W87&gt;=0,IF('OddsRatio_working_3-way'!V87+SQRT('OddsRatio_working_3-way'!W87)&gt;0,0,PI()),ACOS('OddsRatio_working_3-way'!V87/(2*'OddsRatio_working_3-way'!X87)))</f>
        <v>0.42014330692355895</v>
      </c>
      <c r="Z87" s="11">
        <f>'OddsRatio_working_3-way'!X87^(1/3)*COS('OddsRatio_working_3-way'!Y87/3)</f>
        <v>0.53513013166997936</v>
      </c>
      <c r="AA87" s="11">
        <f>'OddsRatio_working_3-way'!X87^(1/3)*COS(('OddsRatio_working_3-way'!Y87+2*PI())/3)</f>
        <v>-0.33289596346525269</v>
      </c>
      <c r="AB87" s="11">
        <f>'OddsRatio_working_3-way'!X87^(1/3)*COS(('OddsRatio_working_3-way'!Y87+4*PI())/3)</f>
        <v>-0.20223416820472634</v>
      </c>
      <c r="AC87" s="11">
        <f>'OddsRatio_working_3-way'!X87^(1/3)*SIN('OddsRatio_working_3-way'!Y87/3)</f>
        <v>7.5437622666464588E-2</v>
      </c>
      <c r="AD87" s="11">
        <f>'OddsRatio_working_3-way'!X87^(1/3)*SIN(('OddsRatio_working_3-way'!Y87+2*PI())/3)</f>
        <v>0.42571747702348145</v>
      </c>
      <c r="AE87" s="11">
        <f>'OddsRatio_working_3-way'!X87^(1/3)*SIN(('OddsRatio_working_3-way'!Y87+4*PI())/3)</f>
        <v>-0.50115509968994609</v>
      </c>
      <c r="AF87" s="11">
        <f>-'OddsRatio_working_3-way'!U87/(3*'OddsRatio_working_3-way'!X87^(1/3))*COS(('OddsRatio_working_3-way'!Y87)/3)</f>
        <v>0.53513013166997925</v>
      </c>
      <c r="AG87" s="11">
        <f>-'OddsRatio_working_3-way'!U87/(3*'OddsRatio_working_3-way'!X87^(1/3))*COS(('OddsRatio_working_3-way'!Y87+2*PI())/3)</f>
        <v>-0.33289596346525263</v>
      </c>
      <c r="AH87" s="11">
        <f>-'OddsRatio_working_3-way'!U87/(3*'OddsRatio_working_3-way'!X87^(1/3))*COS(('OddsRatio_working_3-way'!Y87+4*PI())/3)</f>
        <v>-0.20223416820472628</v>
      </c>
      <c r="AI87" s="11">
        <f>'OddsRatio_working_3-way'!U87/(3*'OddsRatio_working_3-way'!X87^(1/3))*SIN(('OddsRatio_working_3-way'!Y87)/3)</f>
        <v>-7.5437622666464574E-2</v>
      </c>
      <c r="AJ87" s="11">
        <f>'OddsRatio_working_3-way'!U87/(3*'OddsRatio_working_3-way'!X87^(1/3))*SIN(('OddsRatio_working_3-way'!Y87+2*PI())/3)</f>
        <v>-0.42571747702348134</v>
      </c>
      <c r="AK87" s="11">
        <f>'OddsRatio_working_3-way'!U87/(3*'OddsRatio_working_3-way'!X87^(1/3))*SIN(('OddsRatio_working_3-way'!Y87+4*PI())/3)</f>
        <v>0.50115509968994598</v>
      </c>
      <c r="AL87" s="11">
        <f>'OddsRatio_working_3-way'!Z87+'OddsRatio_working_3-way'!AF87</f>
        <v>1.0702602633399585</v>
      </c>
      <c r="AM87" s="11">
        <f>'OddsRatio_working_3-way'!AA87+'OddsRatio_working_3-way'!AG87</f>
        <v>-0.66579192693050526</v>
      </c>
      <c r="AN87" s="11">
        <f>'OddsRatio_working_3-way'!AB87+'OddsRatio_working_3-way'!AH87</f>
        <v>-0.40446833640945262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1.0702602633399585</v>
      </c>
      <c r="AS87" s="11">
        <f>IF(('OddsRatio_working_3-way'!X87=0),IF(Q87&gt;0,-Q87^(1/3),(-Q87)^(1/3)),'OddsRatio_working_3-way'!AM87-'OddsRatio_working_3-way'!R87/3)</f>
        <v>-0.66579192693050526</v>
      </c>
      <c r="AT87" s="11">
        <f>IF(('OddsRatio_working_3-way'!X87=0),IF(Q87&gt;0,-Q87^(1/3),(-Q87)^(1/3)),'OddsRatio_working_3-way'!AN87-'OddsRatio_working_3-way'!R87/3)</f>
        <v>-0.40446833640945262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9">
        <f t="shared" si="26"/>
        <v>0.26365586140487224</v>
      </c>
      <c r="E88" s="9">
        <f t="shared" si="27"/>
        <v>0.29438558004495707</v>
      </c>
      <c r="F88" s="9">
        <f t="shared" si="28"/>
        <v>0.44195855855017058</v>
      </c>
      <c r="G88" s="9">
        <f t="shared" si="29"/>
        <v>1.0700471043174862</v>
      </c>
      <c r="H88" s="9">
        <f t="shared" si="30"/>
        <v>3.7928229422686388</v>
      </c>
      <c r="I88" s="9">
        <f t="shared" si="31"/>
        <v>3.396905513671169</v>
      </c>
      <c r="J88" s="9">
        <f t="shared" si="32"/>
        <v>2.2626555830946335</v>
      </c>
      <c r="K88" s="11">
        <f t="shared" si="33"/>
        <v>0.2770083102493075</v>
      </c>
      <c r="L88" s="11">
        <f t="shared" si="34"/>
        <v>0.30864197530864196</v>
      </c>
      <c r="M88" s="11">
        <f t="shared" si="35"/>
        <v>0.4587155963302752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-0.27055890168040397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0.2364877266399541</v>
      </c>
      <c r="Q88" s="11">
        <f>2*'OddsRatio_working_3-way'!K88*'OddsRatio_working_3-way'!L88*'OddsRatio_working_3-way'!M88</f>
        <v>7.843705692867467E-2</v>
      </c>
      <c r="R88" s="11">
        <f t="shared" si="36"/>
        <v>0</v>
      </c>
      <c r="S88" s="11">
        <f t="shared" si="37"/>
        <v>-0.87407113634466094</v>
      </c>
      <c r="T88" s="11">
        <f t="shared" si="38"/>
        <v>-0.28990750790867698</v>
      </c>
      <c r="U88" s="11">
        <f>'OddsRatio_working_3-way'!S88-'OddsRatio_working_3-way'!R88^2/3</f>
        <v>-0.87407113634466094</v>
      </c>
      <c r="V88" s="11">
        <f>'OddsRatio_working_3-way'!S88*'OddsRatio_working_3-way'!R88/3-2*'OddsRatio_working_3-way'!R88^3/27-'OddsRatio_working_3-way'!T88</f>
        <v>0.28990750790867698</v>
      </c>
      <c r="W88" s="11">
        <f>'OddsRatio_working_3-way'!V88^2+4*'OddsRatio_working_3-way'!U88^3/27</f>
        <v>-1.4885585792686742E-2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0.157267247809665</v>
      </c>
      <c r="Y88" s="11">
        <f>IF('OddsRatio_working_3-way'!W88&gt;=0,IF('OddsRatio_working_3-way'!V88+SQRT('OddsRatio_working_3-way'!W88)&gt;0,0,PI()),ACOS('OddsRatio_working_3-way'!V88/(2*'OddsRatio_working_3-way'!X88)))</f>
        <v>0.39834716327216091</v>
      </c>
      <c r="Z88" s="11">
        <f>'OddsRatio_working_3-way'!X88^(1/3)*COS('OddsRatio_working_3-way'!Y88/3)</f>
        <v>0.53502355215874309</v>
      </c>
      <c r="AA88" s="11">
        <f>'OddsRatio_working_3-way'!X88^(1/3)*COS(('OddsRatio_working_3-way'!Y88+2*PI())/3)</f>
        <v>-0.32939984490322283</v>
      </c>
      <c r="AB88" s="11">
        <f>'OddsRatio_working_3-way'!X88^(1/3)*COS(('OddsRatio_working_3-way'!Y88+4*PI())/3)</f>
        <v>-0.20562370725552015</v>
      </c>
      <c r="AC88" s="11">
        <f>'OddsRatio_working_3-way'!X88^(1/3)*SIN('OddsRatio_working_3-way'!Y88/3)</f>
        <v>7.1462186390153226E-2</v>
      </c>
      <c r="AD88" s="11">
        <f>'OddsRatio_working_3-way'!X88^(1/3)*SIN(('OddsRatio_working_3-way'!Y88+2*PI())/3)</f>
        <v>0.4276128945973835</v>
      </c>
      <c r="AE88" s="11">
        <f>'OddsRatio_working_3-way'!X88^(1/3)*SIN(('OddsRatio_working_3-way'!Y88+4*PI())/3)</f>
        <v>-0.49907508098753683</v>
      </c>
      <c r="AF88" s="11">
        <f>-'OddsRatio_working_3-way'!U88/(3*'OddsRatio_working_3-way'!X88^(1/3))*COS(('OddsRatio_working_3-way'!Y88)/3)</f>
        <v>0.53502355215874309</v>
      </c>
      <c r="AG88" s="11">
        <f>-'OddsRatio_working_3-way'!U88/(3*'OddsRatio_working_3-way'!X88^(1/3))*COS(('OddsRatio_working_3-way'!Y88+2*PI())/3)</f>
        <v>-0.32939984490322283</v>
      </c>
      <c r="AH88" s="11">
        <f>-'OddsRatio_working_3-way'!U88/(3*'OddsRatio_working_3-way'!X88^(1/3))*COS(('OddsRatio_working_3-way'!Y88+4*PI())/3)</f>
        <v>-0.20562370725552015</v>
      </c>
      <c r="AI88" s="11">
        <f>'OddsRatio_working_3-way'!U88/(3*'OddsRatio_working_3-way'!X88^(1/3))*SIN(('OddsRatio_working_3-way'!Y88)/3)</f>
        <v>-7.1462186390153226E-2</v>
      </c>
      <c r="AJ88" s="11">
        <f>'OddsRatio_working_3-way'!U88/(3*'OddsRatio_working_3-way'!X88^(1/3))*SIN(('OddsRatio_working_3-way'!Y88+2*PI())/3)</f>
        <v>-0.4276128945973835</v>
      </c>
      <c r="AK88" s="11">
        <f>'OddsRatio_working_3-way'!U88/(3*'OddsRatio_working_3-way'!X88^(1/3))*SIN(('OddsRatio_working_3-way'!Y88+4*PI())/3)</f>
        <v>0.49907508098753683</v>
      </c>
      <c r="AL88" s="11">
        <f>'OddsRatio_working_3-way'!Z88+'OddsRatio_working_3-way'!AF88</f>
        <v>1.0700471043174862</v>
      </c>
      <c r="AM88" s="11">
        <f>'OddsRatio_working_3-way'!AA88+'OddsRatio_working_3-way'!AG88</f>
        <v>-0.65879968980644565</v>
      </c>
      <c r="AN88" s="11">
        <f>'OddsRatio_working_3-way'!AB88+'OddsRatio_working_3-way'!AH88</f>
        <v>-0.4112474145110403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1.0700471043174862</v>
      </c>
      <c r="AS88" s="11">
        <f>IF(('OddsRatio_working_3-way'!X88=0),IF(Q88&gt;0,-Q88^(1/3),(-Q88)^(1/3)),'OddsRatio_working_3-way'!AM88-'OddsRatio_working_3-way'!R88/3)</f>
        <v>-0.65879968980644565</v>
      </c>
      <c r="AT88" s="11">
        <f>IF(('OddsRatio_working_3-way'!X88=0),IF(Q88&gt;0,-Q88^(1/3),(-Q88)^(1/3)),'OddsRatio_working_3-way'!AN88-'OddsRatio_working_3-way'!R88/3)</f>
        <v>-0.4112474145110403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9">
        <f t="shared" si="26"/>
        <v>0.41490431899357172</v>
      </c>
      <c r="E89" s="9">
        <f t="shared" si="27"/>
        <v>0.27312374776541753</v>
      </c>
      <c r="F89" s="9">
        <f t="shared" si="28"/>
        <v>0.31197193324101086</v>
      </c>
      <c r="G89" s="9">
        <f t="shared" si="29"/>
        <v>1.060296421434223</v>
      </c>
      <c r="H89" s="9">
        <f t="shared" si="30"/>
        <v>2.4101942405075167</v>
      </c>
      <c r="I89" s="9">
        <f t="shared" si="31"/>
        <v>3.661344017799899</v>
      </c>
      <c r="J89" s="9">
        <f t="shared" si="32"/>
        <v>3.205416556583184</v>
      </c>
      <c r="K89" s="11">
        <f t="shared" si="33"/>
        <v>0.42918454935622319</v>
      </c>
      <c r="L89" s="11">
        <f t="shared" si="34"/>
        <v>0.28490028490028491</v>
      </c>
      <c r="M89" s="11">
        <f t="shared" si="35"/>
        <v>0.32467532467532467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-0.2756607563474518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0.23502169424916208</v>
      </c>
      <c r="Q89" s="11">
        <f>2*'OddsRatio_working_3-way'!K89*'OddsRatio_working_3-way'!L89*'OddsRatio_working_3-way'!M89</f>
        <v>7.9399221030122313E-2</v>
      </c>
      <c r="R89" s="11">
        <f t="shared" si="36"/>
        <v>0</v>
      </c>
      <c r="S89" s="11">
        <f t="shared" si="37"/>
        <v>-0.85257581588049147</v>
      </c>
      <c r="T89" s="11">
        <f t="shared" si="38"/>
        <v>-0.28803237022989575</v>
      </c>
      <c r="U89" s="11">
        <f>'OddsRatio_working_3-way'!S89-'OddsRatio_working_3-way'!R89^2/3</f>
        <v>-0.85257581588049147</v>
      </c>
      <c r="V89" s="11">
        <f>'OddsRatio_working_3-way'!S89*'OddsRatio_working_3-way'!R89/3-2*'OddsRatio_working_3-way'!R89^3/27-'OddsRatio_working_3-way'!T89</f>
        <v>0.28803237022989575</v>
      </c>
      <c r="W89" s="11">
        <f>'OddsRatio_working_3-way'!V89^2+4*'OddsRatio_working_3-way'!U89^3/27</f>
        <v>-8.8484673028678407E-3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0.15150174388692658</v>
      </c>
      <c r="Y89" s="11">
        <f>IF('OddsRatio_working_3-way'!W89&gt;=0,IF('OddsRatio_working_3-way'!V89+SQRT('OddsRatio_working_3-way'!W89)&gt;0,0,PI()),ACOS('OddsRatio_working_3-way'!V89/(2*'OddsRatio_working_3-way'!X89)))</f>
        <v>0.31566242585367399</v>
      </c>
      <c r="Z89" s="11">
        <f>'OddsRatio_working_3-way'!X89^(1/3)*COS('OddsRatio_working_3-way'!Y89/3)</f>
        <v>0.53014821071711149</v>
      </c>
      <c r="AA89" s="11">
        <f>'OddsRatio_working_3-way'!X89^(1/3)*COS(('OddsRatio_working_3-way'!Y89+2*PI())/3)</f>
        <v>-0.3135623511012795</v>
      </c>
      <c r="AB89" s="11">
        <f>'OddsRatio_working_3-way'!X89^(1/3)*COS(('OddsRatio_working_3-way'!Y89+4*PI())/3)</f>
        <v>-0.21658585961583188</v>
      </c>
      <c r="AC89" s="11">
        <f>'OddsRatio_working_3-way'!X89^(1/3)*SIN('OddsRatio_working_3-way'!Y89/3)</f>
        <v>5.5989403464188674E-2</v>
      </c>
      <c r="AD89" s="11">
        <f>'OddsRatio_working_3-way'!X89^(1/3)*SIN(('OddsRatio_working_3-way'!Y89+2*PI())/3)</f>
        <v>0.43112711651978985</v>
      </c>
      <c r="AE89" s="11">
        <f>'OddsRatio_working_3-way'!X89^(1/3)*SIN(('OddsRatio_working_3-way'!Y89+4*PI())/3)</f>
        <v>-0.48711651998397842</v>
      </c>
      <c r="AF89" s="11">
        <f>-'OddsRatio_working_3-way'!U89/(3*'OddsRatio_working_3-way'!X89^(1/3))*COS(('OddsRatio_working_3-way'!Y89)/3)</f>
        <v>0.53014821071711149</v>
      </c>
      <c r="AG89" s="11">
        <f>-'OddsRatio_working_3-way'!U89/(3*'OddsRatio_working_3-way'!X89^(1/3))*COS(('OddsRatio_working_3-way'!Y89+2*PI())/3)</f>
        <v>-0.3135623511012795</v>
      </c>
      <c r="AH89" s="11">
        <f>-'OddsRatio_working_3-way'!U89/(3*'OddsRatio_working_3-way'!X89^(1/3))*COS(('OddsRatio_working_3-way'!Y89+4*PI())/3)</f>
        <v>-0.21658585961583188</v>
      </c>
      <c r="AI89" s="11">
        <f>'OddsRatio_working_3-way'!U89/(3*'OddsRatio_working_3-way'!X89^(1/3))*SIN(('OddsRatio_working_3-way'!Y89)/3)</f>
        <v>-5.5989403464188674E-2</v>
      </c>
      <c r="AJ89" s="11">
        <f>'OddsRatio_working_3-way'!U89/(3*'OddsRatio_working_3-way'!X89^(1/3))*SIN(('OddsRatio_working_3-way'!Y89+2*PI())/3)</f>
        <v>-0.43112711651978985</v>
      </c>
      <c r="AK89" s="11">
        <f>'OddsRatio_working_3-way'!U89/(3*'OddsRatio_working_3-way'!X89^(1/3))*SIN(('OddsRatio_working_3-way'!Y89+4*PI())/3)</f>
        <v>0.48711651998397842</v>
      </c>
      <c r="AL89" s="11">
        <f>'OddsRatio_working_3-way'!Z89+'OddsRatio_working_3-way'!AF89</f>
        <v>1.060296421434223</v>
      </c>
      <c r="AM89" s="11">
        <f>'OddsRatio_working_3-way'!AA89+'OddsRatio_working_3-way'!AG89</f>
        <v>-0.627124702202559</v>
      </c>
      <c r="AN89" s="11">
        <f>'OddsRatio_working_3-way'!AB89+'OddsRatio_working_3-way'!AH89</f>
        <v>-0.43317171923166375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1.060296421434223</v>
      </c>
      <c r="AS89" s="11">
        <f>IF(('OddsRatio_working_3-way'!X89=0),IF(Q89&gt;0,-Q89^(1/3),(-Q89)^(1/3)),'OddsRatio_working_3-way'!AM89-'OddsRatio_working_3-way'!R89/3)</f>
        <v>-0.627124702202559</v>
      </c>
      <c r="AT89" s="11">
        <f>IF(('OddsRatio_working_3-way'!X89=0),IF(Q89&gt;0,-Q89^(1/3),(-Q89)^(1/3)),'OddsRatio_working_3-way'!AN89-'OddsRatio_working_3-way'!R89/3)</f>
        <v>-0.43317171923166375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9">
        <f t="shared" si="26"/>
        <v>0.46378870489396773</v>
      </c>
      <c r="E90" s="9">
        <f t="shared" si="27"/>
        <v>0.28253294150488945</v>
      </c>
      <c r="F90" s="9">
        <f t="shared" si="28"/>
        <v>0.25367835360114266</v>
      </c>
      <c r="G90" s="9">
        <f t="shared" si="29"/>
        <v>1.032280605077597</v>
      </c>
      <c r="H90" s="9">
        <f t="shared" si="30"/>
        <v>2.1561542776869089</v>
      </c>
      <c r="I90" s="9">
        <f t="shared" si="31"/>
        <v>3.5394102884908882</v>
      </c>
      <c r="J90" s="9">
        <f t="shared" si="32"/>
        <v>3.9419997244711529</v>
      </c>
      <c r="K90" s="11">
        <f t="shared" si="33"/>
        <v>0.47169811320754712</v>
      </c>
      <c r="L90" s="11">
        <f t="shared" si="34"/>
        <v>0.28901734104046245</v>
      </c>
      <c r="M90" s="11">
        <f t="shared" si="35"/>
        <v>0.25974025974025972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-0.27805153729463905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0.22768702559301318</v>
      </c>
      <c r="Q90" s="11">
        <f>2*'OddsRatio_working_3-way'!K90*'OddsRatio_working_3-way'!L90*'OddsRatio_working_3-way'!M90</f>
        <v>7.0820225689895211E-2</v>
      </c>
      <c r="R90" s="11">
        <f t="shared" si="36"/>
        <v>0</v>
      </c>
      <c r="S90" s="11">
        <f t="shared" si="37"/>
        <v>-0.81886627136948065</v>
      </c>
      <c r="T90" s="11">
        <f t="shared" si="38"/>
        <v>-0.25470179513825209</v>
      </c>
      <c r="U90" s="11">
        <f>'OddsRatio_working_3-way'!S90-'OddsRatio_working_3-way'!R90^2/3</f>
        <v>-0.81886627136948065</v>
      </c>
      <c r="V90" s="11">
        <f>'OddsRatio_working_3-way'!S90*'OddsRatio_working_3-way'!R90/3-2*'OddsRatio_working_3-way'!R90^3/27-'OddsRatio_working_3-way'!T90</f>
        <v>0.25470179513825209</v>
      </c>
      <c r="W90" s="11">
        <f>'OddsRatio_working_3-way'!V90^2+4*'OddsRatio_working_3-way'!U90^3/27</f>
        <v>-1.6472803418119825E-2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0.14260593243688002</v>
      </c>
      <c r="Y90" s="11">
        <f>IF('OddsRatio_working_3-way'!W90&gt;=0,IF('OddsRatio_working_3-way'!V90+SQRT('OddsRatio_working_3-way'!W90)&gt;0,0,PI()),ACOS('OddsRatio_working_3-way'!V90/(2*'OddsRatio_working_3-way'!X90)))</f>
        <v>0.46676958080068776</v>
      </c>
      <c r="Z90" s="11">
        <f>'OddsRatio_working_3-way'!X90^(1/3)*COS('OddsRatio_working_3-way'!Y90/3)</f>
        <v>0.5161403025387985</v>
      </c>
      <c r="AA90" s="11">
        <f>'OddsRatio_working_3-way'!X90^(1/3)*COS(('OddsRatio_working_3-way'!Y90+2*PI())/3)</f>
        <v>-0.32818405084529179</v>
      </c>
      <c r="AB90" s="11">
        <f>'OddsRatio_working_3-way'!X90^(1/3)*COS(('OddsRatio_working_3-way'!Y90+4*PI())/3)</f>
        <v>-0.18795625169350694</v>
      </c>
      <c r="AC90" s="11">
        <f>'OddsRatio_working_3-way'!X90^(1/3)*SIN('OddsRatio_working_3-way'!Y90/3)</f>
        <v>8.0960557588151918E-2</v>
      </c>
      <c r="AD90" s="11">
        <f>'OddsRatio_working_3-way'!X90^(1/3)*SIN(('OddsRatio_working_3-way'!Y90+2*PI())/3)</f>
        <v>0.40651033512150947</v>
      </c>
      <c r="AE90" s="11">
        <f>'OddsRatio_working_3-way'!X90^(1/3)*SIN(('OddsRatio_working_3-way'!Y90+4*PI())/3)</f>
        <v>-0.48747089270966121</v>
      </c>
      <c r="AF90" s="11">
        <f>-'OddsRatio_working_3-way'!U90/(3*'OddsRatio_working_3-way'!X90^(1/3))*COS(('OddsRatio_working_3-way'!Y90)/3)</f>
        <v>0.51614030253879839</v>
      </c>
      <c r="AG90" s="11">
        <f>-'OddsRatio_working_3-way'!U90/(3*'OddsRatio_working_3-way'!X90^(1/3))*COS(('OddsRatio_working_3-way'!Y90+2*PI())/3)</f>
        <v>-0.32818405084529167</v>
      </c>
      <c r="AH90" s="11">
        <f>-'OddsRatio_working_3-way'!U90/(3*'OddsRatio_working_3-way'!X90^(1/3))*COS(('OddsRatio_working_3-way'!Y90+4*PI())/3)</f>
        <v>-0.18795625169350688</v>
      </c>
      <c r="AI90" s="11">
        <f>'OddsRatio_working_3-way'!U90/(3*'OddsRatio_working_3-way'!X90^(1/3))*SIN(('OddsRatio_working_3-way'!Y90)/3)</f>
        <v>-8.0960557588151905E-2</v>
      </c>
      <c r="AJ90" s="11">
        <f>'OddsRatio_working_3-way'!U90/(3*'OddsRatio_working_3-way'!X90^(1/3))*SIN(('OddsRatio_working_3-way'!Y90+2*PI())/3)</f>
        <v>-0.40651033512150936</v>
      </c>
      <c r="AK90" s="11">
        <f>'OddsRatio_working_3-way'!U90/(3*'OddsRatio_working_3-way'!X90^(1/3))*SIN(('OddsRatio_working_3-way'!Y90+4*PI())/3)</f>
        <v>0.4874708927096611</v>
      </c>
      <c r="AL90" s="11">
        <f>'OddsRatio_working_3-way'!Z90+'OddsRatio_working_3-way'!AF90</f>
        <v>1.032280605077597</v>
      </c>
      <c r="AM90" s="11">
        <f>'OddsRatio_working_3-way'!AA90+'OddsRatio_working_3-way'!AG90</f>
        <v>-0.65636810169058346</v>
      </c>
      <c r="AN90" s="11">
        <f>'OddsRatio_working_3-way'!AB90+'OddsRatio_working_3-way'!AH90</f>
        <v>-0.37591250338701382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1.032280605077597</v>
      </c>
      <c r="AS90" s="11">
        <f>IF(('OddsRatio_working_3-way'!X90=0),IF(Q90&gt;0,-Q90^(1/3),(-Q90)^(1/3)),'OddsRatio_working_3-way'!AM90-'OddsRatio_working_3-way'!R90/3)</f>
        <v>-0.65636810169058346</v>
      </c>
      <c r="AT90" s="11">
        <f>IF(('OddsRatio_working_3-way'!X90=0),IF(Q90&gt;0,-Q90^(1/3),(-Q90)^(1/3)),'OddsRatio_working_3-way'!AN90-'OddsRatio_working_3-way'!R90/3)</f>
        <v>-0.37591250338701382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9">
        <f t="shared" si="26"/>
        <v>0.53934102648362969</v>
      </c>
      <c r="E91" s="9">
        <f t="shared" si="27"/>
        <v>0.26905577880205928</v>
      </c>
      <c r="F91" s="9">
        <f t="shared" si="28"/>
        <v>0.19160319471431125</v>
      </c>
      <c r="G91" s="9">
        <f t="shared" si="29"/>
        <v>1.0290535750340366</v>
      </c>
      <c r="H91" s="9">
        <f t="shared" si="30"/>
        <v>1.8541144672782508</v>
      </c>
      <c r="I91" s="9">
        <f t="shared" si="31"/>
        <v>3.7167014380898564</v>
      </c>
      <c r="J91" s="9">
        <f t="shared" si="32"/>
        <v>5.2191196576395491</v>
      </c>
      <c r="K91" s="11">
        <f t="shared" si="33"/>
        <v>0.54644808743169393</v>
      </c>
      <c r="L91" s="11">
        <f t="shared" si="34"/>
        <v>0.27472527472527469</v>
      </c>
      <c r="M91" s="11">
        <f t="shared" si="35"/>
        <v>0.19607843137254904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-0.26444979000427427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0.22282977924250824</v>
      </c>
      <c r="Q91" s="11">
        <f>2*'OddsRatio_working_3-way'!K91*'OddsRatio_working_3-way'!L91*'OddsRatio_working_3-way'!M91</f>
        <v>5.8871804291283553E-2</v>
      </c>
      <c r="R91" s="11">
        <f t="shared" si="36"/>
        <v>0</v>
      </c>
      <c r="S91" s="11">
        <f t="shared" si="37"/>
        <v>-0.84261658607823686</v>
      </c>
      <c r="T91" s="11">
        <f t="shared" si="38"/>
        <v>-0.2226199699017799</v>
      </c>
      <c r="U91" s="11">
        <f>'OddsRatio_working_3-way'!S91-'OddsRatio_working_3-way'!R91^2/3</f>
        <v>-0.84261658607823686</v>
      </c>
      <c r="V91" s="11">
        <f>'OddsRatio_working_3-way'!S91*'OddsRatio_working_3-way'!R91/3-2*'OddsRatio_working_3-way'!R91^3/27-'OddsRatio_working_3-way'!T91</f>
        <v>0.2226199699017799</v>
      </c>
      <c r="W91" s="11">
        <f>'OddsRatio_working_3-way'!V91^2+4*'OddsRatio_working_3-way'!U91^3/27</f>
        <v>-3.9071469084211184E-2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0.14885489585774511</v>
      </c>
      <c r="Y91" s="11">
        <f>IF('OddsRatio_working_3-way'!W91&gt;=0,IF('OddsRatio_working_3-way'!V91+SQRT('OddsRatio_working_3-way'!W91)&gt;0,0,PI()),ACOS('OddsRatio_working_3-way'!V91/(2*'OddsRatio_working_3-way'!X91)))</f>
        <v>0.72609159305621962</v>
      </c>
      <c r="Z91" s="11">
        <f>'OddsRatio_working_3-way'!X91^(1/3)*COS('OddsRatio_working_3-way'!Y91/3)</f>
        <v>0.51452678751701841</v>
      </c>
      <c r="AA91" s="11">
        <f>'OddsRatio_working_3-way'!X91^(1/3)*COS(('OddsRatio_working_3-way'!Y91+2*PI())/3)</f>
        <v>-0.36726696286025234</v>
      </c>
      <c r="AB91" s="11">
        <f>'OddsRatio_working_3-way'!X91^(1/3)*COS(('OddsRatio_working_3-way'!Y91+4*PI())/3)</f>
        <v>-0.14725982465676618</v>
      </c>
      <c r="AC91" s="11">
        <f>'OddsRatio_working_3-way'!X91^(1/3)*SIN('OddsRatio_working_3-way'!Y91/3)</f>
        <v>0.12702118046542213</v>
      </c>
      <c r="AD91" s="11">
        <f>'OddsRatio_working_3-way'!X91^(1/3)*SIN(('OddsRatio_working_3-way'!Y91+2*PI())/3)</f>
        <v>0.38208267868462498</v>
      </c>
      <c r="AE91" s="11">
        <f>'OddsRatio_working_3-way'!X91^(1/3)*SIN(('OddsRatio_working_3-way'!Y91+4*PI())/3)</f>
        <v>-0.50910385915004686</v>
      </c>
      <c r="AF91" s="11">
        <f>-'OddsRatio_working_3-way'!U91/(3*'OddsRatio_working_3-way'!X91^(1/3))*COS(('OddsRatio_working_3-way'!Y91)/3)</f>
        <v>0.5145267875170183</v>
      </c>
      <c r="AG91" s="11">
        <f>-'OddsRatio_working_3-way'!U91/(3*'OddsRatio_working_3-way'!X91^(1/3))*COS(('OddsRatio_working_3-way'!Y91+2*PI())/3)</f>
        <v>-0.36726696286025223</v>
      </c>
      <c r="AH91" s="11">
        <f>-'OddsRatio_working_3-way'!U91/(3*'OddsRatio_working_3-way'!X91^(1/3))*COS(('OddsRatio_working_3-way'!Y91+4*PI())/3)</f>
        <v>-0.14725982465676615</v>
      </c>
      <c r="AI91" s="11">
        <f>'OddsRatio_working_3-way'!U91/(3*'OddsRatio_working_3-way'!X91^(1/3))*SIN(('OddsRatio_working_3-way'!Y91)/3)</f>
        <v>-0.1270211804654221</v>
      </c>
      <c r="AJ91" s="11">
        <f>'OddsRatio_working_3-way'!U91/(3*'OddsRatio_working_3-way'!X91^(1/3))*SIN(('OddsRatio_working_3-way'!Y91+2*PI())/3)</f>
        <v>-0.38208267868462487</v>
      </c>
      <c r="AK91" s="11">
        <f>'OddsRatio_working_3-way'!U91/(3*'OddsRatio_working_3-way'!X91^(1/3))*SIN(('OddsRatio_working_3-way'!Y91+4*PI())/3)</f>
        <v>0.50910385915004674</v>
      </c>
      <c r="AL91" s="11">
        <f>'OddsRatio_working_3-way'!Z91+'OddsRatio_working_3-way'!AF91</f>
        <v>1.0290535750340366</v>
      </c>
      <c r="AM91" s="11">
        <f>'OddsRatio_working_3-way'!AA91+'OddsRatio_working_3-way'!AG91</f>
        <v>-0.73453392572050458</v>
      </c>
      <c r="AN91" s="11">
        <f>'OddsRatio_working_3-way'!AB91+'OddsRatio_working_3-way'!AH91</f>
        <v>-0.29451964931353236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1.0290535750340366</v>
      </c>
      <c r="AS91" s="11">
        <f>IF(('OddsRatio_working_3-way'!X91=0),IF(Q91&gt;0,-Q91^(1/3),(-Q91)^(1/3)),'OddsRatio_working_3-way'!AM91-'OddsRatio_working_3-way'!R91/3)</f>
        <v>-0.73453392572050458</v>
      </c>
      <c r="AT91" s="11">
        <f>IF(('OddsRatio_working_3-way'!X91=0),IF(Q91&gt;0,-Q91^(1/3),(-Q91)^(1/3)),'OddsRatio_working_3-way'!AN91-'OddsRatio_working_3-way'!R91/3)</f>
        <v>-0.29451964931353236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9">
        <f t="shared" si="26"/>
        <v>0.29629246624834626</v>
      </c>
      <c r="E92" s="9">
        <f t="shared" si="27"/>
        <v>0.27729693223672452</v>
      </c>
      <c r="F92" s="9">
        <f t="shared" si="28"/>
        <v>0.42641060151492916</v>
      </c>
      <c r="G92" s="9">
        <f t="shared" si="29"/>
        <v>1.0509042598247231</v>
      </c>
      <c r="H92" s="9">
        <f t="shared" si="30"/>
        <v>3.375043627203874</v>
      </c>
      <c r="I92" s="9">
        <f t="shared" si="31"/>
        <v>3.6062425643653135</v>
      </c>
      <c r="J92" s="9">
        <f t="shared" si="32"/>
        <v>2.3451574525756458</v>
      </c>
      <c r="K92" s="11">
        <f t="shared" si="33"/>
        <v>0.30674846625766872</v>
      </c>
      <c r="L92" s="11">
        <f t="shared" si="34"/>
        <v>0.28735632183908044</v>
      </c>
      <c r="M92" s="11">
        <f t="shared" si="35"/>
        <v>0.43859649122807021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-0.27735653215260847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0.23273666148305683</v>
      </c>
      <c r="Q92" s="11">
        <f>2*'OddsRatio_working_3-way'!K92*'OddsRatio_working_3-way'!L92*'OddsRatio_working_3-way'!M92</f>
        <v>7.7321149994371022E-2</v>
      </c>
      <c r="R92" s="11">
        <f t="shared" si="36"/>
        <v>0</v>
      </c>
      <c r="S92" s="11">
        <f t="shared" si="37"/>
        <v>-0.83912450042820452</v>
      </c>
      <c r="T92" s="11">
        <f t="shared" si="38"/>
        <v>-0.27877890379674564</v>
      </c>
      <c r="U92" s="11">
        <f>'OddsRatio_working_3-way'!S92-'OddsRatio_working_3-way'!R92^2/3</f>
        <v>-0.83912450042820452</v>
      </c>
      <c r="V92" s="11">
        <f>'OddsRatio_working_3-way'!S92*'OddsRatio_working_3-way'!R92/3-2*'OddsRatio_working_3-way'!R92^3/27-'OddsRatio_working_3-way'!T92</f>
        <v>0.27877890379674564</v>
      </c>
      <c r="W92" s="11">
        <f>'OddsRatio_working_3-way'!V92^2+4*'OddsRatio_working_3-way'!U92^3/27</f>
        <v>-9.8160521925654137E-3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0.14793049837227665</v>
      </c>
      <c r="Y92" s="11">
        <f>IF('OddsRatio_working_3-way'!W92&gt;=0,IF('OddsRatio_working_3-way'!V92+SQRT('OddsRatio_working_3-way'!W92)&gt;0,0,PI()),ACOS('OddsRatio_working_3-way'!V92/(2*'OddsRatio_working_3-way'!X92)))</f>
        <v>0.34147092010322888</v>
      </c>
      <c r="Z92" s="11">
        <f>'OddsRatio_working_3-way'!X92^(1/3)*COS('OddsRatio_working_3-way'!Y92/3)</f>
        <v>0.52545212991236157</v>
      </c>
      <c r="AA92" s="11">
        <f>'OddsRatio_working_3-way'!X92^(1/3)*COS(('OddsRatio_working_3-way'!Y92+2*PI())/3)</f>
        <v>-0.31474692120608466</v>
      </c>
      <c r="AB92" s="11">
        <f>'OddsRatio_working_3-way'!X92^(1/3)*COS(('OddsRatio_working_3-way'!Y92+4*PI())/3)</f>
        <v>-0.21070520870627704</v>
      </c>
      <c r="AC92" s="11">
        <f>'OddsRatio_working_3-way'!X92^(1/3)*SIN('OddsRatio_working_3-way'!Y92/3)</f>
        <v>6.006851071871383E-2</v>
      </c>
      <c r="AD92" s="11">
        <f>'OddsRatio_working_3-way'!X92^(1/3)*SIN(('OddsRatio_working_3-way'!Y92+2*PI())/3)</f>
        <v>0.4250206376173894</v>
      </c>
      <c r="AE92" s="11">
        <f>'OddsRatio_working_3-way'!X92^(1/3)*SIN(('OddsRatio_working_3-way'!Y92+4*PI())/3)</f>
        <v>-0.48508914833610295</v>
      </c>
      <c r="AF92" s="11">
        <f>-'OddsRatio_working_3-way'!U92/(3*'OddsRatio_working_3-way'!X92^(1/3))*COS(('OddsRatio_working_3-way'!Y92)/3)</f>
        <v>0.52545212991236157</v>
      </c>
      <c r="AG92" s="11">
        <f>-'OddsRatio_working_3-way'!U92/(3*'OddsRatio_working_3-way'!X92^(1/3))*COS(('OddsRatio_working_3-way'!Y92+2*PI())/3)</f>
        <v>-0.31474692120608466</v>
      </c>
      <c r="AH92" s="11">
        <f>-'OddsRatio_working_3-way'!U92/(3*'OddsRatio_working_3-way'!X92^(1/3))*COS(('OddsRatio_working_3-way'!Y92+4*PI())/3)</f>
        <v>-0.21070520870627704</v>
      </c>
      <c r="AI92" s="11">
        <f>'OddsRatio_working_3-way'!U92/(3*'OddsRatio_working_3-way'!X92^(1/3))*SIN(('OddsRatio_working_3-way'!Y92)/3)</f>
        <v>-6.006851071871383E-2</v>
      </c>
      <c r="AJ92" s="11">
        <f>'OddsRatio_working_3-way'!U92/(3*'OddsRatio_working_3-way'!X92^(1/3))*SIN(('OddsRatio_working_3-way'!Y92+2*PI())/3)</f>
        <v>-0.4250206376173894</v>
      </c>
      <c r="AK92" s="11">
        <f>'OddsRatio_working_3-way'!U92/(3*'OddsRatio_working_3-way'!X92^(1/3))*SIN(('OddsRatio_working_3-way'!Y92+4*PI())/3)</f>
        <v>0.48508914833610295</v>
      </c>
      <c r="AL92" s="11">
        <f>'OddsRatio_working_3-way'!Z92+'OddsRatio_working_3-way'!AF92</f>
        <v>1.0509042598247231</v>
      </c>
      <c r="AM92" s="11">
        <f>'OddsRatio_working_3-way'!AA92+'OddsRatio_working_3-way'!AG92</f>
        <v>-0.62949384241216932</v>
      </c>
      <c r="AN92" s="11">
        <f>'OddsRatio_working_3-way'!AB92+'OddsRatio_working_3-way'!AH92</f>
        <v>-0.42141041741255408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1.0509042598247231</v>
      </c>
      <c r="AS92" s="11">
        <f>IF(('OddsRatio_working_3-way'!X92=0),IF(Q92&gt;0,-Q92^(1/3),(-Q92)^(1/3)),'OddsRatio_working_3-way'!AM92-'OddsRatio_working_3-way'!R92/3)</f>
        <v>-0.62949384241216932</v>
      </c>
      <c r="AT92" s="11">
        <f>IF(('OddsRatio_working_3-way'!X92=0),IF(Q92&gt;0,-Q92^(1/3),(-Q92)^(1/3)),'OddsRatio_working_3-way'!AN92-'OddsRatio_working_3-way'!R92/3)</f>
        <v>-0.42141041741255408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9">
        <f t="shared" si="26"/>
        <v>0.49293131104176768</v>
      </c>
      <c r="E93" s="9">
        <f t="shared" si="27"/>
        <v>0.28285878067567544</v>
      </c>
      <c r="F93" s="9">
        <f t="shared" si="28"/>
        <v>0.22420990828255677</v>
      </c>
      <c r="G93" s="9">
        <f t="shared" si="29"/>
        <v>1.0390709282087087</v>
      </c>
      <c r="H93" s="9">
        <f t="shared" si="30"/>
        <v>2.0286802189266218</v>
      </c>
      <c r="I93" s="9">
        <f t="shared" si="31"/>
        <v>3.5353330648292491</v>
      </c>
      <c r="J93" s="9">
        <f t="shared" si="32"/>
        <v>4.4601061909349999</v>
      </c>
      <c r="K93" s="11">
        <f t="shared" si="33"/>
        <v>0.50251256281407031</v>
      </c>
      <c r="L93" s="11">
        <f t="shared" si="34"/>
        <v>0.29069767441860467</v>
      </c>
      <c r="M93" s="11">
        <f t="shared" si="35"/>
        <v>0.23094688221709006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-0.27137500165309048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0.22805903409307121</v>
      </c>
      <c r="Q93" s="11">
        <f>2*'OddsRatio_working_3-way'!K93*'OddsRatio_working_3-way'!L93*'OddsRatio_working_3-way'!M93</f>
        <v>6.7473087009784397E-2</v>
      </c>
      <c r="R93" s="11">
        <f t="shared" si="36"/>
        <v>0</v>
      </c>
      <c r="S93" s="11">
        <f t="shared" si="37"/>
        <v>-0.84038335404455644</v>
      </c>
      <c r="T93" s="11">
        <f t="shared" si="38"/>
        <v>-0.24863412841554927</v>
      </c>
      <c r="U93" s="11">
        <f>'OddsRatio_working_3-way'!S93-'OddsRatio_working_3-way'!R93^2/3</f>
        <v>-0.84038335404455644</v>
      </c>
      <c r="V93" s="11">
        <f>'OddsRatio_working_3-way'!S93*'OddsRatio_working_3-way'!R93/3-2*'OddsRatio_working_3-way'!R93^3/27-'OddsRatio_working_3-way'!T93</f>
        <v>0.24863412841554927</v>
      </c>
      <c r="W93" s="11">
        <f>'OddsRatio_working_3-way'!V93^2+4*'OddsRatio_working_3-way'!U93^3/27</f>
        <v>-2.6109344888946839E-2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0.1482635109373735</v>
      </c>
      <c r="Y93" s="11">
        <f>IF('OddsRatio_working_3-way'!W93&gt;=0,IF('OddsRatio_working_3-way'!V93+SQRT('OddsRatio_working_3-way'!W93)&gt;0,0,PI()),ACOS('OddsRatio_working_3-way'!V93/(2*'OddsRatio_working_3-way'!X93)))</f>
        <v>0.57629514411186067</v>
      </c>
      <c r="Z93" s="11">
        <f>'OddsRatio_working_3-way'!X93^(1/3)*COS('OddsRatio_working_3-way'!Y93/3)</f>
        <v>0.51953546410435436</v>
      </c>
      <c r="AA93" s="11">
        <f>'OddsRatio_working_3-way'!X93^(1/3)*COS(('OddsRatio_working_3-way'!Y93+2*PI())/3)</f>
        <v>-0.34727781526859242</v>
      </c>
      <c r="AB93" s="11">
        <f>'OddsRatio_working_3-way'!X93^(1/3)*COS(('OddsRatio_working_3-way'!Y93+4*PI())/3)</f>
        <v>-0.17225764883576208</v>
      </c>
      <c r="AC93" s="11">
        <f>'OddsRatio_working_3-way'!X93^(1/3)*SIN('OddsRatio_working_3-way'!Y93/3)</f>
        <v>0.10104794020360795</v>
      </c>
      <c r="AD93" s="11">
        <f>'OddsRatio_working_3-way'!X93^(1/3)*SIN(('OddsRatio_working_3-way'!Y93+2*PI())/3)</f>
        <v>0.39940693997950533</v>
      </c>
      <c r="AE93" s="11">
        <f>'OddsRatio_working_3-way'!X93^(1/3)*SIN(('OddsRatio_working_3-way'!Y93+4*PI())/3)</f>
        <v>-0.50045488018311313</v>
      </c>
      <c r="AF93" s="11">
        <f>-'OddsRatio_working_3-way'!U93/(3*'OddsRatio_working_3-way'!X93^(1/3))*COS(('OddsRatio_working_3-way'!Y93)/3)</f>
        <v>0.51953546410435447</v>
      </c>
      <c r="AG93" s="11">
        <f>-'OddsRatio_working_3-way'!U93/(3*'OddsRatio_working_3-way'!X93^(1/3))*COS(('OddsRatio_working_3-way'!Y93+2*PI())/3)</f>
        <v>-0.34727781526859247</v>
      </c>
      <c r="AH93" s="11">
        <f>-'OddsRatio_working_3-way'!U93/(3*'OddsRatio_working_3-way'!X93^(1/3))*COS(('OddsRatio_working_3-way'!Y93+4*PI())/3)</f>
        <v>-0.17225764883576211</v>
      </c>
      <c r="AI93" s="11">
        <f>'OddsRatio_working_3-way'!U93/(3*'OddsRatio_working_3-way'!X93^(1/3))*SIN(('OddsRatio_working_3-way'!Y93)/3)</f>
        <v>-0.10104794020360797</v>
      </c>
      <c r="AJ93" s="11">
        <f>'OddsRatio_working_3-way'!U93/(3*'OddsRatio_working_3-way'!X93^(1/3))*SIN(('OddsRatio_working_3-way'!Y93+2*PI())/3)</f>
        <v>-0.39940693997950544</v>
      </c>
      <c r="AK93" s="11">
        <f>'OddsRatio_working_3-way'!U93/(3*'OddsRatio_working_3-way'!X93^(1/3))*SIN(('OddsRatio_working_3-way'!Y93+4*PI())/3)</f>
        <v>0.50045488018311324</v>
      </c>
      <c r="AL93" s="11">
        <f>'OddsRatio_working_3-way'!Z93+'OddsRatio_working_3-way'!AF93</f>
        <v>1.0390709282087087</v>
      </c>
      <c r="AM93" s="11">
        <f>'OddsRatio_working_3-way'!AA93+'OddsRatio_working_3-way'!AG93</f>
        <v>-0.69455563053718494</v>
      </c>
      <c r="AN93" s="11">
        <f>'OddsRatio_working_3-way'!AB93+'OddsRatio_working_3-way'!AH93</f>
        <v>-0.34451529767152422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1.0390709282087087</v>
      </c>
      <c r="AS93" s="11">
        <f>IF(('OddsRatio_working_3-way'!X93=0),IF(Q93&gt;0,-Q93^(1/3),(-Q93)^(1/3)),'OddsRatio_working_3-way'!AM93-'OddsRatio_working_3-way'!R93/3)</f>
        <v>-0.69455563053718494</v>
      </c>
      <c r="AT93" s="11">
        <f>IF(('OddsRatio_working_3-way'!X93=0),IF(Q93&gt;0,-Q93^(1/3),(-Q93)^(1/3)),'OddsRatio_working_3-way'!AN93-'OddsRatio_working_3-way'!R93/3)</f>
        <v>-0.34451529767152422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9">
        <f t="shared" si="26"/>
        <v>0.76176134454514932</v>
      </c>
      <c r="E94" s="9">
        <f t="shared" si="27"/>
        <v>0.17411498362823866</v>
      </c>
      <c r="F94" s="9">
        <f t="shared" si="28"/>
        <v>6.4123671826611869E-2</v>
      </c>
      <c r="G94" s="9">
        <f t="shared" si="29"/>
        <v>1.0424903510827868</v>
      </c>
      <c r="H94" s="9">
        <f t="shared" si="30"/>
        <v>1.3127471053248363</v>
      </c>
      <c r="I94" s="9">
        <f t="shared" si="31"/>
        <v>5.7433310974266778</v>
      </c>
      <c r="J94" s="9">
        <f t="shared" si="32"/>
        <v>15.594864915159015</v>
      </c>
      <c r="K94" s="11">
        <f t="shared" si="33"/>
        <v>0.76923076923076916</v>
      </c>
      <c r="L94" s="11">
        <f t="shared" si="34"/>
        <v>0.1801801801801802</v>
      </c>
      <c r="M94" s="11">
        <f t="shared" si="35"/>
        <v>6.6666666666666666E-2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-0.17657657657657644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0.17417417417417416</v>
      </c>
      <c r="Q94" s="11">
        <f>2*'OddsRatio_working_3-way'!K94*'OddsRatio_working_3-way'!L94*'OddsRatio_working_3-way'!M94</f>
        <v>1.8480018480018477E-2</v>
      </c>
      <c r="R94" s="11">
        <f t="shared" si="36"/>
        <v>0</v>
      </c>
      <c r="S94" s="11">
        <f t="shared" si="37"/>
        <v>-0.9863945578231299</v>
      </c>
      <c r="T94" s="11">
        <f t="shared" si="38"/>
        <v>-0.10465724751439044</v>
      </c>
      <c r="U94" s="11">
        <f>'OddsRatio_working_3-way'!S94-'OddsRatio_working_3-way'!R94^2/3</f>
        <v>-0.9863945578231299</v>
      </c>
      <c r="V94" s="11">
        <f>'OddsRatio_working_3-way'!S94*'OddsRatio_working_3-way'!R94/3-2*'OddsRatio_working_3-way'!R94^3/27-'OddsRatio_working_3-way'!T94</f>
        <v>0.10465724751439044</v>
      </c>
      <c r="W94" s="11">
        <f>'OddsRatio_working_3-way'!V94^2+4*'OddsRatio_working_3-way'!U94^3/27</f>
        <v>-0.13123004264092059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0.18853592634973379</v>
      </c>
      <c r="Y94" s="11">
        <f>IF('OddsRatio_working_3-way'!W94&gt;=0,IF('OddsRatio_working_3-way'!V94+SQRT('OddsRatio_working_3-way'!W94)&gt;0,0,PI()),ACOS('OddsRatio_working_3-way'!V94/(2*'OddsRatio_working_3-way'!X94)))</f>
        <v>1.2895507188693165</v>
      </c>
      <c r="Z94" s="11">
        <f>'OddsRatio_working_3-way'!X94^(1/3)*COS('OddsRatio_working_3-way'!Y94/3)</f>
        <v>0.52124517554139338</v>
      </c>
      <c r="AA94" s="11">
        <f>'OddsRatio_working_3-way'!X94^(1/3)*COS(('OddsRatio_working_3-way'!Y94+2*PI())/3)</f>
        <v>-0.46756760386651602</v>
      </c>
      <c r="AB94" s="11">
        <f>'OddsRatio_working_3-way'!X94^(1/3)*COS(('OddsRatio_working_3-way'!Y94+4*PI())/3)</f>
        <v>-5.3677571674877668E-2</v>
      </c>
      <c r="AC94" s="11">
        <f>'OddsRatio_working_3-way'!X94^(1/3)*SIN('OddsRatio_working_3-way'!Y94/3)</f>
        <v>0.23895952150074548</v>
      </c>
      <c r="AD94" s="11">
        <f>'OddsRatio_working_3-way'!X94^(1/3)*SIN(('OddsRatio_working_3-way'!Y94+2*PI())/3)</f>
        <v>0.33193180286855323</v>
      </c>
      <c r="AE94" s="11">
        <f>'OddsRatio_working_3-way'!X94^(1/3)*SIN(('OddsRatio_working_3-way'!Y94+4*PI())/3)</f>
        <v>-0.57089132436929857</v>
      </c>
      <c r="AF94" s="11">
        <f>-'OddsRatio_working_3-way'!U94/(3*'OddsRatio_working_3-way'!X94^(1/3))*COS(('OddsRatio_working_3-way'!Y94)/3)</f>
        <v>0.52124517554139338</v>
      </c>
      <c r="AG94" s="11">
        <f>-'OddsRatio_working_3-way'!U94/(3*'OddsRatio_working_3-way'!X94^(1/3))*COS(('OddsRatio_working_3-way'!Y94+2*PI())/3)</f>
        <v>-0.46756760386651602</v>
      </c>
      <c r="AH94" s="11">
        <f>-'OddsRatio_working_3-way'!U94/(3*'OddsRatio_working_3-way'!X94^(1/3))*COS(('OddsRatio_working_3-way'!Y94+4*PI())/3)</f>
        <v>-5.3677571674877668E-2</v>
      </c>
      <c r="AI94" s="11">
        <f>'OddsRatio_working_3-way'!U94/(3*'OddsRatio_working_3-way'!X94^(1/3))*SIN(('OddsRatio_working_3-way'!Y94)/3)</f>
        <v>-0.23895952150074548</v>
      </c>
      <c r="AJ94" s="11">
        <f>'OddsRatio_working_3-way'!U94/(3*'OddsRatio_working_3-way'!X94^(1/3))*SIN(('OddsRatio_working_3-way'!Y94+2*PI())/3)</f>
        <v>-0.33193180286855323</v>
      </c>
      <c r="AK94" s="11">
        <f>'OddsRatio_working_3-way'!U94/(3*'OddsRatio_working_3-way'!X94^(1/3))*SIN(('OddsRatio_working_3-way'!Y94+4*PI())/3)</f>
        <v>0.57089132436929857</v>
      </c>
      <c r="AL94" s="11">
        <f>'OddsRatio_working_3-way'!Z94+'OddsRatio_working_3-way'!AF94</f>
        <v>1.0424903510827868</v>
      </c>
      <c r="AM94" s="11">
        <f>'OddsRatio_working_3-way'!AA94+'OddsRatio_working_3-way'!AG94</f>
        <v>-0.93513520773303205</v>
      </c>
      <c r="AN94" s="11">
        <f>'OddsRatio_working_3-way'!AB94+'OddsRatio_working_3-way'!AH94</f>
        <v>-0.10735514334975534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1.0424903510827868</v>
      </c>
      <c r="AS94" s="11">
        <f>IF(('OddsRatio_working_3-way'!X94=0),IF(Q94&gt;0,-Q94^(1/3),(-Q94)^(1/3)),'OddsRatio_working_3-way'!AM94-'OddsRatio_working_3-way'!R94/3)</f>
        <v>-0.93513520773303205</v>
      </c>
      <c r="AT94" s="11">
        <f>IF(('OddsRatio_working_3-way'!X94=0),IF(Q94&gt;0,-Q94^(1/3),(-Q94)^(1/3)),'OddsRatio_working_3-way'!AN94-'OddsRatio_working_3-way'!R94/3)</f>
        <v>-0.10735514334975534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9">
        <f t="shared" si="26"/>
        <v>0.4956291622397565</v>
      </c>
      <c r="E95" s="9">
        <f t="shared" si="27"/>
        <v>0.27932407582062135</v>
      </c>
      <c r="F95" s="9">
        <f t="shared" si="28"/>
        <v>0.22504676193962231</v>
      </c>
      <c r="G95" s="9">
        <f t="shared" si="29"/>
        <v>1.0279166996244358</v>
      </c>
      <c r="H95" s="9">
        <f t="shared" si="30"/>
        <v>2.0176375326281915</v>
      </c>
      <c r="I95" s="9">
        <f t="shared" si="31"/>
        <v>3.5800709160573336</v>
      </c>
      <c r="J95" s="9">
        <f t="shared" si="32"/>
        <v>4.4435209437418592</v>
      </c>
      <c r="K95" s="11">
        <f t="shared" si="33"/>
        <v>0.50251256281407031</v>
      </c>
      <c r="L95" s="11">
        <f t="shared" si="34"/>
        <v>0.28490028490028491</v>
      </c>
      <c r="M95" s="11">
        <f t="shared" si="35"/>
        <v>0.22988505747126439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-0.2739707971037032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0.22544526674371304</v>
      </c>
      <c r="Q95" s="11">
        <f>2*'OddsRatio_working_3-way'!K95*'OddsRatio_working_3-way'!L95*'OddsRatio_working_3-way'!M95</f>
        <v>6.582343554560964E-2</v>
      </c>
      <c r="R95" s="11">
        <f t="shared" si="36"/>
        <v>0</v>
      </c>
      <c r="S95" s="11">
        <f t="shared" si="37"/>
        <v>-0.822880646868278</v>
      </c>
      <c r="T95" s="11">
        <f t="shared" si="38"/>
        <v>-0.24025712317321984</v>
      </c>
      <c r="U95" s="11">
        <f>'OddsRatio_working_3-way'!S95-'OddsRatio_working_3-way'!R95^2/3</f>
        <v>-0.822880646868278</v>
      </c>
      <c r="V95" s="11">
        <f>'OddsRatio_working_3-way'!S95*'OddsRatio_working_3-way'!R95/3-2*'OddsRatio_working_3-way'!R95^3/27-'OddsRatio_working_3-way'!T95</f>
        <v>0.24025712317321984</v>
      </c>
      <c r="W95" s="11">
        <f>'OddsRatio_working_3-way'!V95^2+4*'OddsRatio_working_3-way'!U95^3/27</f>
        <v>-2.4824555973055121E-2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0.14365587458273926</v>
      </c>
      <c r="Y95" s="11">
        <f>IF('OddsRatio_working_3-way'!W95&gt;=0,IF('OddsRatio_working_3-way'!V95+SQRT('OddsRatio_working_3-way'!W95)&gt;0,0,PI()),ACOS('OddsRatio_working_3-way'!V95/(2*'OddsRatio_working_3-way'!X95)))</f>
        <v>0.58043442106121346</v>
      </c>
      <c r="Z95" s="11">
        <f>'OddsRatio_working_3-way'!X95^(1/3)*COS('OddsRatio_working_3-way'!Y95/3)</f>
        <v>0.51395834981221789</v>
      </c>
      <c r="AA95" s="11">
        <f>'OddsRatio_working_3-way'!X95^(1/3)*COS(('OddsRatio_working_3-way'!Y95+2*PI())/3)</f>
        <v>-0.34418738960401402</v>
      </c>
      <c r="AB95" s="11">
        <f>'OddsRatio_working_3-way'!X95^(1/3)*COS(('OddsRatio_working_3-way'!Y95+4*PI())/3)</f>
        <v>-0.16977096020820398</v>
      </c>
      <c r="AC95" s="11">
        <f>'OddsRatio_working_3-way'!X95^(1/3)*SIN('OddsRatio_working_3-way'!Y95/3)</f>
        <v>0.10069937246276424</v>
      </c>
      <c r="AD95" s="11">
        <f>'OddsRatio_working_3-way'!X95^(1/3)*SIN(('OddsRatio_working_3-way'!Y95+2*PI())/3)</f>
        <v>0.39475130119312762</v>
      </c>
      <c r="AE95" s="11">
        <f>'OddsRatio_working_3-way'!X95^(1/3)*SIN(('OddsRatio_working_3-way'!Y95+4*PI())/3)</f>
        <v>-0.4954506736558919</v>
      </c>
      <c r="AF95" s="11">
        <f>-'OddsRatio_working_3-way'!U95/(3*'OddsRatio_working_3-way'!X95^(1/3))*COS(('OddsRatio_working_3-way'!Y95)/3)</f>
        <v>0.51395834981221789</v>
      </c>
      <c r="AG95" s="11">
        <f>-'OddsRatio_working_3-way'!U95/(3*'OddsRatio_working_3-way'!X95^(1/3))*COS(('OddsRatio_working_3-way'!Y95+2*PI())/3)</f>
        <v>-0.34418738960401402</v>
      </c>
      <c r="AH95" s="11">
        <f>-'OddsRatio_working_3-way'!U95/(3*'OddsRatio_working_3-way'!X95^(1/3))*COS(('OddsRatio_working_3-way'!Y95+4*PI())/3)</f>
        <v>-0.16977096020820398</v>
      </c>
      <c r="AI95" s="11">
        <f>'OddsRatio_working_3-way'!U95/(3*'OddsRatio_working_3-way'!X95^(1/3))*SIN(('OddsRatio_working_3-way'!Y95)/3)</f>
        <v>-0.10069937246276424</v>
      </c>
      <c r="AJ95" s="11">
        <f>'OddsRatio_working_3-way'!U95/(3*'OddsRatio_working_3-way'!X95^(1/3))*SIN(('OddsRatio_working_3-way'!Y95+2*PI())/3)</f>
        <v>-0.39475130119312762</v>
      </c>
      <c r="AK95" s="11">
        <f>'OddsRatio_working_3-way'!U95/(3*'OddsRatio_working_3-way'!X95^(1/3))*SIN(('OddsRatio_working_3-way'!Y95+4*PI())/3)</f>
        <v>0.4954506736558919</v>
      </c>
      <c r="AL95" s="11">
        <f>'OddsRatio_working_3-way'!Z95+'OddsRatio_working_3-way'!AF95</f>
        <v>1.0279166996244358</v>
      </c>
      <c r="AM95" s="11">
        <f>'OddsRatio_working_3-way'!AA95+'OddsRatio_working_3-way'!AG95</f>
        <v>-0.68837477920802803</v>
      </c>
      <c r="AN95" s="11">
        <f>'OddsRatio_working_3-way'!AB95+'OddsRatio_working_3-way'!AH95</f>
        <v>-0.33954192041640796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1.0279166996244358</v>
      </c>
      <c r="AS95" s="11">
        <f>IF(('OddsRatio_working_3-way'!X95=0),IF(Q95&gt;0,-Q95^(1/3),(-Q95)^(1/3)),'OddsRatio_working_3-way'!AM95-'OddsRatio_working_3-way'!R95/3)</f>
        <v>-0.68837477920802803</v>
      </c>
      <c r="AT95" s="11">
        <f>IF(('OddsRatio_working_3-way'!X95=0),IF(Q95&gt;0,-Q95^(1/3),(-Q95)^(1/3)),'OddsRatio_working_3-way'!AN95-'OddsRatio_working_3-way'!R95/3)</f>
        <v>-0.33954192041640796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9">
        <f t="shared" si="26"/>
        <v>0.7216948113689694</v>
      </c>
      <c r="E96" s="9">
        <f t="shared" si="27"/>
        <v>0.18233887292320106</v>
      </c>
      <c r="F96" s="9">
        <f t="shared" si="28"/>
        <v>9.5966315707829583E-2</v>
      </c>
      <c r="G96" s="9">
        <f t="shared" si="29"/>
        <v>1.1017921554605956</v>
      </c>
      <c r="H96" s="9">
        <f t="shared" si="30"/>
        <v>1.3856272544112083</v>
      </c>
      <c r="I96" s="9">
        <f t="shared" si="31"/>
        <v>5.4842940727246239</v>
      </c>
      <c r="J96" s="9">
        <f t="shared" si="32"/>
        <v>10.420322929188092</v>
      </c>
      <c r="K96" s="11">
        <f t="shared" si="33"/>
        <v>0.7407407407407407</v>
      </c>
      <c r="L96" s="11">
        <f t="shared" si="34"/>
        <v>0.1972386587771203</v>
      </c>
      <c r="M96" s="11">
        <f t="shared" si="35"/>
        <v>0.10471204188481674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-0.18633029386150612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0.19842430904318403</v>
      </c>
      <c r="Q96" s="11">
        <f>2*'OddsRatio_working_3-way'!K96*'OddsRatio_working_3-way'!L96*'OddsRatio_working_3-way'!M96</f>
        <v>3.0597426220999847E-2</v>
      </c>
      <c r="R96" s="11">
        <f t="shared" si="36"/>
        <v>0</v>
      </c>
      <c r="S96" s="11">
        <f t="shared" si="37"/>
        <v>-1.0649063280642226</v>
      </c>
      <c r="T96" s="11">
        <f t="shared" si="38"/>
        <v>-0.16421069052647994</v>
      </c>
      <c r="U96" s="11">
        <f>'OddsRatio_working_3-way'!S96-'OddsRatio_working_3-way'!R96^2/3</f>
        <v>-1.0649063280642226</v>
      </c>
      <c r="V96" s="11">
        <f>'OddsRatio_working_3-way'!S96*'OddsRatio_working_3-way'!R96/3-2*'OddsRatio_working_3-way'!R96^3/27-'OddsRatio_working_3-way'!T96</f>
        <v>0.16421069052647994</v>
      </c>
      <c r="W96" s="11">
        <f>'OddsRatio_working_3-way'!V96^2+4*'OddsRatio_working_3-way'!U96^3/27</f>
        <v>-0.1519431332471004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0.2114877562237846</v>
      </c>
      <c r="Y96" s="11">
        <f>IF('OddsRatio_working_3-way'!W96&gt;=0,IF('OddsRatio_working_3-way'!V96+SQRT('OddsRatio_working_3-way'!W96)&gt;0,0,PI()),ACOS('OddsRatio_working_3-way'!V96/(2*'OddsRatio_working_3-way'!X96)))</f>
        <v>1.1720889671313852</v>
      </c>
      <c r="Z96" s="11">
        <f>'OddsRatio_working_3-way'!X96^(1/3)*COS('OddsRatio_working_3-way'!Y96/3)</f>
        <v>0.5508960777302977</v>
      </c>
      <c r="AA96" s="11">
        <f>'OddsRatio_working_3-way'!X96^(1/3)*COS(('OddsRatio_working_3-way'!Y96+2*PI())/3)</f>
        <v>-0.47194667924743233</v>
      </c>
      <c r="AB96" s="11">
        <f>'OddsRatio_working_3-way'!X96^(1/3)*COS(('OddsRatio_working_3-way'!Y96+4*PI())/3)</f>
        <v>-7.8949398482865515E-2</v>
      </c>
      <c r="AC96" s="11">
        <f>'OddsRatio_working_3-way'!X96^(1/3)*SIN('OddsRatio_working_3-way'!Y96/3)</f>
        <v>0.22689708584021362</v>
      </c>
      <c r="AD96" s="11">
        <f>'OddsRatio_working_3-way'!X96^(1/3)*SIN(('OddsRatio_working_3-way'!Y96+2*PI())/3)</f>
        <v>0.36364145523953773</v>
      </c>
      <c r="AE96" s="11">
        <f>'OddsRatio_working_3-way'!X96^(1/3)*SIN(('OddsRatio_working_3-way'!Y96+4*PI())/3)</f>
        <v>-0.59053854107975134</v>
      </c>
      <c r="AF96" s="11">
        <f>-'OddsRatio_working_3-way'!U96/(3*'OddsRatio_working_3-way'!X96^(1/3))*COS(('OddsRatio_working_3-way'!Y96)/3)</f>
        <v>0.55089607773029781</v>
      </c>
      <c r="AG96" s="11">
        <f>-'OddsRatio_working_3-way'!U96/(3*'OddsRatio_working_3-way'!X96^(1/3))*COS(('OddsRatio_working_3-way'!Y96+2*PI())/3)</f>
        <v>-0.47194667924743239</v>
      </c>
      <c r="AH96" s="11">
        <f>-'OddsRatio_working_3-way'!U96/(3*'OddsRatio_working_3-way'!X96^(1/3))*COS(('OddsRatio_working_3-way'!Y96+4*PI())/3)</f>
        <v>-7.8949398482865529E-2</v>
      </c>
      <c r="AI96" s="11">
        <f>'OddsRatio_working_3-way'!U96/(3*'OddsRatio_working_3-way'!X96^(1/3))*SIN(('OddsRatio_working_3-way'!Y96)/3)</f>
        <v>-0.22689708584021365</v>
      </c>
      <c r="AJ96" s="11">
        <f>'OddsRatio_working_3-way'!U96/(3*'OddsRatio_working_3-way'!X96^(1/3))*SIN(('OddsRatio_working_3-way'!Y96+2*PI())/3)</f>
        <v>-0.36364145523953778</v>
      </c>
      <c r="AK96" s="11">
        <f>'OddsRatio_working_3-way'!U96/(3*'OddsRatio_working_3-way'!X96^(1/3))*SIN(('OddsRatio_working_3-way'!Y96+4*PI())/3)</f>
        <v>0.59053854107975146</v>
      </c>
      <c r="AL96" s="11">
        <f>'OddsRatio_working_3-way'!Z96+'OddsRatio_working_3-way'!AF96</f>
        <v>1.1017921554605956</v>
      </c>
      <c r="AM96" s="11">
        <f>'OddsRatio_working_3-way'!AA96+'OddsRatio_working_3-way'!AG96</f>
        <v>-0.94389335849486478</v>
      </c>
      <c r="AN96" s="11">
        <f>'OddsRatio_working_3-way'!AB96+'OddsRatio_working_3-way'!AH96</f>
        <v>-0.15789879696573106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1.1017921554605956</v>
      </c>
      <c r="AS96" s="11">
        <f>IF(('OddsRatio_working_3-way'!X96=0),IF(Q96&gt;0,-Q96^(1/3),(-Q96)^(1/3)),'OddsRatio_working_3-way'!AM96-'OddsRatio_working_3-way'!R96/3)</f>
        <v>-0.94389335849486478</v>
      </c>
      <c r="AT96" s="11">
        <f>IF(('OddsRatio_working_3-way'!X96=0),IF(Q96&gt;0,-Q96^(1/3),(-Q96)^(1/3)),'OddsRatio_working_3-way'!AN96-'OddsRatio_working_3-way'!R96/3)</f>
        <v>-0.15789879696573106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9">
        <f t="shared" si="26"/>
        <v>0.91171322176277414</v>
      </c>
      <c r="E97" s="9">
        <f t="shared" si="27"/>
        <v>6.9856951688062302E-2</v>
      </c>
      <c r="F97" s="9">
        <f t="shared" si="28"/>
        <v>1.8429826549163805E-2</v>
      </c>
      <c r="G97" s="9">
        <f t="shared" si="29"/>
        <v>1.2104515999357426</v>
      </c>
      <c r="H97" s="9">
        <f t="shared" si="30"/>
        <v>1.0968361279948597</v>
      </c>
      <c r="I97" s="9">
        <f t="shared" si="31"/>
        <v>14.314967599293167</v>
      </c>
      <c r="J97" s="9">
        <f t="shared" si="32"/>
        <v>54.259870397172669</v>
      </c>
      <c r="K97" s="11">
        <f t="shared" si="33"/>
        <v>0.92592592592592582</v>
      </c>
      <c r="L97" s="11">
        <f t="shared" si="34"/>
        <v>8.3333333333333329E-2</v>
      </c>
      <c r="M97" s="11">
        <f t="shared" si="35"/>
        <v>2.2222222222222223E-2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-6.6392318244170467E-2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9.4444444444444428E-2</v>
      </c>
      <c r="Q97" s="11">
        <f>2*'OddsRatio_working_3-way'!K97*'OddsRatio_working_3-way'!L97*'OddsRatio_working_3-way'!M97</f>
        <v>3.4293552812071325E-3</v>
      </c>
      <c r="R97" s="11">
        <f t="shared" si="36"/>
        <v>0</v>
      </c>
      <c r="S97" s="11">
        <f t="shared" si="37"/>
        <v>-1.4225206611570167</v>
      </c>
      <c r="T97" s="11">
        <f t="shared" si="38"/>
        <v>-5.1652892561983174E-2</v>
      </c>
      <c r="U97" s="11">
        <f>'OddsRatio_working_3-way'!S97-'OddsRatio_working_3-way'!R97^2/3</f>
        <v>-1.4225206611570167</v>
      </c>
      <c r="V97" s="11">
        <f>'OddsRatio_working_3-way'!S97*'OddsRatio_working_3-way'!R97/3-2*'OddsRatio_working_3-way'!R97^3/27-'OddsRatio_working_3-way'!T97</f>
        <v>5.1652892561983174E-2</v>
      </c>
      <c r="W97" s="11">
        <f>'OddsRatio_working_3-way'!V97^2+4*'OddsRatio_working_3-way'!U97^3/27</f>
        <v>-0.4237857663029877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0.32651714641539403</v>
      </c>
      <c r="Y97" s="11">
        <f>IF('OddsRatio_working_3-way'!W97&gt;=0,IF('OddsRatio_working_3-way'!V97+SQRT('OddsRatio_working_3-way'!W97)&gt;0,0,PI()),ACOS('OddsRatio_working_3-way'!V97/(2*'OddsRatio_working_3-way'!X97)))</f>
        <v>1.4916168646596606</v>
      </c>
      <c r="Z97" s="11">
        <f>'OddsRatio_working_3-way'!X97^(1/3)*COS('OddsRatio_working_3-way'!Y97/3)</f>
        <v>0.60522579996787129</v>
      </c>
      <c r="AA97" s="11">
        <f>'OddsRatio_working_3-way'!X97^(1/3)*COS(('OddsRatio_working_3-way'!Y97+2*PI())/3)</f>
        <v>-0.58705351519068127</v>
      </c>
      <c r="AB97" s="11">
        <f>'OddsRatio_working_3-way'!X97^(1/3)*COS(('OddsRatio_working_3-way'!Y97+4*PI())/3)</f>
        <v>-1.8172284777190122E-2</v>
      </c>
      <c r="AC97" s="11">
        <f>'OddsRatio_working_3-way'!X97^(1/3)*SIN('OddsRatio_working_3-way'!Y97/3)</f>
        <v>0.32844373151615458</v>
      </c>
      <c r="AD97" s="11">
        <f>'OddsRatio_working_3-way'!X97^(1/3)*SIN(('OddsRatio_working_3-way'!Y97+2*PI())/3)</f>
        <v>0.35991905203985813</v>
      </c>
      <c r="AE97" s="11">
        <f>'OddsRatio_working_3-way'!X97^(1/3)*SIN(('OddsRatio_working_3-way'!Y97+4*PI())/3)</f>
        <v>-0.68836278355601288</v>
      </c>
      <c r="AF97" s="11">
        <f>-'OddsRatio_working_3-way'!U97/(3*'OddsRatio_working_3-way'!X97^(1/3))*COS(('OddsRatio_working_3-way'!Y97)/3)</f>
        <v>0.60522579996787129</v>
      </c>
      <c r="AG97" s="11">
        <f>-'OddsRatio_working_3-way'!U97/(3*'OddsRatio_working_3-way'!X97^(1/3))*COS(('OddsRatio_working_3-way'!Y97+2*PI())/3)</f>
        <v>-0.58705351519068127</v>
      </c>
      <c r="AH97" s="11">
        <f>-'OddsRatio_working_3-way'!U97/(3*'OddsRatio_working_3-way'!X97^(1/3))*COS(('OddsRatio_working_3-way'!Y97+4*PI())/3)</f>
        <v>-1.8172284777190122E-2</v>
      </c>
      <c r="AI97" s="11">
        <f>'OddsRatio_working_3-way'!U97/(3*'OddsRatio_working_3-way'!X97^(1/3))*SIN(('OddsRatio_working_3-way'!Y97)/3)</f>
        <v>-0.32844373151615458</v>
      </c>
      <c r="AJ97" s="11">
        <f>'OddsRatio_working_3-way'!U97/(3*'OddsRatio_working_3-way'!X97^(1/3))*SIN(('OddsRatio_working_3-way'!Y97+2*PI())/3)</f>
        <v>-0.35991905203985813</v>
      </c>
      <c r="AK97" s="11">
        <f>'OddsRatio_working_3-way'!U97/(3*'OddsRatio_working_3-way'!X97^(1/3))*SIN(('OddsRatio_working_3-way'!Y97+4*PI())/3)</f>
        <v>0.68836278355601288</v>
      </c>
      <c r="AL97" s="11">
        <f>'OddsRatio_working_3-way'!Z97+'OddsRatio_working_3-way'!AF97</f>
        <v>1.2104515999357426</v>
      </c>
      <c r="AM97" s="11">
        <f>'OddsRatio_working_3-way'!AA97+'OddsRatio_working_3-way'!AG97</f>
        <v>-1.1741070303813625</v>
      </c>
      <c r="AN97" s="11">
        <f>'OddsRatio_working_3-way'!AB97+'OddsRatio_working_3-way'!AH97</f>
        <v>-3.6344569554380243E-2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1.2104515999357426</v>
      </c>
      <c r="AS97" s="11">
        <f>IF(('OddsRatio_working_3-way'!X97=0),IF(Q97&gt;0,-Q97^(1/3),(-Q97)^(1/3)),'OddsRatio_working_3-way'!AM97-'OddsRatio_working_3-way'!R97/3)</f>
        <v>-1.1741070303813625</v>
      </c>
      <c r="AT97" s="11">
        <f>IF(('OddsRatio_working_3-way'!X97=0),IF(Q97&gt;0,-Q97^(1/3),(-Q97)^(1/3)),'OddsRatio_working_3-way'!AN97-'OddsRatio_working_3-way'!R97/3)</f>
        <v>-3.6344569554380243E-2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9">
        <f t="shared" si="26"/>
        <v>0.55619338357135362</v>
      </c>
      <c r="E98" s="9">
        <f t="shared" si="27"/>
        <v>0.27490493415003658</v>
      </c>
      <c r="F98" s="9">
        <f t="shared" si="28"/>
        <v>0.16890168227860997</v>
      </c>
      <c r="G98" s="9">
        <f t="shared" si="29"/>
        <v>1.1082441765401601</v>
      </c>
      <c r="H98" s="9">
        <f t="shared" si="30"/>
        <v>1.7979358071089149</v>
      </c>
      <c r="I98" s="9">
        <f t="shared" si="31"/>
        <v>3.6376211401655807</v>
      </c>
      <c r="J98" s="9">
        <f t="shared" si="32"/>
        <v>5.920604143838311</v>
      </c>
      <c r="K98" s="11">
        <f t="shared" si="33"/>
        <v>0.58139534883720934</v>
      </c>
      <c r="L98" s="11">
        <f t="shared" si="34"/>
        <v>0.29585798816568049</v>
      </c>
      <c r="M98" s="11">
        <f t="shared" si="35"/>
        <v>0.18382352941176469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-0.2405738268886749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0.23841155424602758</v>
      </c>
      <c r="Q98" s="11">
        <f>2*'OddsRatio_working_3-way'!K98*'OddsRatio_working_3-way'!L98*'OddsRatio_working_3-way'!M98</f>
        <v>6.3239139057301746E-2</v>
      </c>
      <c r="R98" s="11">
        <f t="shared" si="36"/>
        <v>0</v>
      </c>
      <c r="S98" s="11">
        <f t="shared" si="37"/>
        <v>-0.99101202042378489</v>
      </c>
      <c r="T98" s="11">
        <f t="shared" si="38"/>
        <v>-0.26286790992673337</v>
      </c>
      <c r="U98" s="11">
        <f>'OddsRatio_working_3-way'!S98-'OddsRatio_working_3-way'!R98^2/3</f>
        <v>-0.99101202042378489</v>
      </c>
      <c r="V98" s="11">
        <f>'OddsRatio_working_3-way'!S98*'OddsRatio_working_3-way'!R98/3-2*'OddsRatio_working_3-way'!R98^3/27-'OddsRatio_working_3-way'!T98</f>
        <v>0.26286790992673337</v>
      </c>
      <c r="W98" s="11">
        <f>'OddsRatio_working_3-way'!V98^2+4*'OddsRatio_working_3-way'!U98^3/27</f>
        <v>-7.5089748822455338E-2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0.18986132234587996</v>
      </c>
      <c r="Y98" s="11">
        <f>IF('OddsRatio_working_3-way'!W98&gt;=0,IF('OddsRatio_working_3-way'!V98+SQRT('OddsRatio_working_3-way'!W98)&gt;0,0,PI()),ACOS('OddsRatio_working_3-way'!V98/(2*'OddsRatio_working_3-way'!X98)))</f>
        <v>0.80617618136397207</v>
      </c>
      <c r="Z98" s="11">
        <f>'OddsRatio_working_3-way'!X98^(1/3)*COS('OddsRatio_working_3-way'!Y98/3)</f>
        <v>0.55412208827008014</v>
      </c>
      <c r="AA98" s="11">
        <f>'OddsRatio_working_3-way'!X98^(1/3)*COS(('OddsRatio_working_3-way'!Y98+2*PI())/3)</f>
        <v>-0.40921451012950572</v>
      </c>
      <c r="AB98" s="11">
        <f>'OddsRatio_working_3-way'!X98^(1/3)*COS(('OddsRatio_working_3-way'!Y98+4*PI())/3)</f>
        <v>-0.14490757814057456</v>
      </c>
      <c r="AC98" s="11">
        <f>'OddsRatio_working_3-way'!X98^(1/3)*SIN('OddsRatio_working_3-way'!Y98/3)</f>
        <v>0.15259767833249382</v>
      </c>
      <c r="AD98" s="11">
        <f>'OddsRatio_working_3-way'!X98^(1/3)*SIN(('OddsRatio_working_3-way'!Y98+2*PI())/3)</f>
        <v>0.40358496607372574</v>
      </c>
      <c r="AE98" s="11">
        <f>'OddsRatio_working_3-way'!X98^(1/3)*SIN(('OddsRatio_working_3-way'!Y98+4*PI())/3)</f>
        <v>-0.55618264440621934</v>
      </c>
      <c r="AF98" s="11">
        <f>-'OddsRatio_working_3-way'!U98/(3*'OddsRatio_working_3-way'!X98^(1/3))*COS(('OddsRatio_working_3-way'!Y98)/3)</f>
        <v>0.55412208827007992</v>
      </c>
      <c r="AG98" s="11">
        <f>-'OddsRatio_working_3-way'!U98/(3*'OddsRatio_working_3-way'!X98^(1/3))*COS(('OddsRatio_working_3-way'!Y98+2*PI())/3)</f>
        <v>-0.4092145101295056</v>
      </c>
      <c r="AH98" s="11">
        <f>-'OddsRatio_working_3-way'!U98/(3*'OddsRatio_working_3-way'!X98^(1/3))*COS(('OddsRatio_working_3-way'!Y98+4*PI())/3)</f>
        <v>-0.14490757814057451</v>
      </c>
      <c r="AI98" s="11">
        <f>'OddsRatio_working_3-way'!U98/(3*'OddsRatio_working_3-way'!X98^(1/3))*SIN(('OddsRatio_working_3-way'!Y98)/3)</f>
        <v>-0.15259767833249377</v>
      </c>
      <c r="AJ98" s="11">
        <f>'OddsRatio_working_3-way'!U98/(3*'OddsRatio_working_3-way'!X98^(1/3))*SIN(('OddsRatio_working_3-way'!Y98+2*PI())/3)</f>
        <v>-0.40358496607372557</v>
      </c>
      <c r="AK98" s="11">
        <f>'OddsRatio_working_3-way'!U98/(3*'OddsRatio_working_3-way'!X98^(1/3))*SIN(('OddsRatio_working_3-way'!Y98+4*PI())/3)</f>
        <v>0.55618264440621912</v>
      </c>
      <c r="AL98" s="11">
        <f>'OddsRatio_working_3-way'!Z98+'OddsRatio_working_3-way'!AF98</f>
        <v>1.1082441765401601</v>
      </c>
      <c r="AM98" s="11">
        <f>'OddsRatio_working_3-way'!AA98+'OddsRatio_working_3-way'!AG98</f>
        <v>-0.81842902025901132</v>
      </c>
      <c r="AN98" s="11">
        <f>'OddsRatio_working_3-way'!AB98+'OddsRatio_working_3-way'!AH98</f>
        <v>-0.28981515628114907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1.1082441765401601</v>
      </c>
      <c r="AS98" s="11">
        <f>IF(('OddsRatio_working_3-way'!X98=0),IF(Q98&gt;0,-Q98^(1/3),(-Q98)^(1/3)),'OddsRatio_working_3-way'!AM98-'OddsRatio_working_3-way'!R98/3)</f>
        <v>-0.81842902025901132</v>
      </c>
      <c r="AT98" s="11">
        <f>IF(('OddsRatio_working_3-way'!X98=0),IF(Q98&gt;0,-Q98^(1/3),(-Q98)^(1/3)),'OddsRatio_working_3-way'!AN98-'OddsRatio_working_3-way'!R98/3)</f>
        <v>-0.28981515628114907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9">
        <f t="shared" si="26"/>
        <v>0.52775915617217595</v>
      </c>
      <c r="E99" s="9">
        <f t="shared" si="27"/>
        <v>0.24751394427869192</v>
      </c>
      <c r="F99" s="9">
        <f t="shared" si="28"/>
        <v>0.2247268995491323</v>
      </c>
      <c r="G99" s="9">
        <f t="shared" si="29"/>
        <v>1.0780767428241393</v>
      </c>
      <c r="H99" s="9">
        <f t="shared" si="30"/>
        <v>1.8948036965440356</v>
      </c>
      <c r="I99" s="9">
        <f t="shared" si="31"/>
        <v>4.0401764147640726</v>
      </c>
      <c r="J99" s="9">
        <f t="shared" si="32"/>
        <v>4.4498455770372463</v>
      </c>
      <c r="K99" s="11">
        <f t="shared" si="33"/>
        <v>0.54644808743169393</v>
      </c>
      <c r="L99" s="11">
        <f t="shared" si="34"/>
        <v>0.26178010471204188</v>
      </c>
      <c r="M99" s="11">
        <f t="shared" si="35"/>
        <v>0.23809523809523808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-0.25510174887910708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0.233306494571622</v>
      </c>
      <c r="Q99" s="11">
        <f>2*'OddsRatio_working_3-way'!K99*'OddsRatio_working_3-way'!L99*'OddsRatio_working_3-way'!M99</f>
        <v>6.8118684546458974E-2</v>
      </c>
      <c r="R99" s="11">
        <f t="shared" si="36"/>
        <v>0</v>
      </c>
      <c r="S99" s="11">
        <f t="shared" si="37"/>
        <v>-0.91456250534051076</v>
      </c>
      <c r="T99" s="11">
        <f t="shared" si="38"/>
        <v>-0.26702554900452868</v>
      </c>
      <c r="U99" s="11">
        <f>'OddsRatio_working_3-way'!S99-'OddsRatio_working_3-way'!R99^2/3</f>
        <v>-0.91456250534051076</v>
      </c>
      <c r="V99" s="11">
        <f>'OddsRatio_working_3-way'!S99*'OddsRatio_working_3-way'!R99/3-2*'OddsRatio_working_3-way'!R99^3/27-'OddsRatio_working_3-way'!T99</f>
        <v>0.26702554900452868</v>
      </c>
      <c r="W99" s="11">
        <f>'OddsRatio_working_3-way'!V99^2+4*'OddsRatio_working_3-way'!U99^3/27</f>
        <v>-4.2025142240269944E-2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0.16832096279239842</v>
      </c>
      <c r="Y99" s="11">
        <f>IF('OddsRatio_working_3-way'!W99&gt;=0,IF('OddsRatio_working_3-way'!V99+SQRT('OddsRatio_working_3-way'!W99)&gt;0,0,PI()),ACOS('OddsRatio_working_3-way'!V99/(2*'OddsRatio_working_3-way'!X99)))</f>
        <v>0.65474459214706227</v>
      </c>
      <c r="Z99" s="11">
        <f>'OddsRatio_working_3-way'!X99^(1/3)*COS('OddsRatio_working_3-way'!Y99/3)</f>
        <v>0.53903837141206978</v>
      </c>
      <c r="AA99" s="11">
        <f>'OddsRatio_working_3-way'!X99^(1/3)*COS(('OddsRatio_working_3-way'!Y99+2*PI())/3)</f>
        <v>-0.37305107424379558</v>
      </c>
      <c r="AB99" s="11">
        <f>'OddsRatio_working_3-way'!X99^(1/3)*COS(('OddsRatio_working_3-way'!Y99+4*PI())/3)</f>
        <v>-0.16598729716827401</v>
      </c>
      <c r="AC99" s="11">
        <f>'OddsRatio_working_3-way'!X99^(1/3)*SIN('OddsRatio_working_3-way'!Y99/3)</f>
        <v>0.11954832743397301</v>
      </c>
      <c r="AD99" s="11">
        <f>'OddsRatio_working_3-way'!X99^(1/3)*SIN(('OddsRatio_working_3-way'!Y99+2*PI())/3)</f>
        <v>0.4070467595404576</v>
      </c>
      <c r="AE99" s="11">
        <f>'OddsRatio_working_3-way'!X99^(1/3)*SIN(('OddsRatio_working_3-way'!Y99+4*PI())/3)</f>
        <v>-0.52659508697443058</v>
      </c>
      <c r="AF99" s="11">
        <f>-'OddsRatio_working_3-way'!U99/(3*'OddsRatio_working_3-way'!X99^(1/3))*COS(('OddsRatio_working_3-way'!Y99)/3)</f>
        <v>0.53903837141206967</v>
      </c>
      <c r="AG99" s="11">
        <f>-'OddsRatio_working_3-way'!U99/(3*'OddsRatio_working_3-way'!X99^(1/3))*COS(('OddsRatio_working_3-way'!Y99+2*PI())/3)</f>
        <v>-0.37305107424379552</v>
      </c>
      <c r="AH99" s="11">
        <f>-'OddsRatio_working_3-way'!U99/(3*'OddsRatio_working_3-way'!X99^(1/3))*COS(('OddsRatio_working_3-way'!Y99+4*PI())/3)</f>
        <v>-0.16598729716827396</v>
      </c>
      <c r="AI99" s="11">
        <f>'OddsRatio_working_3-way'!U99/(3*'OddsRatio_working_3-way'!X99^(1/3))*SIN(('OddsRatio_working_3-way'!Y99)/3)</f>
        <v>-0.11954832743397298</v>
      </c>
      <c r="AJ99" s="11">
        <f>'OddsRatio_working_3-way'!U99/(3*'OddsRatio_working_3-way'!X99^(1/3))*SIN(('OddsRatio_working_3-way'!Y99+2*PI())/3)</f>
        <v>-0.40704675954045749</v>
      </c>
      <c r="AK99" s="11">
        <f>'OddsRatio_working_3-way'!U99/(3*'OddsRatio_working_3-way'!X99^(1/3))*SIN(('OddsRatio_working_3-way'!Y99+4*PI())/3)</f>
        <v>0.52659508697443047</v>
      </c>
      <c r="AL99" s="11">
        <f>'OddsRatio_working_3-way'!Z99+'OddsRatio_working_3-way'!AF99</f>
        <v>1.0780767428241393</v>
      </c>
      <c r="AM99" s="11">
        <f>'OddsRatio_working_3-way'!AA99+'OddsRatio_working_3-way'!AG99</f>
        <v>-0.74610214848759115</v>
      </c>
      <c r="AN99" s="11">
        <f>'OddsRatio_working_3-way'!AB99+'OddsRatio_working_3-way'!AH99</f>
        <v>-0.33197459433654797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1.0780767428241393</v>
      </c>
      <c r="AS99" s="11">
        <f>IF(('OddsRatio_working_3-way'!X99=0),IF(Q99&gt;0,-Q99^(1/3),(-Q99)^(1/3)),'OddsRatio_working_3-way'!AM99-'OddsRatio_working_3-way'!R99/3)</f>
        <v>-0.74610214848759115</v>
      </c>
      <c r="AT99" s="11">
        <f>IF(('OddsRatio_working_3-way'!X99=0),IF(Q99&gt;0,-Q99^(1/3),(-Q99)^(1/3)),'OddsRatio_working_3-way'!AN99-'OddsRatio_working_3-way'!R99/3)</f>
        <v>-0.33197459433654797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9">
        <f t="shared" si="26"/>
        <v>0.41646799591389094</v>
      </c>
      <c r="E100" s="9">
        <f t="shared" si="27"/>
        <v>0.288124559537356</v>
      </c>
      <c r="F100" s="9">
        <f t="shared" si="28"/>
        <v>0.29540744454875301</v>
      </c>
      <c r="G100" s="9">
        <f t="shared" si="29"/>
        <v>1.0695762514736611</v>
      </c>
      <c r="H100" s="9">
        <f t="shared" si="30"/>
        <v>2.4011448894304963</v>
      </c>
      <c r="I100" s="9">
        <f t="shared" si="31"/>
        <v>3.4707211409041574</v>
      </c>
      <c r="J100" s="9">
        <f t="shared" si="32"/>
        <v>3.3851550407862638</v>
      </c>
      <c r="K100" s="11">
        <f t="shared" si="33"/>
        <v>0.4329004329004329</v>
      </c>
      <c r="L100" s="11">
        <f t="shared" si="34"/>
        <v>0.30211480362537763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-0.27324085939034537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0.23687180534336627</v>
      </c>
      <c r="Q100" s="11">
        <f>2*'OddsRatio_working_3-way'!K100*'OddsRatio_working_3-way'!L100*'OddsRatio_working_3-way'!M100</f>
        <v>8.0981813792603871E-2</v>
      </c>
      <c r="R100" s="11">
        <f t="shared" si="36"/>
        <v>0</v>
      </c>
      <c r="S100" s="11">
        <f t="shared" si="37"/>
        <v>-0.86689745403331819</v>
      </c>
      <c r="T100" s="11">
        <f t="shared" si="38"/>
        <v>-0.2963751979601088</v>
      </c>
      <c r="U100" s="11">
        <f>'OddsRatio_working_3-way'!S100-'OddsRatio_working_3-way'!R100^2/3</f>
        <v>-0.86689745403331819</v>
      </c>
      <c r="V100" s="11">
        <f>'OddsRatio_working_3-way'!S100*'OddsRatio_working_3-way'!R100/3-2*'OddsRatio_working_3-way'!R100^3/27-'OddsRatio_working_3-way'!T100</f>
        <v>0.2963751979601088</v>
      </c>
      <c r="W100" s="11">
        <f>'OddsRatio_working_3-way'!V100^2+4*'OddsRatio_working_3-way'!U100^3/27</f>
        <v>-8.677763119253834E-3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0.15533513855946079</v>
      </c>
      <c r="Y100" s="11">
        <f>IF('OddsRatio_working_3-way'!W100&gt;=0,IF('OddsRatio_working_3-way'!V100+SQRT('OddsRatio_working_3-way'!W100)&gt;0,0,PI()),ACOS('OddsRatio_working_3-way'!V100/(2*'OddsRatio_working_3-way'!X100)))</f>
        <v>0.3045355146361679</v>
      </c>
      <c r="Z100" s="11">
        <f>'OddsRatio_working_3-way'!X100^(1/3)*COS('OddsRatio_working_3-way'!Y100/3)</f>
        <v>0.53478812573683054</v>
      </c>
      <c r="AA100" s="11">
        <f>'OddsRatio_working_3-way'!X100^(1/3)*COS(('OddsRatio_working_3-way'!Y100+2*PI())/3)</f>
        <v>-0.31457042280107134</v>
      </c>
      <c r="AB100" s="11">
        <f>'OddsRatio_working_3-way'!X100^(1/3)*COS(('OddsRatio_working_3-way'!Y100+4*PI())/3)</f>
        <v>-0.22021770293575915</v>
      </c>
      <c r="AC100" s="11">
        <f>'OddsRatio_working_3-way'!X100^(1/3)*SIN('OddsRatio_working_3-way'!Y100/3)</f>
        <v>5.4474568213011311E-2</v>
      </c>
      <c r="AD100" s="11">
        <f>'OddsRatio_working_3-way'!X100^(1/3)*SIN(('OddsRatio_working_3-way'!Y100+2*PI())/3)</f>
        <v>0.4359028184238562</v>
      </c>
      <c r="AE100" s="11">
        <f>'OddsRatio_working_3-way'!X100^(1/3)*SIN(('OddsRatio_working_3-way'!Y100+4*PI())/3)</f>
        <v>-0.49037738663686753</v>
      </c>
      <c r="AF100" s="11">
        <f>-'OddsRatio_working_3-way'!U100/(3*'OddsRatio_working_3-way'!X100^(1/3))*COS(('OddsRatio_working_3-way'!Y100)/3)</f>
        <v>0.53478812573683043</v>
      </c>
      <c r="AG100" s="11">
        <f>-'OddsRatio_working_3-way'!U100/(3*'OddsRatio_working_3-way'!X100^(1/3))*COS(('OddsRatio_working_3-way'!Y100+2*PI())/3)</f>
        <v>-0.31457042280107123</v>
      </c>
      <c r="AH100" s="11">
        <f>-'OddsRatio_working_3-way'!U100/(3*'OddsRatio_working_3-way'!X100^(1/3))*COS(('OddsRatio_working_3-way'!Y100+4*PI())/3)</f>
        <v>-0.22021770293575912</v>
      </c>
      <c r="AI100" s="11">
        <f>'OddsRatio_working_3-way'!U100/(3*'OddsRatio_working_3-way'!X100^(1/3))*SIN(('OddsRatio_working_3-way'!Y100)/3)</f>
        <v>-5.4474568213011297E-2</v>
      </c>
      <c r="AJ100" s="11">
        <f>'OddsRatio_working_3-way'!U100/(3*'OddsRatio_working_3-way'!X100^(1/3))*SIN(('OddsRatio_working_3-way'!Y100+2*PI())/3)</f>
        <v>-0.43590281842385609</v>
      </c>
      <c r="AK100" s="11">
        <f>'OddsRatio_working_3-way'!U100/(3*'OddsRatio_working_3-way'!X100^(1/3))*SIN(('OddsRatio_working_3-way'!Y100+4*PI())/3)</f>
        <v>0.49037738663686742</v>
      </c>
      <c r="AL100" s="11">
        <f>'OddsRatio_working_3-way'!Z100+'OddsRatio_working_3-way'!AF100</f>
        <v>1.0695762514736611</v>
      </c>
      <c r="AM100" s="11">
        <f>'OddsRatio_working_3-way'!AA100+'OddsRatio_working_3-way'!AG100</f>
        <v>-0.62914084560214256</v>
      </c>
      <c r="AN100" s="11">
        <f>'OddsRatio_working_3-way'!AB100+'OddsRatio_working_3-way'!AH100</f>
        <v>-0.4404354058715183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1.0695762514736611</v>
      </c>
      <c r="AS100" s="11">
        <f>IF(('OddsRatio_working_3-way'!X100=0),IF(Q100&gt;0,-Q100^(1/3),(-Q100)^(1/3)),'OddsRatio_working_3-way'!AM100-'OddsRatio_working_3-way'!R100/3)</f>
        <v>-0.62914084560214256</v>
      </c>
      <c r="AT100" s="11">
        <f>IF(('OddsRatio_working_3-way'!X100=0),IF(Q100&gt;0,-Q100^(1/3),(-Q100)^(1/3)),'OddsRatio_working_3-way'!AN100-'OddsRatio_working_3-way'!R100/3)</f>
        <v>-0.4404354058715183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9">
        <f t="shared" si="26"/>
        <v>0.46322538624735893</v>
      </c>
      <c r="E101" s="9">
        <f t="shared" si="27"/>
        <v>0.28837022410871477</v>
      </c>
      <c r="F101" s="9">
        <f t="shared" si="28"/>
        <v>0.24840438964392617</v>
      </c>
      <c r="G101" s="9">
        <f t="shared" si="29"/>
        <v>1.0729410477236749</v>
      </c>
      <c r="H101" s="9">
        <f t="shared" si="30"/>
        <v>2.1587763315415693</v>
      </c>
      <c r="I101" s="9">
        <f t="shared" si="31"/>
        <v>3.467764409764452</v>
      </c>
      <c r="J101" s="9">
        <f t="shared" si="32"/>
        <v>4.0256937545807636</v>
      </c>
      <c r="K101" s="11">
        <f t="shared" si="33"/>
        <v>0.48076923076923073</v>
      </c>
      <c r="L101" s="11">
        <f t="shared" si="34"/>
        <v>0.30303030303030304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-0.26715300406399878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0.23645638828884899</v>
      </c>
      <c r="Q101" s="11">
        <f>2*'OddsRatio_working_3-way'!K101*'OddsRatio_working_3-way'!L101*'OddsRatio_working_3-way'!M101</f>
        <v>7.6276254286725478E-2</v>
      </c>
      <c r="R101" s="11">
        <f t="shared" si="36"/>
        <v>0</v>
      </c>
      <c r="S101" s="11">
        <f t="shared" si="37"/>
        <v>-0.88509724649101773</v>
      </c>
      <c r="T101" s="11">
        <f t="shared" si="38"/>
        <v>-0.28551524080355412</v>
      </c>
      <c r="U101" s="11">
        <f>'OddsRatio_working_3-way'!S101-'OddsRatio_working_3-way'!R101^2/3</f>
        <v>-0.88509724649101773</v>
      </c>
      <c r="V101" s="11">
        <f>'OddsRatio_working_3-way'!S101*'OddsRatio_working_3-way'!R101/3-2*'OddsRatio_working_3-way'!R101^3/27-'OddsRatio_working_3-way'!T101</f>
        <v>0.28551524080355412</v>
      </c>
      <c r="W101" s="11">
        <f>'OddsRatio_working_3-way'!V101^2+4*'OddsRatio_working_3-way'!U101^3/27</f>
        <v>-2.1204402492254165E-2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0.16025242215280683</v>
      </c>
      <c r="Y101" s="11">
        <f>IF('OddsRatio_working_3-way'!W101&gt;=0,IF('OddsRatio_working_3-way'!V101+SQRT('OddsRatio_working_3-way'!W101)&gt;0,0,PI()),ACOS('OddsRatio_working_3-way'!V101/(2*'OddsRatio_working_3-way'!X101)))</f>
        <v>0.47162819338505102</v>
      </c>
      <c r="Z101" s="11">
        <f>'OddsRatio_working_3-way'!X101^(1/3)*COS('OddsRatio_working_3-way'!Y101/3)</f>
        <v>0.53647052386183747</v>
      </c>
      <c r="AA101" s="11">
        <f>'OddsRatio_working_3-way'!X101^(1/3)*COS(('OddsRatio_working_3-way'!Y101+2*PI())/3)</f>
        <v>-0.34188201605700869</v>
      </c>
      <c r="AB101" s="11">
        <f>'OddsRatio_working_3-way'!X101^(1/3)*COS(('OddsRatio_working_3-way'!Y101+4*PI())/3)</f>
        <v>-0.19458850780482889</v>
      </c>
      <c r="AC101" s="11">
        <f>'OddsRatio_working_3-way'!X101^(1/3)*SIN('OddsRatio_working_3-way'!Y101/3)</f>
        <v>8.5039946639280412E-2</v>
      </c>
      <c r="AD101" s="11">
        <f>'OddsRatio_working_3-way'!X101^(1/3)*SIN(('OddsRatio_working_3-way'!Y101+2*PI())/3)</f>
        <v>0.42207712872625686</v>
      </c>
      <c r="AE101" s="11">
        <f>'OddsRatio_working_3-way'!X101^(1/3)*SIN(('OddsRatio_working_3-way'!Y101+4*PI())/3)</f>
        <v>-0.5071170753655373</v>
      </c>
      <c r="AF101" s="11">
        <f>-'OddsRatio_working_3-way'!U101/(3*'OddsRatio_working_3-way'!X101^(1/3))*COS(('OddsRatio_working_3-way'!Y101)/3)</f>
        <v>0.53647052386183736</v>
      </c>
      <c r="AG101" s="11">
        <f>-'OddsRatio_working_3-way'!U101/(3*'OddsRatio_working_3-way'!X101^(1/3))*COS(('OddsRatio_working_3-way'!Y101+2*PI())/3)</f>
        <v>-0.34188201605700863</v>
      </c>
      <c r="AH101" s="11">
        <f>-'OddsRatio_working_3-way'!U101/(3*'OddsRatio_working_3-way'!X101^(1/3))*COS(('OddsRatio_working_3-way'!Y101+4*PI())/3)</f>
        <v>-0.19458850780482884</v>
      </c>
      <c r="AI101" s="11">
        <f>'OddsRatio_working_3-way'!U101/(3*'OddsRatio_working_3-way'!X101^(1/3))*SIN(('OddsRatio_working_3-way'!Y101)/3)</f>
        <v>-8.5039946639280398E-2</v>
      </c>
      <c r="AJ101" s="11">
        <f>'OddsRatio_working_3-way'!U101/(3*'OddsRatio_working_3-way'!X101^(1/3))*SIN(('OddsRatio_working_3-way'!Y101+2*PI())/3)</f>
        <v>-0.42207712872625675</v>
      </c>
      <c r="AK101" s="11">
        <f>'OddsRatio_working_3-way'!U101/(3*'OddsRatio_working_3-way'!X101^(1/3))*SIN(('OddsRatio_working_3-way'!Y101+4*PI())/3)</f>
        <v>0.50711707536553718</v>
      </c>
      <c r="AL101" s="11">
        <f>'OddsRatio_working_3-way'!Z101+'OddsRatio_working_3-way'!AF101</f>
        <v>1.0729410477236749</v>
      </c>
      <c r="AM101" s="11">
        <f>'OddsRatio_working_3-way'!AA101+'OddsRatio_working_3-way'!AG101</f>
        <v>-0.68376403211401726</v>
      </c>
      <c r="AN101" s="11">
        <f>'OddsRatio_working_3-way'!AB101+'OddsRatio_working_3-way'!AH101</f>
        <v>-0.38917701560965773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1.0729410477236749</v>
      </c>
      <c r="AS101" s="11">
        <f>IF(('OddsRatio_working_3-way'!X101=0),IF(Q101&gt;0,-Q101^(1/3),(-Q101)^(1/3)),'OddsRatio_working_3-way'!AM101-'OddsRatio_working_3-way'!R101/3)</f>
        <v>-0.68376403211401726</v>
      </c>
      <c r="AT101" s="11">
        <f>IF(('OddsRatio_working_3-way'!X101=0),IF(Q101&gt;0,-Q101^(1/3),(-Q101)^(1/3)),'OddsRatio_working_3-way'!AN101-'OddsRatio_working_3-way'!R101/3)</f>
        <v>-0.38917701560965773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9">
        <f t="shared" si="26"/>
        <v>0.63907442343980714</v>
      </c>
      <c r="E102" s="9">
        <f t="shared" si="27"/>
        <v>0.22567242725575476</v>
      </c>
      <c r="F102" s="9">
        <f t="shared" si="28"/>
        <v>0.13525314930443821</v>
      </c>
      <c r="G102" s="9">
        <f t="shared" si="29"/>
        <v>1.0655905304764512</v>
      </c>
      <c r="H102" s="9">
        <f t="shared" si="30"/>
        <v>1.5647629811525192</v>
      </c>
      <c r="I102" s="9">
        <f t="shared" si="31"/>
        <v>4.4312015081341736</v>
      </c>
      <c r="J102" s="9">
        <f t="shared" si="32"/>
        <v>7.393543182858707</v>
      </c>
      <c r="K102" s="11">
        <f t="shared" si="33"/>
        <v>0.65359477124183007</v>
      </c>
      <c r="L102" s="11">
        <f t="shared" si="34"/>
        <v>0.23696682464454977</v>
      </c>
      <c r="M102" s="11">
        <f t="shared" si="35"/>
        <v>0.14285714285714285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-0.22655886999349506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0.21572610086688701</v>
      </c>
      <c r="Q102" s="11">
        <f>2*'OddsRatio_working_3-way'!K102*'OddsRatio_working_3-way'!L102*'OddsRatio_working_3-way'!M102</f>
        <v>4.4251507870130671E-2</v>
      </c>
      <c r="R102" s="11">
        <f t="shared" si="36"/>
        <v>0</v>
      </c>
      <c r="S102" s="11">
        <f t="shared" si="37"/>
        <v>-0.95218563225125952</v>
      </c>
      <c r="T102" s="11">
        <f t="shared" si="38"/>
        <v>-0.19532012969256607</v>
      </c>
      <c r="U102" s="11">
        <f>'OddsRatio_working_3-way'!S102-'OddsRatio_working_3-way'!R102^2/3</f>
        <v>-0.95218563225125952</v>
      </c>
      <c r="V102" s="11">
        <f>'OddsRatio_working_3-way'!S102*'OddsRatio_working_3-way'!R102/3-2*'OddsRatio_working_3-way'!R102^3/27-'OddsRatio_working_3-way'!T102</f>
        <v>0.19532012969256607</v>
      </c>
      <c r="W102" s="11">
        <f>'OddsRatio_working_3-way'!V102^2+4*'OddsRatio_working_3-way'!U102^3/27</f>
        <v>-8.9747265333588427E-2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0.17881360294781076</v>
      </c>
      <c r="Y102" s="11">
        <f>IF('OddsRatio_working_3-way'!W102&gt;=0,IF('OddsRatio_working_3-way'!V102+SQRT('OddsRatio_working_3-way'!W102)&gt;0,0,PI()),ACOS('OddsRatio_working_3-way'!V102/(2*'OddsRatio_working_3-way'!X102)))</f>
        <v>0.99302821815210429</v>
      </c>
      <c r="Z102" s="11">
        <f>'OddsRatio_working_3-way'!X102^(1/3)*COS('OddsRatio_working_3-way'!Y102/3)</f>
        <v>0.53279526523822573</v>
      </c>
      <c r="AA102" s="11">
        <f>'OddsRatio_working_3-way'!X102^(1/3)*COS(('OddsRatio_working_3-way'!Y102+2*PI())/3)</f>
        <v>-0.42496406055268093</v>
      </c>
      <c r="AB102" s="11">
        <f>'OddsRatio_working_3-way'!X102^(1/3)*COS(('OddsRatio_working_3-way'!Y102+4*PI())/3)</f>
        <v>-0.10783120468554454</v>
      </c>
      <c r="AC102" s="11">
        <f>'OddsRatio_working_3-way'!X102^(1/3)*SIN('OddsRatio_working_3-way'!Y102/3)</f>
        <v>0.18309673970376589</v>
      </c>
      <c r="AD102" s="11">
        <f>'OddsRatio_working_3-way'!X102^(1/3)*SIN(('OddsRatio_working_3-way'!Y102+2*PI())/3)</f>
        <v>0.36986586486048872</v>
      </c>
      <c r="AE102" s="11">
        <f>'OddsRatio_working_3-way'!X102^(1/3)*SIN(('OddsRatio_working_3-way'!Y102+4*PI())/3)</f>
        <v>-0.5529626045642545</v>
      </c>
      <c r="AF102" s="11">
        <f>-'OddsRatio_working_3-way'!U102/(3*'OddsRatio_working_3-way'!X102^(1/3))*COS(('OddsRatio_working_3-way'!Y102)/3)</f>
        <v>0.53279526523822551</v>
      </c>
      <c r="AG102" s="11">
        <f>-'OddsRatio_working_3-way'!U102/(3*'OddsRatio_working_3-way'!X102^(1/3))*COS(('OddsRatio_working_3-way'!Y102+2*PI())/3)</f>
        <v>-0.42496406055268077</v>
      </c>
      <c r="AH102" s="11">
        <f>-'OddsRatio_working_3-way'!U102/(3*'OddsRatio_working_3-way'!X102^(1/3))*COS(('OddsRatio_working_3-way'!Y102+4*PI())/3)</f>
        <v>-0.1078312046855445</v>
      </c>
      <c r="AI102" s="11">
        <f>'OddsRatio_working_3-way'!U102/(3*'OddsRatio_working_3-way'!X102^(1/3))*SIN(('OddsRatio_working_3-way'!Y102)/3)</f>
        <v>-0.18309673970376583</v>
      </c>
      <c r="AJ102" s="11">
        <f>'OddsRatio_working_3-way'!U102/(3*'OddsRatio_working_3-way'!X102^(1/3))*SIN(('OddsRatio_working_3-way'!Y102+2*PI())/3)</f>
        <v>-0.36986586486048856</v>
      </c>
      <c r="AK102" s="11">
        <f>'OddsRatio_working_3-way'!U102/(3*'OddsRatio_working_3-way'!X102^(1/3))*SIN(('OddsRatio_working_3-way'!Y102+4*PI())/3)</f>
        <v>0.55296260456425428</v>
      </c>
      <c r="AL102" s="11">
        <f>'OddsRatio_working_3-way'!Z102+'OddsRatio_working_3-way'!AF102</f>
        <v>1.0655905304764512</v>
      </c>
      <c r="AM102" s="11">
        <f>'OddsRatio_working_3-way'!AA102+'OddsRatio_working_3-way'!AG102</f>
        <v>-0.84992812110536176</v>
      </c>
      <c r="AN102" s="11">
        <f>'OddsRatio_working_3-way'!AB102+'OddsRatio_working_3-way'!AH102</f>
        <v>-0.21566240937108905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1.0655905304764512</v>
      </c>
      <c r="AS102" s="11">
        <f>IF(('OddsRatio_working_3-way'!X102=0),IF(Q102&gt;0,-Q102^(1/3),(-Q102)^(1/3)),'OddsRatio_working_3-way'!AM102-'OddsRatio_working_3-way'!R102/3)</f>
        <v>-0.84992812110536176</v>
      </c>
      <c r="AT102" s="11">
        <f>IF(('OddsRatio_working_3-way'!X102=0),IF(Q102&gt;0,-Q102^(1/3),(-Q102)^(1/3)),'OddsRatio_working_3-way'!AN102-'OddsRatio_working_3-way'!R102/3)</f>
        <v>-0.21566240937108905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9">
        <f t="shared" si="26"/>
        <v>0.67114156229574751</v>
      </c>
      <c r="E103" s="9">
        <f t="shared" si="27"/>
        <v>0.2178757235129242</v>
      </c>
      <c r="F103" s="9">
        <f t="shared" si="28"/>
        <v>0.11098271419132834</v>
      </c>
      <c r="G103" s="9">
        <f t="shared" si="29"/>
        <v>1.0652143859749859</v>
      </c>
      <c r="H103" s="9">
        <f t="shared" si="30"/>
        <v>1.4899986175484936</v>
      </c>
      <c r="I103" s="9">
        <f t="shared" si="31"/>
        <v>4.5897724807357019</v>
      </c>
      <c r="J103" s="9">
        <f t="shared" si="32"/>
        <v>9.0104121825318924</v>
      </c>
      <c r="K103" s="11">
        <f t="shared" si="33"/>
        <v>0.68493150684931503</v>
      </c>
      <c r="L103" s="11">
        <f t="shared" si="34"/>
        <v>0.22883295194508008</v>
      </c>
      <c r="M103" s="11">
        <f t="shared" si="35"/>
        <v>0.11737089201877934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-0.21445278254482436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0.20879590364144468</v>
      </c>
      <c r="Q103" s="11">
        <f>2*'OddsRatio_working_3-way'!K103*'OddsRatio_working_3-way'!L103*'OddsRatio_working_3-way'!M103</f>
        <v>3.6792229716554131E-2</v>
      </c>
      <c r="R103" s="11">
        <f t="shared" si="36"/>
        <v>0</v>
      </c>
      <c r="S103" s="11">
        <f t="shared" si="37"/>
        <v>-0.97362179759921141</v>
      </c>
      <c r="T103" s="11">
        <f t="shared" si="38"/>
        <v>-0.17156331235228395</v>
      </c>
      <c r="U103" s="11">
        <f>'OddsRatio_working_3-way'!S103-'OddsRatio_working_3-way'!R103^2/3</f>
        <v>-0.97362179759921141</v>
      </c>
      <c r="V103" s="11">
        <f>'OddsRatio_working_3-way'!S103*'OddsRatio_working_3-way'!R103/3-2*'OddsRatio_working_3-way'!R103^3/27-'OddsRatio_working_3-way'!T103</f>
        <v>0.17156331235228395</v>
      </c>
      <c r="W103" s="11">
        <f>'OddsRatio_working_3-way'!V103^2+4*'OddsRatio_working_3-way'!U103^3/27</f>
        <v>-0.10729706204402659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0.18488579731101165</v>
      </c>
      <c r="Y103" s="11">
        <f>IF('OddsRatio_working_3-way'!W103&gt;=0,IF('OddsRatio_working_3-way'!V103+SQRT('OddsRatio_working_3-way'!W103)&gt;0,0,PI()),ACOS('OddsRatio_working_3-way'!V103/(2*'OddsRatio_working_3-way'!X103)))</f>
        <v>1.0883236167970582</v>
      </c>
      <c r="Z103" s="11">
        <f>'OddsRatio_working_3-way'!X103^(1/3)*COS('OddsRatio_working_3-way'!Y103/3)</f>
        <v>0.53260719298749304</v>
      </c>
      <c r="AA103" s="11">
        <f>'OddsRatio_working_3-way'!X103^(1/3)*COS(('OddsRatio_working_3-way'!Y103+2*PI())/3)</f>
        <v>-0.44138252978753378</v>
      </c>
      <c r="AB103" s="11">
        <f>'OddsRatio_working_3-way'!X103^(1/3)*COS(('OddsRatio_working_3-way'!Y103+4*PI())/3)</f>
        <v>-9.1224663199959338E-2</v>
      </c>
      <c r="AC103" s="11">
        <f>'OddsRatio_working_3-way'!X103^(1/3)*SIN('OddsRatio_working_3-way'!Y103/3)</f>
        <v>0.20216373853320127</v>
      </c>
      <c r="AD103" s="11">
        <f>'OddsRatio_working_3-way'!X103^(1/3)*SIN(('OddsRatio_working_3-way'!Y103+2*PI())/3)</f>
        <v>0.36016949009888943</v>
      </c>
      <c r="AE103" s="11">
        <f>'OddsRatio_working_3-way'!X103^(1/3)*SIN(('OddsRatio_working_3-way'!Y103+4*PI())/3)</f>
        <v>-0.56233322863209068</v>
      </c>
      <c r="AF103" s="11">
        <f>-'OddsRatio_working_3-way'!U103/(3*'OddsRatio_working_3-way'!X103^(1/3))*COS(('OddsRatio_working_3-way'!Y103)/3)</f>
        <v>0.53260719298749293</v>
      </c>
      <c r="AG103" s="11">
        <f>-'OddsRatio_working_3-way'!U103/(3*'OddsRatio_working_3-way'!X103^(1/3))*COS(('OddsRatio_working_3-way'!Y103+2*PI())/3)</f>
        <v>-0.44138252978753367</v>
      </c>
      <c r="AH103" s="11">
        <f>-'OddsRatio_working_3-way'!U103/(3*'OddsRatio_working_3-way'!X103^(1/3))*COS(('OddsRatio_working_3-way'!Y103+4*PI())/3)</f>
        <v>-9.1224663199959324E-2</v>
      </c>
      <c r="AI103" s="11">
        <f>'OddsRatio_working_3-way'!U103/(3*'OddsRatio_working_3-way'!X103^(1/3))*SIN(('OddsRatio_working_3-way'!Y103)/3)</f>
        <v>-0.20216373853320124</v>
      </c>
      <c r="AJ103" s="11">
        <f>'OddsRatio_working_3-way'!U103/(3*'OddsRatio_working_3-way'!X103^(1/3))*SIN(('OddsRatio_working_3-way'!Y103+2*PI())/3)</f>
        <v>-0.36016949009888938</v>
      </c>
      <c r="AK103" s="11">
        <f>'OddsRatio_working_3-way'!U103/(3*'OddsRatio_working_3-way'!X103^(1/3))*SIN(('OddsRatio_working_3-way'!Y103+4*PI())/3)</f>
        <v>0.56233322863209056</v>
      </c>
      <c r="AL103" s="11">
        <f>'OddsRatio_working_3-way'!Z103+'OddsRatio_working_3-way'!AF103</f>
        <v>1.0652143859749859</v>
      </c>
      <c r="AM103" s="11">
        <f>'OddsRatio_working_3-way'!AA103+'OddsRatio_working_3-way'!AG103</f>
        <v>-0.88276505957506746</v>
      </c>
      <c r="AN103" s="11">
        <f>'OddsRatio_working_3-way'!AB103+'OddsRatio_working_3-way'!AH103</f>
        <v>-0.18244932639991868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1.0652143859749859</v>
      </c>
      <c r="AS103" s="11">
        <f>IF(('OddsRatio_working_3-way'!X103=0),IF(Q103&gt;0,-Q103^(1/3),(-Q103)^(1/3)),'OddsRatio_working_3-way'!AM103-'OddsRatio_working_3-way'!R103/3)</f>
        <v>-0.88276505957506746</v>
      </c>
      <c r="AT103" s="11">
        <f>IF(('OddsRatio_working_3-way'!X103=0),IF(Q103&gt;0,-Q103^(1/3),(-Q103)^(1/3)),'OddsRatio_working_3-way'!AN103-'OddsRatio_working_3-way'!R103/3)</f>
        <v>-0.18244932639991868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9">
        <f t="shared" si="26"/>
        <v>0.59137597293351096</v>
      </c>
      <c r="E104" s="9">
        <f t="shared" si="27"/>
        <v>0.21822519950120922</v>
      </c>
      <c r="F104" s="9">
        <f t="shared" si="28"/>
        <v>0.19039882756527993</v>
      </c>
      <c r="G104" s="9">
        <f t="shared" si="29"/>
        <v>1.0630332954087405</v>
      </c>
      <c r="H104" s="9">
        <f t="shared" si="30"/>
        <v>1.6909716420156811</v>
      </c>
      <c r="I104" s="9">
        <f t="shared" si="31"/>
        <v>4.5824222055274548</v>
      </c>
      <c r="J104" s="9">
        <f t="shared" si="32"/>
        <v>5.252133181634961</v>
      </c>
      <c r="K104" s="11">
        <f t="shared" si="33"/>
        <v>0.60606060606060608</v>
      </c>
      <c r="L104" s="11">
        <f t="shared" si="34"/>
        <v>0.22883295194508008</v>
      </c>
      <c r="M104" s="11">
        <f t="shared" si="35"/>
        <v>0.2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-0.24303446362942926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0.22245336661812637</v>
      </c>
      <c r="Q104" s="11">
        <f>2*'OddsRatio_working_3-way'!K104*'OddsRatio_working_3-way'!L104*'OddsRatio_working_3-way'!M104</f>
        <v>5.5474655016989116E-2</v>
      </c>
      <c r="R104" s="11">
        <f t="shared" si="36"/>
        <v>0</v>
      </c>
      <c r="S104" s="11">
        <f t="shared" si="37"/>
        <v>-0.91531613786806687</v>
      </c>
      <c r="T104" s="11">
        <f t="shared" si="38"/>
        <v>-0.22825838849577726</v>
      </c>
      <c r="U104" s="11">
        <f>'OddsRatio_working_3-way'!S104-'OddsRatio_working_3-way'!R104^2/3</f>
        <v>-0.91531613786806687</v>
      </c>
      <c r="V104" s="11">
        <f>'OddsRatio_working_3-way'!S104*'OddsRatio_working_3-way'!R104/3-2*'OddsRatio_working_3-way'!R104^3/27-'OddsRatio_working_3-way'!T104</f>
        <v>0.22825838849577726</v>
      </c>
      <c r="W104" s="11">
        <f>'OddsRatio_working_3-way'!V104^2+4*'OddsRatio_working_3-way'!U104^3/27</f>
        <v>-6.1506283630247682E-2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0.16852905947412813</v>
      </c>
      <c r="Y104" s="11">
        <f>IF('OddsRatio_working_3-way'!W104&gt;=0,IF('OddsRatio_working_3-way'!V104+SQRT('OddsRatio_working_3-way'!W104)&gt;0,0,PI()),ACOS('OddsRatio_working_3-way'!V104/(2*'OddsRatio_working_3-way'!X104)))</f>
        <v>0.82683516980879568</v>
      </c>
      <c r="Z104" s="11">
        <f>'OddsRatio_working_3-way'!X104^(1/3)*COS('OddsRatio_working_3-way'!Y104/3)</f>
        <v>0.53151664770437024</v>
      </c>
      <c r="AA104" s="11">
        <f>'OddsRatio_working_3-way'!X104^(1/3)*COS(('OddsRatio_working_3-way'!Y104+2*PI())/3)</f>
        <v>-0.39593733282386206</v>
      </c>
      <c r="AB104" s="11">
        <f>'OddsRatio_working_3-way'!X104^(1/3)*COS(('OddsRatio_working_3-way'!Y104+4*PI())/3)</f>
        <v>-0.13557931488050839</v>
      </c>
      <c r="AC104" s="11">
        <f>'OddsRatio_working_3-way'!X104^(1/3)*SIN('OddsRatio_working_3-way'!Y104/3)</f>
        <v>0.15031777174527289</v>
      </c>
      <c r="AD104" s="11">
        <f>'OddsRatio_working_3-way'!X104^(1/3)*SIN(('OddsRatio_working_3-way'!Y104+2*PI())/3)</f>
        <v>0.38514803357369221</v>
      </c>
      <c r="AE104" s="11">
        <f>'OddsRatio_working_3-way'!X104^(1/3)*SIN(('OddsRatio_working_3-way'!Y104+4*PI())/3)</f>
        <v>-0.53546580531896493</v>
      </c>
      <c r="AF104" s="11">
        <f>-'OddsRatio_working_3-way'!U104/(3*'OddsRatio_working_3-way'!X104^(1/3))*COS(('OddsRatio_working_3-way'!Y104)/3)</f>
        <v>0.53151664770437024</v>
      </c>
      <c r="AG104" s="11">
        <f>-'OddsRatio_working_3-way'!U104/(3*'OddsRatio_working_3-way'!X104^(1/3))*COS(('OddsRatio_working_3-way'!Y104+2*PI())/3)</f>
        <v>-0.39593733282386195</v>
      </c>
      <c r="AH104" s="11">
        <f>-'OddsRatio_working_3-way'!U104/(3*'OddsRatio_working_3-way'!X104^(1/3))*COS(('OddsRatio_working_3-way'!Y104+4*PI())/3)</f>
        <v>-0.13557931488050837</v>
      </c>
      <c r="AI104" s="11">
        <f>'OddsRatio_working_3-way'!U104/(3*'OddsRatio_working_3-way'!X104^(1/3))*SIN(('OddsRatio_working_3-way'!Y104)/3)</f>
        <v>-0.15031777174527286</v>
      </c>
      <c r="AJ104" s="11">
        <f>'OddsRatio_working_3-way'!U104/(3*'OddsRatio_working_3-way'!X104^(1/3))*SIN(('OddsRatio_working_3-way'!Y104+2*PI())/3)</f>
        <v>-0.38514803357369215</v>
      </c>
      <c r="AK104" s="11">
        <f>'OddsRatio_working_3-way'!U104/(3*'OddsRatio_working_3-way'!X104^(1/3))*SIN(('OddsRatio_working_3-way'!Y104+4*PI())/3)</f>
        <v>0.53546580531896482</v>
      </c>
      <c r="AL104" s="11">
        <f>'OddsRatio_working_3-way'!Z104+'OddsRatio_working_3-way'!AF104</f>
        <v>1.0630332954087405</v>
      </c>
      <c r="AM104" s="11">
        <f>'OddsRatio_working_3-way'!AA104+'OddsRatio_working_3-way'!AG104</f>
        <v>-0.79187466564772402</v>
      </c>
      <c r="AN104" s="11">
        <f>'OddsRatio_working_3-way'!AB104+'OddsRatio_working_3-way'!AH104</f>
        <v>-0.27115862976101679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1.0630332954087405</v>
      </c>
      <c r="AS104" s="11">
        <f>IF(('OddsRatio_working_3-way'!X104=0),IF(Q104&gt;0,-Q104^(1/3),(-Q104)^(1/3)),'OddsRatio_working_3-way'!AM104-'OddsRatio_working_3-way'!R104/3)</f>
        <v>-0.79187466564772402</v>
      </c>
      <c r="AT104" s="11">
        <f>IF(('OddsRatio_working_3-way'!X104=0),IF(Q104&gt;0,-Q104^(1/3),(-Q104)^(1/3)),'OddsRatio_working_3-way'!AN104-'OddsRatio_working_3-way'!R104/3)</f>
        <v>-0.27115862976101679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9">
        <f t="shared" si="26"/>
        <v>0.4133698769721636</v>
      </c>
      <c r="E105" s="9">
        <f t="shared" si="27"/>
        <v>0.29869974543661831</v>
      </c>
      <c r="F105" s="9">
        <f t="shared" si="28"/>
        <v>0.28793037759121815</v>
      </c>
      <c r="G105" s="9">
        <f t="shared" si="29"/>
        <v>1.043485998197168</v>
      </c>
      <c r="H105" s="9">
        <f t="shared" si="30"/>
        <v>2.419140957548148</v>
      </c>
      <c r="I105" s="9">
        <f t="shared" si="31"/>
        <v>3.3478434959436281</v>
      </c>
      <c r="J105" s="9">
        <f t="shared" si="32"/>
        <v>3.4730618157272888</v>
      </c>
      <c r="K105" s="11">
        <f t="shared" si="33"/>
        <v>0.42372881355932207</v>
      </c>
      <c r="L105" s="11">
        <f t="shared" si="34"/>
        <v>0.30769230769230771</v>
      </c>
      <c r="M105" s="11">
        <f t="shared" si="35"/>
        <v>0.29673590504451036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-0.28057211611001276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0.23135341749233018</v>
      </c>
      <c r="Q105" s="11">
        <f>2*'OddsRatio_working_3-way'!K105*'OddsRatio_working_3-way'!L105*'OddsRatio_working_3-way'!M105</f>
        <v>7.7375724913822788E-2</v>
      </c>
      <c r="R105" s="11">
        <f t="shared" si="36"/>
        <v>0</v>
      </c>
      <c r="S105" s="11">
        <f t="shared" si="37"/>
        <v>-0.824577369625769</v>
      </c>
      <c r="T105" s="11">
        <f t="shared" si="38"/>
        <v>-0.27577838449022368</v>
      </c>
      <c r="U105" s="11">
        <f>'OddsRatio_working_3-way'!S105-'OddsRatio_working_3-way'!R105^2/3</f>
        <v>-0.824577369625769</v>
      </c>
      <c r="V105" s="11">
        <f>'OddsRatio_working_3-way'!S105*'OddsRatio_working_3-way'!R105/3-2*'OddsRatio_working_3-way'!R105^3/27-'OddsRatio_working_3-way'!T105</f>
        <v>0.27577838449022368</v>
      </c>
      <c r="W105" s="11">
        <f>'OddsRatio_working_3-way'!V105^2+4*'OddsRatio_working_3-way'!U105^3/27</f>
        <v>-7.0060024412661459E-3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0.14410041619761529</v>
      </c>
      <c r="Y105" s="11">
        <f>IF('OddsRatio_working_3-way'!W105&gt;=0,IF('OddsRatio_working_3-way'!V105+SQRT('OddsRatio_working_3-way'!W105)&gt;0,0,PI()),ACOS('OddsRatio_working_3-way'!V105/(2*'OddsRatio_working_3-way'!X105)))</f>
        <v>0.29467508395703446</v>
      </c>
      <c r="Z105" s="11">
        <f>'OddsRatio_working_3-way'!X105^(1/3)*COS('OddsRatio_working_3-way'!Y105/3)</f>
        <v>0.52174299909858413</v>
      </c>
      <c r="AA105" s="11">
        <f>'OddsRatio_working_3-way'!X105^(1/3)*COS(('OddsRatio_working_3-way'!Y105+2*PI())/3)</f>
        <v>-0.3053970492388064</v>
      </c>
      <c r="AB105" s="11">
        <f>'OddsRatio_working_3-way'!X105^(1/3)*COS(('OddsRatio_working_3-way'!Y105+4*PI())/3)</f>
        <v>-0.21634594985977765</v>
      </c>
      <c r="AC105" s="11">
        <f>'OddsRatio_working_3-way'!X105^(1/3)*SIN('OddsRatio_working_3-way'!Y105/3)</f>
        <v>5.1413676198114266E-2</v>
      </c>
      <c r="AD105" s="11">
        <f>'OddsRatio_working_3-way'!X105^(1/3)*SIN(('OddsRatio_working_3-way'!Y105+2*PI())/3)</f>
        <v>0.42613585336699816</v>
      </c>
      <c r="AE105" s="11">
        <f>'OddsRatio_working_3-way'!X105^(1/3)*SIN(('OddsRatio_working_3-way'!Y105+4*PI())/3)</f>
        <v>-0.47754952956511254</v>
      </c>
      <c r="AF105" s="11">
        <f>-'OddsRatio_working_3-way'!U105/(3*'OddsRatio_working_3-way'!X105^(1/3))*COS(('OddsRatio_working_3-way'!Y105)/3)</f>
        <v>0.52174299909858401</v>
      </c>
      <c r="AG105" s="11">
        <f>-'OddsRatio_working_3-way'!U105/(3*'OddsRatio_working_3-way'!X105^(1/3))*COS(('OddsRatio_working_3-way'!Y105+2*PI())/3)</f>
        <v>-0.30539704923880634</v>
      </c>
      <c r="AH105" s="11">
        <f>-'OddsRatio_working_3-way'!U105/(3*'OddsRatio_working_3-way'!X105^(1/3))*COS(('OddsRatio_working_3-way'!Y105+4*PI())/3)</f>
        <v>-0.21634594985977762</v>
      </c>
      <c r="AI105" s="11">
        <f>'OddsRatio_working_3-way'!U105/(3*'OddsRatio_working_3-way'!X105^(1/3))*SIN(('OddsRatio_working_3-way'!Y105)/3)</f>
        <v>-5.1413676198114253E-2</v>
      </c>
      <c r="AJ105" s="11">
        <f>'OddsRatio_working_3-way'!U105/(3*'OddsRatio_working_3-way'!X105^(1/3))*SIN(('OddsRatio_working_3-way'!Y105+2*PI())/3)</f>
        <v>-0.42613585336699811</v>
      </c>
      <c r="AK105" s="11">
        <f>'OddsRatio_working_3-way'!U105/(3*'OddsRatio_working_3-way'!X105^(1/3))*SIN(('OddsRatio_working_3-way'!Y105+4*PI())/3)</f>
        <v>0.47754952956511248</v>
      </c>
      <c r="AL105" s="11">
        <f>'OddsRatio_working_3-way'!Z105+'OddsRatio_working_3-way'!AF105</f>
        <v>1.043485998197168</v>
      </c>
      <c r="AM105" s="11">
        <f>'OddsRatio_working_3-way'!AA105+'OddsRatio_working_3-way'!AG105</f>
        <v>-0.61079409847761279</v>
      </c>
      <c r="AN105" s="11">
        <f>'OddsRatio_working_3-way'!AB105+'OddsRatio_working_3-way'!AH105</f>
        <v>-0.43269189971955524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1.043485998197168</v>
      </c>
      <c r="AS105" s="11">
        <f>IF(('OddsRatio_working_3-way'!X105=0),IF(Q105&gt;0,-Q105^(1/3),(-Q105)^(1/3)),'OddsRatio_working_3-way'!AM105-'OddsRatio_working_3-way'!R105/3)</f>
        <v>-0.61079409847761279</v>
      </c>
      <c r="AT105" s="11">
        <f>IF(('OddsRatio_working_3-way'!X105=0),IF(Q105&gt;0,-Q105^(1/3),(-Q105)^(1/3)),'OddsRatio_working_3-way'!AN105-'OddsRatio_working_3-way'!R105/3)</f>
        <v>-0.43269189971955524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9">
        <f t="shared" si="26"/>
        <v>0.32249634254468773</v>
      </c>
      <c r="E106" s="9">
        <f t="shared" si="27"/>
        <v>0.30591562610023632</v>
      </c>
      <c r="F106" s="9">
        <f t="shared" si="28"/>
        <v>0.37158803135507595</v>
      </c>
      <c r="G106" s="9">
        <f t="shared" si="29"/>
        <v>1.0504051799617415</v>
      </c>
      <c r="H106" s="9">
        <f t="shared" si="30"/>
        <v>3.1008103599234831</v>
      </c>
      <c r="I106" s="9">
        <f t="shared" si="31"/>
        <v>3.2688751887173622</v>
      </c>
      <c r="J106" s="9">
        <f t="shared" si="32"/>
        <v>2.6911523397384038</v>
      </c>
      <c r="K106" s="11">
        <f t="shared" si="33"/>
        <v>0.33333333333333331</v>
      </c>
      <c r="L106" s="11">
        <f t="shared" si="34"/>
        <v>0.31645569620253161</v>
      </c>
      <c r="M106" s="11">
        <f t="shared" si="35"/>
        <v>0.38314176245210729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-0.28109995635093854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0.23319915288487963</v>
      </c>
      <c r="Q106" s="11">
        <f>2*'OddsRatio_working_3-way'!K106*'OddsRatio_working_3-way'!L106*'OddsRatio_working_3-way'!M106</f>
        <v>8.0831595454031069E-2</v>
      </c>
      <c r="R106" s="11">
        <f t="shared" si="36"/>
        <v>0</v>
      </c>
      <c r="S106" s="11">
        <f t="shared" si="37"/>
        <v>-0.82959512307338368</v>
      </c>
      <c r="T106" s="11">
        <f t="shared" si="38"/>
        <v>-0.28755463538072223</v>
      </c>
      <c r="U106" s="11">
        <f>'OddsRatio_working_3-way'!S106-'OddsRatio_working_3-way'!R106^2/3</f>
        <v>-0.82959512307338368</v>
      </c>
      <c r="V106" s="11">
        <f>'OddsRatio_working_3-way'!S106*'OddsRatio_working_3-way'!R106/3-2*'OddsRatio_working_3-way'!R106^3/27-'OddsRatio_working_3-way'!T106</f>
        <v>0.28755463538072223</v>
      </c>
      <c r="W106" s="11">
        <f>'OddsRatio_working_3-way'!V106^2+4*'OddsRatio_working_3-way'!U106^3/27</f>
        <v>-1.8976129989789203E-3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0.14541774421293902</v>
      </c>
      <c r="Y106" s="11">
        <f>IF('OddsRatio_working_3-way'!W106&gt;=0,IF('OddsRatio_working_3-way'!V106+SQRT('OddsRatio_working_3-way'!W106)&gt;0,0,PI()),ACOS('OddsRatio_working_3-way'!V106/(2*'OddsRatio_working_3-way'!X106)))</f>
        <v>0.15034666520895601</v>
      </c>
      <c r="Z106" s="11">
        <f>'OddsRatio_working_3-way'!X106^(1/3)*COS('OddsRatio_working_3-way'!Y106/3)</f>
        <v>0.52520258998087077</v>
      </c>
      <c r="AA106" s="11">
        <f>'OddsRatio_working_3-way'!X106^(1/3)*COS(('OddsRatio_working_3-way'!Y106+2*PI())/3)</f>
        <v>-0.28541489567916878</v>
      </c>
      <c r="AB106" s="11">
        <f>'OddsRatio_working_3-way'!X106^(1/3)*COS(('OddsRatio_working_3-way'!Y106+4*PI())/3)</f>
        <v>-0.23978769430170205</v>
      </c>
      <c r="AC106" s="11">
        <f>'OddsRatio_working_3-way'!X106^(1/3)*SIN('OddsRatio_working_3-way'!Y106/3)</f>
        <v>2.6342876997649683E-2</v>
      </c>
      <c r="AD106" s="11">
        <f>'OddsRatio_working_3-way'!X106^(1/3)*SIN(('OddsRatio_working_3-way'!Y106+2*PI())/3)</f>
        <v>0.44166734655799167</v>
      </c>
      <c r="AE106" s="11">
        <f>'OddsRatio_working_3-way'!X106^(1/3)*SIN(('OddsRatio_working_3-way'!Y106+4*PI())/3)</f>
        <v>-0.46801022355564137</v>
      </c>
      <c r="AF106" s="11">
        <f>-'OddsRatio_working_3-way'!U106/(3*'OddsRatio_working_3-way'!X106^(1/3))*COS(('OddsRatio_working_3-way'!Y106)/3)</f>
        <v>0.52520258998087077</v>
      </c>
      <c r="AG106" s="11">
        <f>-'OddsRatio_working_3-way'!U106/(3*'OddsRatio_working_3-way'!X106^(1/3))*COS(('OddsRatio_working_3-way'!Y106+2*PI())/3)</f>
        <v>-0.28541489567916878</v>
      </c>
      <c r="AH106" s="11">
        <f>-'OddsRatio_working_3-way'!U106/(3*'OddsRatio_working_3-way'!X106^(1/3))*COS(('OddsRatio_working_3-way'!Y106+4*PI())/3)</f>
        <v>-0.23978769430170205</v>
      </c>
      <c r="AI106" s="11">
        <f>'OddsRatio_working_3-way'!U106/(3*'OddsRatio_working_3-way'!X106^(1/3))*SIN(('OddsRatio_working_3-way'!Y106)/3)</f>
        <v>-2.6342876997649683E-2</v>
      </c>
      <c r="AJ106" s="11">
        <f>'OddsRatio_working_3-way'!U106/(3*'OddsRatio_working_3-way'!X106^(1/3))*SIN(('OddsRatio_working_3-way'!Y106+2*PI())/3)</f>
        <v>-0.44166734655799167</v>
      </c>
      <c r="AK106" s="11">
        <f>'OddsRatio_working_3-way'!U106/(3*'OddsRatio_working_3-way'!X106^(1/3))*SIN(('OddsRatio_working_3-way'!Y106+4*PI())/3)</f>
        <v>0.46801022355564137</v>
      </c>
      <c r="AL106" s="11">
        <f>'OddsRatio_working_3-way'!Z106+'OddsRatio_working_3-way'!AF106</f>
        <v>1.0504051799617415</v>
      </c>
      <c r="AM106" s="11">
        <f>'OddsRatio_working_3-way'!AA106+'OddsRatio_working_3-way'!AG106</f>
        <v>-0.57082979135833756</v>
      </c>
      <c r="AN106" s="11">
        <f>'OddsRatio_working_3-way'!AB106+'OddsRatio_working_3-way'!AH106</f>
        <v>-0.4795753886034041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1.0504051799617415</v>
      </c>
      <c r="AS106" s="11">
        <f>IF(('OddsRatio_working_3-way'!X106=0),IF(Q106&gt;0,-Q106^(1/3),(-Q106)^(1/3)),'OddsRatio_working_3-way'!AM106-'OddsRatio_working_3-way'!R106/3)</f>
        <v>-0.57082979135833756</v>
      </c>
      <c r="AT106" s="11">
        <f>IF(('OddsRatio_working_3-way'!X106=0),IF(Q106&gt;0,-Q106^(1/3),(-Q106)^(1/3)),'OddsRatio_working_3-way'!AN106-'OddsRatio_working_3-way'!R106/3)</f>
        <v>-0.4795753886034041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9">
        <f t="shared" si="26"/>
        <v>0.54642742161584057</v>
      </c>
      <c r="E107" s="9">
        <f t="shared" si="27"/>
        <v>0.27559198885452008</v>
      </c>
      <c r="F107" s="9">
        <f t="shared" si="28"/>
        <v>0.17798058952963933</v>
      </c>
      <c r="G107" s="9">
        <f t="shared" si="29"/>
        <v>1.0641912953437695</v>
      </c>
      <c r="H107" s="9">
        <f t="shared" si="30"/>
        <v>1.83006921036814</v>
      </c>
      <c r="I107" s="9">
        <f t="shared" si="31"/>
        <v>3.628552499499111</v>
      </c>
      <c r="J107" s="9">
        <f t="shared" si="32"/>
        <v>5.6185902217919601</v>
      </c>
      <c r="K107" s="11">
        <f t="shared" si="33"/>
        <v>0.5617977528089888</v>
      </c>
      <c r="L107" s="11">
        <f t="shared" si="34"/>
        <v>0.28818443804034583</v>
      </c>
      <c r="M107" s="11">
        <f t="shared" si="35"/>
        <v>0.18726591760299627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-0.2535073475935089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0.23011823893513289</v>
      </c>
      <c r="Q107" s="11">
        <f>2*'OddsRatio_working_3-way'!K107*'OddsRatio_working_3-way'!L107*'OddsRatio_working_3-way'!M107</f>
        <v>6.0637217110706951E-2</v>
      </c>
      <c r="R107" s="11">
        <f t="shared" si="36"/>
        <v>0</v>
      </c>
      <c r="S107" s="11">
        <f t="shared" si="37"/>
        <v>-0.90773794574238642</v>
      </c>
      <c r="T107" s="11">
        <f t="shared" si="38"/>
        <v>-0.23919313458297403</v>
      </c>
      <c r="U107" s="11">
        <f>'OddsRatio_working_3-way'!S107-'OddsRatio_working_3-way'!R107^2/3</f>
        <v>-0.90773794574238642</v>
      </c>
      <c r="V107" s="11">
        <f>'OddsRatio_working_3-way'!S107*'OddsRatio_working_3-way'!R107/3-2*'OddsRatio_working_3-way'!R107^3/27-'OddsRatio_working_3-way'!T107</f>
        <v>0.23919313458297403</v>
      </c>
      <c r="W107" s="11">
        <f>'OddsRatio_working_3-way'!V107^2+4*'OddsRatio_working_3-way'!U107^3/27</f>
        <v>-5.3596323796721898E-2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0.16644043936822461</v>
      </c>
      <c r="Y107" s="11">
        <f>IF('OddsRatio_working_3-way'!W107&gt;=0,IF('OddsRatio_working_3-way'!V107+SQRT('OddsRatio_working_3-way'!W107)&gt;0,0,PI()),ACOS('OddsRatio_working_3-way'!V107/(2*'OddsRatio_working_3-way'!X107)))</f>
        <v>0.76907434367288552</v>
      </c>
      <c r="Z107" s="11">
        <f>'OddsRatio_working_3-way'!X107^(1/3)*COS('OddsRatio_working_3-way'!Y107/3)</f>
        <v>0.53209564767188466</v>
      </c>
      <c r="AA107" s="11">
        <f>'OddsRatio_working_3-way'!X107^(1/3)*COS(('OddsRatio_working_3-way'!Y107+2*PI())/3)</f>
        <v>-0.38683752841408392</v>
      </c>
      <c r="AB107" s="11">
        <f>'OddsRatio_working_3-way'!X107^(1/3)*COS(('OddsRatio_working_3-way'!Y107+4*PI())/3)</f>
        <v>-0.14525811925780088</v>
      </c>
      <c r="AC107" s="11">
        <f>'OddsRatio_working_3-way'!X107^(1/3)*SIN('OddsRatio_working_3-way'!Y107/3)</f>
        <v>0.13947593690705079</v>
      </c>
      <c r="AD107" s="11">
        <f>'OddsRatio_working_3-way'!X107^(1/3)*SIN(('OddsRatio_working_3-way'!Y107+2*PI())/3)</f>
        <v>0.39107037967346092</v>
      </c>
      <c r="AE107" s="11">
        <f>'OddsRatio_working_3-way'!X107^(1/3)*SIN(('OddsRatio_working_3-way'!Y107+4*PI())/3)</f>
        <v>-0.53054631658051177</v>
      </c>
      <c r="AF107" s="11">
        <f>-'OddsRatio_working_3-way'!U107/(3*'OddsRatio_working_3-way'!X107^(1/3))*COS(('OddsRatio_working_3-way'!Y107)/3)</f>
        <v>0.53209564767188477</v>
      </c>
      <c r="AG107" s="11">
        <f>-'OddsRatio_working_3-way'!U107/(3*'OddsRatio_working_3-way'!X107^(1/3))*COS(('OddsRatio_working_3-way'!Y107+2*PI())/3)</f>
        <v>-0.38683752841408403</v>
      </c>
      <c r="AH107" s="11">
        <f>-'OddsRatio_working_3-way'!U107/(3*'OddsRatio_working_3-way'!X107^(1/3))*COS(('OddsRatio_working_3-way'!Y107+4*PI())/3)</f>
        <v>-0.14525811925780091</v>
      </c>
      <c r="AI107" s="11">
        <f>'OddsRatio_working_3-way'!U107/(3*'OddsRatio_working_3-way'!X107^(1/3))*SIN(('OddsRatio_working_3-way'!Y107)/3)</f>
        <v>-0.13947593690705082</v>
      </c>
      <c r="AJ107" s="11">
        <f>'OddsRatio_working_3-way'!U107/(3*'OddsRatio_working_3-way'!X107^(1/3))*SIN(('OddsRatio_working_3-way'!Y107+2*PI())/3)</f>
        <v>-0.39107037967346103</v>
      </c>
      <c r="AK107" s="11">
        <f>'OddsRatio_working_3-way'!U107/(3*'OddsRatio_working_3-way'!X107^(1/3))*SIN(('OddsRatio_working_3-way'!Y107+4*PI())/3)</f>
        <v>0.53054631658051188</v>
      </c>
      <c r="AL107" s="11">
        <f>'OddsRatio_working_3-way'!Z107+'OddsRatio_working_3-way'!AF107</f>
        <v>1.0641912953437695</v>
      </c>
      <c r="AM107" s="11">
        <f>'OddsRatio_working_3-way'!AA107+'OddsRatio_working_3-way'!AG107</f>
        <v>-0.77367505682816795</v>
      </c>
      <c r="AN107" s="11">
        <f>'OddsRatio_working_3-way'!AB107+'OddsRatio_working_3-way'!AH107</f>
        <v>-0.29051623851560182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1.0641912953437695</v>
      </c>
      <c r="AS107" s="11">
        <f>IF(('OddsRatio_working_3-way'!X107=0),IF(Q107&gt;0,-Q107^(1/3),(-Q107)^(1/3)),'OddsRatio_working_3-way'!AM107-'OddsRatio_working_3-way'!R107/3)</f>
        <v>-0.77367505682816795</v>
      </c>
      <c r="AT107" s="11">
        <f>IF(('OddsRatio_working_3-way'!X107=0),IF(Q107&gt;0,-Q107^(1/3),(-Q107)^(1/3)),'OddsRatio_working_3-way'!AN107-'OddsRatio_working_3-way'!R107/3)</f>
        <v>-0.29051623851560182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9">
        <f t="shared" si="26"/>
        <v>0.14603446838594106</v>
      </c>
      <c r="E108" s="9">
        <f t="shared" si="27"/>
        <v>0.22169341158635636</v>
      </c>
      <c r="F108" s="9">
        <f t="shared" si="28"/>
        <v>0.63227212002770283</v>
      </c>
      <c r="G108" s="9">
        <f t="shared" si="29"/>
        <v>1.0574499874751435</v>
      </c>
      <c r="H108" s="9">
        <f t="shared" si="30"/>
        <v>6.8476984307375437</v>
      </c>
      <c r="I108" s="9">
        <f t="shared" si="31"/>
        <v>4.5107339584174762</v>
      </c>
      <c r="J108" s="9">
        <f t="shared" si="32"/>
        <v>1.5815974931113288</v>
      </c>
      <c r="K108" s="11">
        <f t="shared" si="33"/>
        <v>0.15313935681470137</v>
      </c>
      <c r="L108" s="11">
        <f t="shared" si="34"/>
        <v>0.23148148148148145</v>
      </c>
      <c r="M108" s="11">
        <f t="shared" si="35"/>
        <v>0.64516129032258063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-0.23093899857472455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0.21498057856305147</v>
      </c>
      <c r="Q108" s="11">
        <f>2*'OddsRatio_working_3-way'!K108*'OddsRatio_working_3-way'!L108*'OddsRatio_working_3-way'!M108</f>
        <v>4.5740548630436487E-2</v>
      </c>
      <c r="R108" s="11">
        <f t="shared" si="36"/>
        <v>0</v>
      </c>
      <c r="S108" s="11">
        <f t="shared" si="37"/>
        <v>-0.93089768246089699</v>
      </c>
      <c r="T108" s="11">
        <f t="shared" si="38"/>
        <v>-0.19806333669380788</v>
      </c>
      <c r="U108" s="11">
        <f>'OddsRatio_working_3-way'!S108-'OddsRatio_working_3-way'!R108^2/3</f>
        <v>-0.93089768246089699</v>
      </c>
      <c r="V108" s="11">
        <f>'OddsRatio_working_3-way'!S108*'OddsRatio_working_3-way'!R108/3-2*'OddsRatio_working_3-way'!R108^3/27-'OddsRatio_working_3-way'!T108</f>
        <v>0.19806333669380788</v>
      </c>
      <c r="W108" s="11">
        <f>'OddsRatio_working_3-way'!V108^2+4*'OddsRatio_working_3-way'!U108^3/27</f>
        <v>-8.0280316980822858E-2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0.17285065976378824</v>
      </c>
      <c r="Y108" s="11">
        <f>IF('OddsRatio_working_3-way'!W108&gt;=0,IF('OddsRatio_working_3-way'!V108+SQRT('OddsRatio_working_3-way'!W108)&gt;0,0,PI()),ACOS('OddsRatio_working_3-way'!V108/(2*'OddsRatio_working_3-way'!X108)))</f>
        <v>0.96071762494797763</v>
      </c>
      <c r="Z108" s="11">
        <f>'OddsRatio_working_3-way'!X108^(1/3)*COS('OddsRatio_working_3-way'!Y108/3)</f>
        <v>0.52872499373757187</v>
      </c>
      <c r="AA108" s="11">
        <f>'OddsRatio_working_3-way'!X108^(1/3)*COS(('OddsRatio_working_3-way'!Y108+2*PI())/3)</f>
        <v>-0.41622372089627663</v>
      </c>
      <c r="AB108" s="11">
        <f>'OddsRatio_working_3-way'!X108^(1/3)*COS(('OddsRatio_working_3-way'!Y108+4*PI())/3)</f>
        <v>-0.11250127284129541</v>
      </c>
      <c r="AC108" s="11">
        <f>'OddsRatio_working_3-way'!X108^(1/3)*SIN('OddsRatio_working_3-way'!Y108/3)</f>
        <v>0.17535423714347556</v>
      </c>
      <c r="AD108" s="11">
        <f>'OddsRatio_working_3-way'!X108^(1/3)*SIN(('OddsRatio_working_3-way'!Y108+2*PI())/3)</f>
        <v>0.3702121576207677</v>
      </c>
      <c r="AE108" s="11">
        <f>'OddsRatio_working_3-way'!X108^(1/3)*SIN(('OddsRatio_working_3-way'!Y108+4*PI())/3)</f>
        <v>-0.54556639476424329</v>
      </c>
      <c r="AF108" s="11">
        <f>-'OddsRatio_working_3-way'!U108/(3*'OddsRatio_working_3-way'!X108^(1/3))*COS(('OddsRatio_working_3-way'!Y108)/3)</f>
        <v>0.52872499373757176</v>
      </c>
      <c r="AG108" s="11">
        <f>-'OddsRatio_working_3-way'!U108/(3*'OddsRatio_working_3-way'!X108^(1/3))*COS(('OddsRatio_working_3-way'!Y108+2*PI())/3)</f>
        <v>-0.41622372089627657</v>
      </c>
      <c r="AH108" s="11">
        <f>-'OddsRatio_working_3-way'!U108/(3*'OddsRatio_working_3-way'!X108^(1/3))*COS(('OddsRatio_working_3-way'!Y108+4*PI())/3)</f>
        <v>-0.11250127284129538</v>
      </c>
      <c r="AI108" s="11">
        <f>'OddsRatio_working_3-way'!U108/(3*'OddsRatio_working_3-way'!X108^(1/3))*SIN(('OddsRatio_working_3-way'!Y108)/3)</f>
        <v>-0.17535423714347553</v>
      </c>
      <c r="AJ108" s="11">
        <f>'OddsRatio_working_3-way'!U108/(3*'OddsRatio_working_3-way'!X108^(1/3))*SIN(('OddsRatio_working_3-way'!Y108+2*PI())/3)</f>
        <v>-0.37021215762076759</v>
      </c>
      <c r="AK108" s="11">
        <f>'OddsRatio_working_3-way'!U108/(3*'OddsRatio_working_3-way'!X108^(1/3))*SIN(('OddsRatio_working_3-way'!Y108+4*PI())/3)</f>
        <v>0.54556639476424318</v>
      </c>
      <c r="AL108" s="11">
        <f>'OddsRatio_working_3-way'!Z108+'OddsRatio_working_3-way'!AF108</f>
        <v>1.0574499874751435</v>
      </c>
      <c r="AM108" s="11">
        <f>'OddsRatio_working_3-way'!AA108+'OddsRatio_working_3-way'!AG108</f>
        <v>-0.83244744179255314</v>
      </c>
      <c r="AN108" s="11">
        <f>'OddsRatio_working_3-way'!AB108+'OddsRatio_working_3-way'!AH108</f>
        <v>-0.22500254568259079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1.0574499874751435</v>
      </c>
      <c r="AS108" s="11">
        <f>IF(('OddsRatio_working_3-way'!X108=0),IF(Q108&gt;0,-Q108^(1/3),(-Q108)^(1/3)),'OddsRatio_working_3-way'!AM108-'OddsRatio_working_3-way'!R108/3)</f>
        <v>-0.83244744179255314</v>
      </c>
      <c r="AT108" s="11">
        <f>IF(('OddsRatio_working_3-way'!X108=0),IF(Q108&gt;0,-Q108^(1/3),(-Q108)^(1/3)),'OddsRatio_working_3-way'!AN108-'OddsRatio_working_3-way'!R108/3)</f>
        <v>-0.22500254568259079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9">
        <f t="shared" si="26"/>
        <v>0.45459039342922508</v>
      </c>
      <c r="E109" s="9">
        <f t="shared" si="27"/>
        <v>0.28624907605465849</v>
      </c>
      <c r="F109" s="9">
        <f t="shared" si="28"/>
        <v>0.25916053051611648</v>
      </c>
      <c r="G109" s="9">
        <f t="shared" si="29"/>
        <v>1.0432891454818223</v>
      </c>
      <c r="H109" s="9">
        <f t="shared" si="30"/>
        <v>2.1997825173040959</v>
      </c>
      <c r="I109" s="9">
        <f t="shared" si="31"/>
        <v>3.4934610577015546</v>
      </c>
      <c r="J109" s="9">
        <f t="shared" si="32"/>
        <v>3.8586122586201941</v>
      </c>
      <c r="K109" s="11">
        <f t="shared" si="33"/>
        <v>0.46511627906976744</v>
      </c>
      <c r="L109" s="11">
        <f t="shared" si="34"/>
        <v>0.29498525073746312</v>
      </c>
      <c r="M109" s="11">
        <f t="shared" si="35"/>
        <v>0.26737967914438499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-0.27627179143467906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0.23038271043791425</v>
      </c>
      <c r="Q109" s="11">
        <f>2*'OddsRatio_working_3-way'!K109*'OddsRatio_working_3-way'!L109*'OddsRatio_working_3-way'!M109</f>
        <v>7.3370289948380324E-2</v>
      </c>
      <c r="R109" s="11">
        <f t="shared" si="36"/>
        <v>0</v>
      </c>
      <c r="S109" s="11">
        <f t="shared" si="37"/>
        <v>-0.83389878221564762</v>
      </c>
      <c r="T109" s="11">
        <f t="shared" si="38"/>
        <v>-0.26557286057823171</v>
      </c>
      <c r="U109" s="11">
        <f>'OddsRatio_working_3-way'!S109-'OddsRatio_working_3-way'!R109^2/3</f>
        <v>-0.83389878221564762</v>
      </c>
      <c r="V109" s="11">
        <f>'OddsRatio_working_3-way'!S109*'OddsRatio_working_3-way'!R109/3-2*'OddsRatio_working_3-way'!R109^3/27-'OddsRatio_working_3-way'!T109</f>
        <v>0.26557286057823171</v>
      </c>
      <c r="W109" s="11">
        <f>'OddsRatio_working_3-way'!V109^2+4*'OddsRatio_working_3-way'!U109^3/27</f>
        <v>-1.5379577460652702E-2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0.14655077766456717</v>
      </c>
      <c r="Y109" s="11">
        <f>IF('OddsRatio_working_3-way'!W109&gt;=0,IF('OddsRatio_working_3-way'!V109+SQRT('OddsRatio_working_3-way'!W109)&gt;0,0,PI()),ACOS('OddsRatio_working_3-way'!V109/(2*'OddsRatio_working_3-way'!X109)))</f>
        <v>0.43687580328559505</v>
      </c>
      <c r="Z109" s="11">
        <f>'OddsRatio_working_3-way'!X109^(1/3)*COS('OddsRatio_working_3-way'!Y109/3)</f>
        <v>0.52164457274091114</v>
      </c>
      <c r="AA109" s="11">
        <f>'OddsRatio_working_3-way'!X109^(1/3)*COS(('OddsRatio_working_3-way'!Y109+2*PI())/3)</f>
        <v>-0.32707860947531914</v>
      </c>
      <c r="AB109" s="11">
        <f>'OddsRatio_working_3-way'!X109^(1/3)*COS(('OddsRatio_working_3-way'!Y109+4*PI())/3)</f>
        <v>-0.19456596326559214</v>
      </c>
      <c r="AC109" s="11">
        <f>'OddsRatio_working_3-way'!X109^(1/3)*SIN('OddsRatio_working_3-way'!Y109/3)</f>
        <v>7.6506211960215703E-2</v>
      </c>
      <c r="AD109" s="11">
        <f>'OddsRatio_working_3-way'!X109^(1/3)*SIN(('OddsRatio_working_3-way'!Y109+2*PI())/3)</f>
        <v>0.41350434575980077</v>
      </c>
      <c r="AE109" s="11">
        <f>'OddsRatio_working_3-way'!X109^(1/3)*SIN(('OddsRatio_working_3-way'!Y109+4*PI())/3)</f>
        <v>-0.49001055772001628</v>
      </c>
      <c r="AF109" s="11">
        <f>-'OddsRatio_working_3-way'!U109/(3*'OddsRatio_working_3-way'!X109^(1/3))*COS(('OddsRatio_working_3-way'!Y109)/3)</f>
        <v>0.52164457274091114</v>
      </c>
      <c r="AG109" s="11">
        <f>-'OddsRatio_working_3-way'!U109/(3*'OddsRatio_working_3-way'!X109^(1/3))*COS(('OddsRatio_working_3-way'!Y109+2*PI())/3)</f>
        <v>-0.32707860947531914</v>
      </c>
      <c r="AH109" s="11">
        <f>-'OddsRatio_working_3-way'!U109/(3*'OddsRatio_working_3-way'!X109^(1/3))*COS(('OddsRatio_working_3-way'!Y109+4*PI())/3)</f>
        <v>-0.19456596326559214</v>
      </c>
      <c r="AI109" s="11">
        <f>'OddsRatio_working_3-way'!U109/(3*'OddsRatio_working_3-way'!X109^(1/3))*SIN(('OddsRatio_working_3-way'!Y109)/3)</f>
        <v>-7.6506211960215703E-2</v>
      </c>
      <c r="AJ109" s="11">
        <f>'OddsRatio_working_3-way'!U109/(3*'OddsRatio_working_3-way'!X109^(1/3))*SIN(('OddsRatio_working_3-way'!Y109+2*PI())/3)</f>
        <v>-0.41350434575980077</v>
      </c>
      <c r="AK109" s="11">
        <f>'OddsRatio_working_3-way'!U109/(3*'OddsRatio_working_3-way'!X109^(1/3))*SIN(('OddsRatio_working_3-way'!Y109+4*PI())/3)</f>
        <v>0.49001055772001628</v>
      </c>
      <c r="AL109" s="11">
        <f>'OddsRatio_working_3-way'!Z109+'OddsRatio_working_3-way'!AF109</f>
        <v>1.0432891454818223</v>
      </c>
      <c r="AM109" s="11">
        <f>'OddsRatio_working_3-way'!AA109+'OddsRatio_working_3-way'!AG109</f>
        <v>-0.65415721895063828</v>
      </c>
      <c r="AN109" s="11">
        <f>'OddsRatio_working_3-way'!AB109+'OddsRatio_working_3-way'!AH109</f>
        <v>-0.38913192653118428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1.0432891454818223</v>
      </c>
      <c r="AS109" s="11">
        <f>IF(('OddsRatio_working_3-way'!X109=0),IF(Q109&gt;0,-Q109^(1/3),(-Q109)^(1/3)),'OddsRatio_working_3-way'!AM109-'OddsRatio_working_3-way'!R109/3)</f>
        <v>-0.65415721895063828</v>
      </c>
      <c r="AT109" s="11">
        <f>IF(('OddsRatio_working_3-way'!X109=0),IF(Q109&gt;0,-Q109^(1/3),(-Q109)^(1/3)),'OddsRatio_working_3-way'!AN109-'OddsRatio_working_3-way'!R109/3)</f>
        <v>-0.38913192653118428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9">
        <f t="shared" si="26"/>
        <v>0.2040340608682617</v>
      </c>
      <c r="E110" s="9">
        <f t="shared" si="27"/>
        <v>0.24081618248545344</v>
      </c>
      <c r="F110" s="9">
        <f t="shared" si="28"/>
        <v>0.55514975664628452</v>
      </c>
      <c r="G110" s="9">
        <f t="shared" si="29"/>
        <v>1.0543628283415107</v>
      </c>
      <c r="H110" s="9">
        <f t="shared" si="30"/>
        <v>4.9011424648635904</v>
      </c>
      <c r="I110" s="9">
        <f t="shared" si="31"/>
        <v>4.152544856741117</v>
      </c>
      <c r="J110" s="9">
        <f t="shared" si="32"/>
        <v>1.8013157495395486</v>
      </c>
      <c r="K110" s="11">
        <f t="shared" si="33"/>
        <v>0.21276595744680851</v>
      </c>
      <c r="L110" s="11">
        <f t="shared" si="34"/>
        <v>0.25062656641604009</v>
      </c>
      <c r="M110" s="11">
        <f t="shared" si="35"/>
        <v>0.56818181818181823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-0.25474348346688758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0.22572146032392393</v>
      </c>
      <c r="Q110" s="11">
        <f>2*'OddsRatio_working_3-way'!K110*'OddsRatio_working_3-way'!L110*'OddsRatio_working_3-way'!M110</f>
        <v>6.0596365187630591E-2</v>
      </c>
      <c r="R110" s="11">
        <f t="shared" si="36"/>
        <v>0</v>
      </c>
      <c r="S110" s="11">
        <f t="shared" si="37"/>
        <v>-0.88607354053578358</v>
      </c>
      <c r="T110" s="11">
        <f t="shared" si="38"/>
        <v>-0.23787209141900234</v>
      </c>
      <c r="U110" s="11">
        <f>'OddsRatio_working_3-way'!S110-'OddsRatio_working_3-way'!R110^2/3</f>
        <v>-0.88607354053578358</v>
      </c>
      <c r="V110" s="11">
        <f>'OddsRatio_working_3-way'!S110*'OddsRatio_working_3-way'!R110/3-2*'OddsRatio_working_3-way'!R110^3/27-'OddsRatio_working_3-way'!T110</f>
        <v>0.23787209141900234</v>
      </c>
      <c r="W110" s="11">
        <f>'OddsRatio_working_3-way'!V110^2+4*'OddsRatio_working_3-way'!U110^3/27</f>
        <v>-4.6480521080202362E-2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0.16051764151975054</v>
      </c>
      <c r="Y110" s="11">
        <f>IF('OddsRatio_working_3-way'!W110&gt;=0,IF('OddsRatio_working_3-way'!V110+SQRT('OddsRatio_working_3-way'!W110)&gt;0,0,PI()),ACOS('OddsRatio_working_3-way'!V110/(2*'OddsRatio_working_3-way'!X110)))</f>
        <v>0.73630782275535123</v>
      </c>
      <c r="Z110" s="11">
        <f>'OddsRatio_working_3-way'!X110^(1/3)*COS('OddsRatio_working_3-way'!Y110/3)</f>
        <v>0.52718141417075537</v>
      </c>
      <c r="AA110" s="11">
        <f>'OddsRatio_working_3-way'!X110^(1/3)*COS(('OddsRatio_working_3-way'!Y110+2*PI())/3)</f>
        <v>-0.377950676255703</v>
      </c>
      <c r="AB110" s="11">
        <f>'OddsRatio_working_3-way'!X110^(1/3)*COS(('OddsRatio_working_3-way'!Y110+4*PI())/3)</f>
        <v>-0.14923073791505212</v>
      </c>
      <c r="AC110" s="11">
        <f>'OddsRatio_working_3-way'!X110^(1/3)*SIN('OddsRatio_working_3-way'!Y110/3)</f>
        <v>0.13205151797000933</v>
      </c>
      <c r="AD110" s="11">
        <f>'OddsRatio_working_3-way'!X110^(1/3)*SIN(('OddsRatio_working_3-way'!Y110+2*PI())/3)</f>
        <v>0.39052673808987526</v>
      </c>
      <c r="AE110" s="11">
        <f>'OddsRatio_working_3-way'!X110^(1/3)*SIN(('OddsRatio_working_3-way'!Y110+4*PI())/3)</f>
        <v>-0.52257825605988451</v>
      </c>
      <c r="AF110" s="11">
        <f>-'OddsRatio_working_3-way'!U110/(3*'OddsRatio_working_3-way'!X110^(1/3))*COS(('OddsRatio_working_3-way'!Y110)/3)</f>
        <v>0.52718141417075526</v>
      </c>
      <c r="AG110" s="11">
        <f>-'OddsRatio_working_3-way'!U110/(3*'OddsRatio_working_3-way'!X110^(1/3))*COS(('OddsRatio_working_3-way'!Y110+2*PI())/3)</f>
        <v>-0.37795067625570289</v>
      </c>
      <c r="AH110" s="11">
        <f>-'OddsRatio_working_3-way'!U110/(3*'OddsRatio_working_3-way'!X110^(1/3))*COS(('OddsRatio_working_3-way'!Y110+4*PI())/3)</f>
        <v>-0.14923073791505209</v>
      </c>
      <c r="AI110" s="11">
        <f>'OddsRatio_working_3-way'!U110/(3*'OddsRatio_working_3-way'!X110^(1/3))*SIN(('OddsRatio_working_3-way'!Y110)/3)</f>
        <v>-0.1320515179700093</v>
      </c>
      <c r="AJ110" s="11">
        <f>'OddsRatio_working_3-way'!U110/(3*'OddsRatio_working_3-way'!X110^(1/3))*SIN(('OddsRatio_working_3-way'!Y110+2*PI())/3)</f>
        <v>-0.3905267380898752</v>
      </c>
      <c r="AK110" s="11">
        <f>'OddsRatio_working_3-way'!U110/(3*'OddsRatio_working_3-way'!X110^(1/3))*SIN(('OddsRatio_working_3-way'!Y110+4*PI())/3)</f>
        <v>0.52257825605988439</v>
      </c>
      <c r="AL110" s="11">
        <f>'OddsRatio_working_3-way'!Z110+'OddsRatio_working_3-way'!AF110</f>
        <v>1.0543628283415107</v>
      </c>
      <c r="AM110" s="11">
        <f>'OddsRatio_working_3-way'!AA110+'OddsRatio_working_3-way'!AG110</f>
        <v>-0.75590135251140589</v>
      </c>
      <c r="AN110" s="11">
        <f>'OddsRatio_working_3-way'!AB110+'OddsRatio_working_3-way'!AH110</f>
        <v>-0.29846147583010418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1.0543628283415107</v>
      </c>
      <c r="AS110" s="11">
        <f>IF(('OddsRatio_working_3-way'!X110=0),IF(Q110&gt;0,-Q110^(1/3),(-Q110)^(1/3)),'OddsRatio_working_3-way'!AM110-'OddsRatio_working_3-way'!R110/3)</f>
        <v>-0.75590135251140589</v>
      </c>
      <c r="AT110" s="11">
        <f>IF(('OddsRatio_working_3-way'!X110=0),IF(Q110&gt;0,-Q110^(1/3),(-Q110)^(1/3)),'OddsRatio_working_3-way'!AN110-'OddsRatio_working_3-way'!R110/3)</f>
        <v>-0.29846147583010418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9">
        <f t="shared" si="26"/>
        <v>0.42210833279468402</v>
      </c>
      <c r="E111" s="9">
        <f t="shared" si="27"/>
        <v>0.3050377114738006</v>
      </c>
      <c r="F111" s="9">
        <f t="shared" si="28"/>
        <v>0.27285395573151527</v>
      </c>
      <c r="G111" s="9">
        <f t="shared" si="29"/>
        <v>1.0450840293421519</v>
      </c>
      <c r="H111" s="9">
        <f t="shared" si="30"/>
        <v>2.3690600784382192</v>
      </c>
      <c r="I111" s="9">
        <f t="shared" si="31"/>
        <v>3.2782831839658915</v>
      </c>
      <c r="J111" s="9">
        <f t="shared" si="32"/>
        <v>3.6649642748224878</v>
      </c>
      <c r="K111" s="11">
        <f t="shared" si="33"/>
        <v>0.4329004329004329</v>
      </c>
      <c r="L111" s="11">
        <f t="shared" si="34"/>
        <v>0.31446540880503143</v>
      </c>
      <c r="M111" s="11">
        <f t="shared" si="35"/>
        <v>0.28169014084507044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-0.27925471640592547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0.23161649523594779</v>
      </c>
      <c r="Q111" s="11">
        <f>2*'OddsRatio_working_3-way'!K111*'OddsRatio_working_3-way'!L111*'OddsRatio_working_3-way'!M111</f>
        <v>7.6694203720512513E-2</v>
      </c>
      <c r="R111" s="11">
        <f t="shared" si="36"/>
        <v>0</v>
      </c>
      <c r="S111" s="11">
        <f t="shared" si="37"/>
        <v>-0.82940943027536684</v>
      </c>
      <c r="T111" s="11">
        <f t="shared" si="38"/>
        <v>-0.27463888419714133</v>
      </c>
      <c r="U111" s="11">
        <f>'OddsRatio_working_3-way'!S111-'OddsRatio_working_3-way'!R111^2/3</f>
        <v>-0.82940943027536684</v>
      </c>
      <c r="V111" s="11">
        <f>'OddsRatio_working_3-way'!S111*'OddsRatio_working_3-way'!R111/3-2*'OddsRatio_working_3-way'!R111^3/27-'OddsRatio_working_3-way'!T111</f>
        <v>0.27463888419714133</v>
      </c>
      <c r="W111" s="11">
        <f>'OddsRatio_working_3-way'!V111^2+4*'OddsRatio_working_3-way'!U111^3/27</f>
        <v>-9.1019777740453806E-3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0.14536892247579622</v>
      </c>
      <c r="Y111" s="11">
        <f>IF('OddsRatio_working_3-way'!W111&gt;=0,IF('OddsRatio_working_3-way'!V111+SQRT('OddsRatio_working_3-way'!W111)&gt;0,0,PI()),ACOS('OddsRatio_working_3-way'!V111/(2*'OddsRatio_working_3-way'!X111)))</f>
        <v>0.33433958797143704</v>
      </c>
      <c r="Z111" s="11">
        <f>'OddsRatio_working_3-way'!X111^(1/3)*COS('OddsRatio_working_3-way'!Y111/3)</f>
        <v>0.52254201467107597</v>
      </c>
      <c r="AA111" s="11">
        <f>'OddsRatio_working_3-way'!X111^(1/3)*COS(('OddsRatio_working_3-way'!Y111+2*PI())/3)</f>
        <v>-0.31191426697057206</v>
      </c>
      <c r="AB111" s="11">
        <f>'OddsRatio_working_3-way'!X111^(1/3)*COS(('OddsRatio_working_3-way'!Y111+4*PI())/3)</f>
        <v>-0.21062774770050402</v>
      </c>
      <c r="AC111" s="11">
        <f>'OddsRatio_working_3-way'!X111^(1/3)*SIN('OddsRatio_working_3-way'!Y111/3)</f>
        <v>5.8477799165854244E-2</v>
      </c>
      <c r="AD111" s="11">
        <f>'OddsRatio_working_3-way'!X111^(1/3)*SIN(('OddsRatio_working_3-way'!Y111+2*PI())/3)</f>
        <v>0.42329575966692562</v>
      </c>
      <c r="AE111" s="11">
        <f>'OddsRatio_working_3-way'!X111^(1/3)*SIN(('OddsRatio_working_3-way'!Y111+4*PI())/3)</f>
        <v>-0.48177355883277961</v>
      </c>
      <c r="AF111" s="11">
        <f>-'OddsRatio_working_3-way'!U111/(3*'OddsRatio_working_3-way'!X111^(1/3))*COS(('OddsRatio_working_3-way'!Y111)/3)</f>
        <v>0.52254201467107597</v>
      </c>
      <c r="AG111" s="11">
        <f>-'OddsRatio_working_3-way'!U111/(3*'OddsRatio_working_3-way'!X111^(1/3))*COS(('OddsRatio_working_3-way'!Y111+2*PI())/3)</f>
        <v>-0.31191426697057206</v>
      </c>
      <c r="AH111" s="11">
        <f>-'OddsRatio_working_3-way'!U111/(3*'OddsRatio_working_3-way'!X111^(1/3))*COS(('OddsRatio_working_3-way'!Y111+4*PI())/3)</f>
        <v>-0.21062774770050402</v>
      </c>
      <c r="AI111" s="11">
        <f>'OddsRatio_working_3-way'!U111/(3*'OddsRatio_working_3-way'!X111^(1/3))*SIN(('OddsRatio_working_3-way'!Y111)/3)</f>
        <v>-5.8477799165854244E-2</v>
      </c>
      <c r="AJ111" s="11">
        <f>'OddsRatio_working_3-way'!U111/(3*'OddsRatio_working_3-way'!X111^(1/3))*SIN(('OddsRatio_working_3-way'!Y111+2*PI())/3)</f>
        <v>-0.42329575966692562</v>
      </c>
      <c r="AK111" s="11">
        <f>'OddsRatio_working_3-way'!U111/(3*'OddsRatio_working_3-way'!X111^(1/3))*SIN(('OddsRatio_working_3-way'!Y111+4*PI())/3)</f>
        <v>0.48177355883277961</v>
      </c>
      <c r="AL111" s="11">
        <f>'OddsRatio_working_3-way'!Z111+'OddsRatio_working_3-way'!AF111</f>
        <v>1.0450840293421519</v>
      </c>
      <c r="AM111" s="11">
        <f>'OddsRatio_working_3-way'!AA111+'OddsRatio_working_3-way'!AG111</f>
        <v>-0.62382853394114413</v>
      </c>
      <c r="AN111" s="11">
        <f>'OddsRatio_working_3-way'!AB111+'OddsRatio_working_3-way'!AH111</f>
        <v>-0.42125549540100804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1.0450840293421519</v>
      </c>
      <c r="AS111" s="11">
        <f>IF(('OddsRatio_working_3-way'!X111=0),IF(Q111&gt;0,-Q111^(1/3),(-Q111)^(1/3)),'OddsRatio_working_3-way'!AM111-'OddsRatio_working_3-way'!R111/3)</f>
        <v>-0.62382853394114413</v>
      </c>
      <c r="AT111" s="11">
        <f>IF(('OddsRatio_working_3-way'!X111=0),IF(Q111&gt;0,-Q111^(1/3),(-Q111)^(1/3)),'OddsRatio_working_3-way'!AN111-'OddsRatio_working_3-way'!R111/3)</f>
        <v>-0.42125549540100804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9">
        <f t="shared" si="26"/>
        <v>0.62354726158057272</v>
      </c>
      <c r="E112" s="9">
        <f t="shared" si="27"/>
        <v>0.23173862793742944</v>
      </c>
      <c r="F112" s="9">
        <f t="shared" si="28"/>
        <v>0.14471411048199811</v>
      </c>
      <c r="G112" s="9">
        <f t="shared" si="29"/>
        <v>1.0591713594599712</v>
      </c>
      <c r="H112" s="9">
        <f t="shared" si="30"/>
        <v>1.6037276748921834</v>
      </c>
      <c r="I112" s="9">
        <f t="shared" si="31"/>
        <v>4.3152063551097095</v>
      </c>
      <c r="J112" s="9">
        <f t="shared" si="32"/>
        <v>6.9101761857866393</v>
      </c>
      <c r="K112" s="11">
        <f t="shared" si="33"/>
        <v>0.63694267515923564</v>
      </c>
      <c r="L112" s="11">
        <f t="shared" si="34"/>
        <v>0.24213075060532688</v>
      </c>
      <c r="M112" s="11">
        <f t="shared" si="35"/>
        <v>0.1519756838905775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-0.23333387553720963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0.2175065693781032</v>
      </c>
      <c r="Q112" s="11">
        <f>2*'OddsRatio_working_3-way'!K112*'OddsRatio_working_3-way'!L112*'OddsRatio_working_3-way'!M112</f>
        <v>4.6876415814246383E-2</v>
      </c>
      <c r="R112" s="11">
        <f t="shared" si="36"/>
        <v>0</v>
      </c>
      <c r="S112" s="11">
        <f t="shared" si="37"/>
        <v>-0.93216884551089341</v>
      </c>
      <c r="T112" s="11">
        <f t="shared" si="38"/>
        <v>-0.20089845808424428</v>
      </c>
      <c r="U112" s="11">
        <f>'OddsRatio_working_3-way'!S112-'OddsRatio_working_3-way'!R112^2/3</f>
        <v>-0.93216884551089341</v>
      </c>
      <c r="V112" s="11">
        <f>'OddsRatio_working_3-way'!S112*'OddsRatio_working_3-way'!R112/3-2*'OddsRatio_working_3-way'!R112^3/27-'OddsRatio_working_3-way'!T112</f>
        <v>0.20089845808424428</v>
      </c>
      <c r="W112" s="11">
        <f>'OddsRatio_working_3-way'!V112^2+4*'OddsRatio_working_3-way'!U112^3/27</f>
        <v>-7.9639459540054552E-2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0.17320482816645255</v>
      </c>
      <c r="Y112" s="11">
        <f>IF('OddsRatio_working_3-way'!W112&gt;=0,IF('OddsRatio_working_3-way'!V112+SQRT('OddsRatio_working_3-way'!W112)&gt;0,0,PI()),ACOS('OddsRatio_working_3-way'!V112/(2*'OddsRatio_working_3-way'!X112)))</f>
        <v>0.95213547005685129</v>
      </c>
      <c r="Z112" s="11">
        <f>'OddsRatio_working_3-way'!X112^(1/3)*COS('OddsRatio_working_3-way'!Y112/3)</f>
        <v>0.5295856797299856</v>
      </c>
      <c r="AA112" s="11">
        <f>'OddsRatio_working_3-way'!X112^(1/3)*COS(('OddsRatio_working_3-way'!Y112+2*PI())/3)</f>
        <v>-0.41544630728748561</v>
      </c>
      <c r="AB112" s="11">
        <f>'OddsRatio_working_3-way'!X112^(1/3)*COS(('OddsRatio_working_3-way'!Y112+4*PI())/3)</f>
        <v>-0.11413937244250019</v>
      </c>
      <c r="AC112" s="11">
        <f>'OddsRatio_working_3-way'!X112^(1/3)*SIN('OddsRatio_working_3-way'!Y112/3)</f>
        <v>0.17395963994145355</v>
      </c>
      <c r="AD112" s="11">
        <f>'OddsRatio_working_3-way'!X112^(1/3)*SIN(('OddsRatio_working_3-way'!Y112+2*PI())/3)</f>
        <v>0.37165483215589051</v>
      </c>
      <c r="AE112" s="11">
        <f>'OddsRatio_working_3-way'!X112^(1/3)*SIN(('OddsRatio_working_3-way'!Y112+4*PI())/3)</f>
        <v>-0.54561447209734393</v>
      </c>
      <c r="AF112" s="11">
        <f>-'OddsRatio_working_3-way'!U112/(3*'OddsRatio_working_3-way'!X112^(1/3))*COS(('OddsRatio_working_3-way'!Y112)/3)</f>
        <v>0.5295856797299856</v>
      </c>
      <c r="AG112" s="11">
        <f>-'OddsRatio_working_3-way'!U112/(3*'OddsRatio_working_3-way'!X112^(1/3))*COS(('OddsRatio_working_3-way'!Y112+2*PI())/3)</f>
        <v>-0.41544630728748561</v>
      </c>
      <c r="AH112" s="11">
        <f>-'OddsRatio_working_3-way'!U112/(3*'OddsRatio_working_3-way'!X112^(1/3))*COS(('OddsRatio_working_3-way'!Y112+4*PI())/3)</f>
        <v>-0.11413937244250019</v>
      </c>
      <c r="AI112" s="11">
        <f>'OddsRatio_working_3-way'!U112/(3*'OddsRatio_working_3-way'!X112^(1/3))*SIN(('OddsRatio_working_3-way'!Y112)/3)</f>
        <v>-0.17395963994145355</v>
      </c>
      <c r="AJ112" s="11">
        <f>'OddsRatio_working_3-way'!U112/(3*'OddsRatio_working_3-way'!X112^(1/3))*SIN(('OddsRatio_working_3-way'!Y112+2*PI())/3)</f>
        <v>-0.37165483215589051</v>
      </c>
      <c r="AK112" s="11">
        <f>'OddsRatio_working_3-way'!U112/(3*'OddsRatio_working_3-way'!X112^(1/3))*SIN(('OddsRatio_working_3-way'!Y112+4*PI())/3)</f>
        <v>0.54561447209734393</v>
      </c>
      <c r="AL112" s="11">
        <f>'OddsRatio_working_3-way'!Z112+'OddsRatio_working_3-way'!AF112</f>
        <v>1.0591713594599712</v>
      </c>
      <c r="AM112" s="11">
        <f>'OddsRatio_working_3-way'!AA112+'OddsRatio_working_3-way'!AG112</f>
        <v>-0.83089261457497121</v>
      </c>
      <c r="AN112" s="11">
        <f>'OddsRatio_working_3-way'!AB112+'OddsRatio_working_3-way'!AH112</f>
        <v>-0.22827874488500038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1.0591713594599712</v>
      </c>
      <c r="AS112" s="11">
        <f>IF(('OddsRatio_working_3-way'!X112=0),IF(Q112&gt;0,-Q112^(1/3),(-Q112)^(1/3)),'OddsRatio_working_3-way'!AM112-'OddsRatio_working_3-way'!R112/3)</f>
        <v>-0.83089261457497121</v>
      </c>
      <c r="AT112" s="11">
        <f>IF(('OddsRatio_working_3-way'!X112=0),IF(Q112&gt;0,-Q112^(1/3),(-Q112)^(1/3)),'OddsRatio_working_3-way'!AN112-'OddsRatio_working_3-way'!R112/3)</f>
        <v>-0.22827874488500038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9">
        <f t="shared" si="26"/>
        <v>0.58546823884857413</v>
      </c>
      <c r="E113" s="9">
        <f t="shared" si="27"/>
        <v>0.23619944559763961</v>
      </c>
      <c r="F113" s="9">
        <f t="shared" si="28"/>
        <v>0.17833231555378645</v>
      </c>
      <c r="G113" s="9">
        <f t="shared" si="29"/>
        <v>1.0567680363640588</v>
      </c>
      <c r="H113" s="9">
        <f t="shared" si="30"/>
        <v>1.7080345843639191</v>
      </c>
      <c r="I113" s="9">
        <f t="shared" si="31"/>
        <v>4.2337101912740192</v>
      </c>
      <c r="J113" s="9">
        <f t="shared" si="32"/>
        <v>5.607508638547297</v>
      </c>
      <c r="K113" s="11">
        <f t="shared" si="33"/>
        <v>0.5988023952095809</v>
      </c>
      <c r="L113" s="11">
        <f t="shared" si="34"/>
        <v>0.24630541871921185</v>
      </c>
      <c r="M113" s="11">
        <f t="shared" si="35"/>
        <v>0.18656716417910446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-0.24596619568744293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0.22260823548110018</v>
      </c>
      <c r="Q113" s="11">
        <f>2*'OddsRatio_working_3-way'!K113*'OddsRatio_working_3-way'!L113*'OddsRatio_working_3-way'!M113</f>
        <v>5.5032938314239846E-2</v>
      </c>
      <c r="R113" s="11">
        <f t="shared" si="36"/>
        <v>0</v>
      </c>
      <c r="S113" s="11">
        <f t="shared" si="37"/>
        <v>-0.90503589267191631</v>
      </c>
      <c r="T113" s="11">
        <f t="shared" si="38"/>
        <v>-0.22374187705115361</v>
      </c>
      <c r="U113" s="11">
        <f>'OddsRatio_working_3-way'!S113-'OddsRatio_working_3-way'!R113^2/3</f>
        <v>-0.90503589267191631</v>
      </c>
      <c r="V113" s="11">
        <f>'OddsRatio_working_3-way'!S113*'OddsRatio_working_3-way'!R113/3-2*'OddsRatio_working_3-way'!R113^3/27-'OddsRatio_working_3-way'!T113</f>
        <v>0.22374187705115361</v>
      </c>
      <c r="W113" s="11">
        <f>'OddsRatio_working_3-way'!V113^2+4*'OddsRatio_working_3-way'!U113^3/27</f>
        <v>-5.9762656821713257E-2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0.16569783067989061</v>
      </c>
      <c r="Y113" s="11">
        <f>IF('OddsRatio_working_3-way'!W113&gt;=0,IF('OddsRatio_working_3-way'!V113+SQRT('OddsRatio_working_3-way'!W113)&gt;0,0,PI()),ACOS('OddsRatio_working_3-way'!V113/(2*'OddsRatio_working_3-way'!X113)))</f>
        <v>0.82962790957840027</v>
      </c>
      <c r="Z113" s="11">
        <f>'OddsRatio_working_3-way'!X113^(1/3)*COS('OddsRatio_working_3-way'!Y113/3)</f>
        <v>0.5283840181820294</v>
      </c>
      <c r="AA113" s="11">
        <f>'OddsRatio_working_3-way'!X113^(1/3)*COS(('OddsRatio_working_3-way'!Y113+2*PI())/3)</f>
        <v>-0.39406394665005295</v>
      </c>
      <c r="AB113" s="11">
        <f>'OddsRatio_working_3-way'!X113^(1/3)*COS(('OddsRatio_working_3-way'!Y113+4*PI())/3)</f>
        <v>-0.13432007153197634</v>
      </c>
      <c r="AC113" s="11">
        <f>'OddsRatio_working_3-way'!X113^(1/3)*SIN('OddsRatio_working_3-way'!Y113/3)</f>
        <v>0.14996319621977799</v>
      </c>
      <c r="AD113" s="11">
        <f>'OddsRatio_working_3-way'!X113^(1/3)*SIN(('OddsRatio_working_3-way'!Y113+2*PI())/3)</f>
        <v>0.38261238458944719</v>
      </c>
      <c r="AE113" s="11">
        <f>'OddsRatio_working_3-way'!X113^(1/3)*SIN(('OddsRatio_working_3-way'!Y113+4*PI())/3)</f>
        <v>-0.53257558080922518</v>
      </c>
      <c r="AF113" s="11">
        <f>-'OddsRatio_working_3-way'!U113/(3*'OddsRatio_working_3-way'!X113^(1/3))*COS(('OddsRatio_working_3-way'!Y113)/3)</f>
        <v>0.5283840181820294</v>
      </c>
      <c r="AG113" s="11">
        <f>-'OddsRatio_working_3-way'!U113/(3*'OddsRatio_working_3-way'!X113^(1/3))*COS(('OddsRatio_working_3-way'!Y113+2*PI())/3)</f>
        <v>-0.39406394665005295</v>
      </c>
      <c r="AH113" s="11">
        <f>-'OddsRatio_working_3-way'!U113/(3*'OddsRatio_working_3-way'!X113^(1/3))*COS(('OddsRatio_working_3-way'!Y113+4*PI())/3)</f>
        <v>-0.13432007153197634</v>
      </c>
      <c r="AI113" s="11">
        <f>'OddsRatio_working_3-way'!U113/(3*'OddsRatio_working_3-way'!X113^(1/3))*SIN(('OddsRatio_working_3-way'!Y113)/3)</f>
        <v>-0.14996319621977799</v>
      </c>
      <c r="AJ113" s="11">
        <f>'OddsRatio_working_3-way'!U113/(3*'OddsRatio_working_3-way'!X113^(1/3))*SIN(('OddsRatio_working_3-way'!Y113+2*PI())/3)</f>
        <v>-0.38261238458944719</v>
      </c>
      <c r="AK113" s="11">
        <f>'OddsRatio_working_3-way'!U113/(3*'OddsRatio_working_3-way'!X113^(1/3))*SIN(('OddsRatio_working_3-way'!Y113+4*PI())/3)</f>
        <v>0.53257558080922518</v>
      </c>
      <c r="AL113" s="11">
        <f>'OddsRatio_working_3-way'!Z113+'OddsRatio_working_3-way'!AF113</f>
        <v>1.0567680363640588</v>
      </c>
      <c r="AM113" s="11">
        <f>'OddsRatio_working_3-way'!AA113+'OddsRatio_working_3-way'!AG113</f>
        <v>-0.78812789330010591</v>
      </c>
      <c r="AN113" s="11">
        <f>'OddsRatio_working_3-way'!AB113+'OddsRatio_working_3-way'!AH113</f>
        <v>-0.26864014306395267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1.0567680363640588</v>
      </c>
      <c r="AS113" s="11">
        <f>IF(('OddsRatio_working_3-way'!X113=0),IF(Q113&gt;0,-Q113^(1/3),(-Q113)^(1/3)),'OddsRatio_working_3-way'!AM113-'OddsRatio_working_3-way'!R113/3)</f>
        <v>-0.78812789330010591</v>
      </c>
      <c r="AT113" s="11">
        <f>IF(('OddsRatio_working_3-way'!X113=0),IF(Q113&gt;0,-Q113^(1/3),(-Q113)^(1/3)),'OddsRatio_working_3-way'!AN113-'OddsRatio_working_3-way'!R113/3)</f>
        <v>-0.26864014306395267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9">
        <f t="shared" si="26"/>
        <v>0.36933070585745609</v>
      </c>
      <c r="E114" s="9">
        <f t="shared" si="27"/>
        <v>0.30292971368562543</v>
      </c>
      <c r="F114" s="9">
        <f t="shared" si="28"/>
        <v>0.32773958045691853</v>
      </c>
      <c r="G114" s="9">
        <f t="shared" si="29"/>
        <v>1.0412198107251665</v>
      </c>
      <c r="H114" s="9">
        <f t="shared" si="30"/>
        <v>2.7076004895892734</v>
      </c>
      <c r="I114" s="9">
        <f t="shared" si="31"/>
        <v>3.3010957817026183</v>
      </c>
      <c r="J114" s="9">
        <f t="shared" si="32"/>
        <v>3.0512030271285782</v>
      </c>
      <c r="K114" s="11">
        <f t="shared" si="33"/>
        <v>0.37878787878787878</v>
      </c>
      <c r="L114" s="11">
        <f t="shared" si="34"/>
        <v>0.3115264797507788</v>
      </c>
      <c r="M114" s="11">
        <f t="shared" si="35"/>
        <v>0.33670033670033667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-0.28368537001596572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0.2312371329646889</v>
      </c>
      <c r="Q114" s="11">
        <f>2*'OddsRatio_working_3-way'!K114*'OddsRatio_working_3-way'!L114*'OddsRatio_working_3-way'!M114</f>
        <v>7.9462932290271085E-2</v>
      </c>
      <c r="R114" s="11">
        <f t="shared" si="36"/>
        <v>0</v>
      </c>
      <c r="S114" s="11">
        <f t="shared" si="37"/>
        <v>-0.8151182873888595</v>
      </c>
      <c r="T114" s="11">
        <f t="shared" si="38"/>
        <v>-0.28010937710957368</v>
      </c>
      <c r="U114" s="11">
        <f>'OddsRatio_working_3-way'!S114-'OddsRatio_working_3-way'!R114^2/3</f>
        <v>-0.8151182873888595</v>
      </c>
      <c r="V114" s="11">
        <f>'OddsRatio_working_3-way'!S114*'OddsRatio_working_3-way'!R114/3-2*'OddsRatio_working_3-way'!R114^3/27-'OddsRatio_working_3-way'!T114</f>
        <v>0.28010937710957368</v>
      </c>
      <c r="W114" s="11">
        <f>'OddsRatio_working_3-way'!V114^2+4*'OddsRatio_working_3-way'!U114^3/27</f>
        <v>-1.7726801937254233E-3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0.14162798393894371</v>
      </c>
      <c r="Y114" s="11">
        <f>IF('OddsRatio_working_3-way'!W114&gt;=0,IF('OddsRatio_working_3-way'!V114+SQRT('OddsRatio_working_3-way'!W114)&gt;0,0,PI()),ACOS('OddsRatio_working_3-way'!V114/(2*'OddsRatio_working_3-way'!X114)))</f>
        <v>0.14919300182309558</v>
      </c>
      <c r="Z114" s="11">
        <f>'OddsRatio_working_3-way'!X114^(1/3)*COS('OddsRatio_working_3-way'!Y114/3)</f>
        <v>0.52060990536258334</v>
      </c>
      <c r="AA114" s="11">
        <f>'OddsRatio_working_3-way'!X114^(1/3)*COS(('OddsRatio_working_3-way'!Y114+2*PI())/3)</f>
        <v>-0.28274524403382134</v>
      </c>
      <c r="AB114" s="11">
        <f>'OddsRatio_working_3-way'!X114^(1/3)*COS(('OddsRatio_working_3-way'!Y114+4*PI())/3)</f>
        <v>-0.23786466132876233</v>
      </c>
      <c r="AC114" s="11">
        <f>'OddsRatio_working_3-way'!X114^(1/3)*SIN('OddsRatio_working_3-way'!Y114/3)</f>
        <v>2.5911816506153262E-2</v>
      </c>
      <c r="AD114" s="11">
        <f>'OddsRatio_working_3-way'!X114^(1/3)*SIN(('OddsRatio_working_3-way'!Y114+2*PI())/3)</f>
        <v>0.43790549525273303</v>
      </c>
      <c r="AE114" s="11">
        <f>'OddsRatio_working_3-way'!X114^(1/3)*SIN(('OddsRatio_working_3-way'!Y114+4*PI())/3)</f>
        <v>-0.46381731175888607</v>
      </c>
      <c r="AF114" s="11">
        <f>-'OddsRatio_working_3-way'!U114/(3*'OddsRatio_working_3-way'!X114^(1/3))*COS(('OddsRatio_working_3-way'!Y114)/3)</f>
        <v>0.52060990536258323</v>
      </c>
      <c r="AG114" s="11">
        <f>-'OddsRatio_working_3-way'!U114/(3*'OddsRatio_working_3-way'!X114^(1/3))*COS(('OddsRatio_working_3-way'!Y114+2*PI())/3)</f>
        <v>-0.28274524403382129</v>
      </c>
      <c r="AH114" s="11">
        <f>-'OddsRatio_working_3-way'!U114/(3*'OddsRatio_working_3-way'!X114^(1/3))*COS(('OddsRatio_working_3-way'!Y114+4*PI())/3)</f>
        <v>-0.23786466132876227</v>
      </c>
      <c r="AI114" s="11">
        <f>'OddsRatio_working_3-way'!U114/(3*'OddsRatio_working_3-way'!X114^(1/3))*SIN(('OddsRatio_working_3-way'!Y114)/3)</f>
        <v>-2.5911816506153255E-2</v>
      </c>
      <c r="AJ114" s="11">
        <f>'OddsRatio_working_3-way'!U114/(3*'OddsRatio_working_3-way'!X114^(1/3))*SIN(('OddsRatio_working_3-way'!Y114+2*PI())/3)</f>
        <v>-0.43790549525273292</v>
      </c>
      <c r="AK114" s="11">
        <f>'OddsRatio_working_3-way'!U114/(3*'OddsRatio_working_3-way'!X114^(1/3))*SIN(('OddsRatio_working_3-way'!Y114+4*PI())/3)</f>
        <v>0.46381731175888602</v>
      </c>
      <c r="AL114" s="11">
        <f>'OddsRatio_working_3-way'!Z114+'OddsRatio_working_3-way'!AF114</f>
        <v>1.0412198107251665</v>
      </c>
      <c r="AM114" s="11">
        <f>'OddsRatio_working_3-way'!AA114+'OddsRatio_working_3-way'!AG114</f>
        <v>-0.56549048806764257</v>
      </c>
      <c r="AN114" s="11">
        <f>'OddsRatio_working_3-way'!AB114+'OddsRatio_working_3-way'!AH114</f>
        <v>-0.4757293226575246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1.0412198107251665</v>
      </c>
      <c r="AS114" s="11">
        <f>IF(('OddsRatio_working_3-way'!X114=0),IF(Q114&gt;0,-Q114^(1/3),(-Q114)^(1/3)),'OddsRatio_working_3-way'!AM114-'OddsRatio_working_3-way'!R114/3)</f>
        <v>-0.56549048806764257</v>
      </c>
      <c r="AT114" s="11">
        <f>IF(('OddsRatio_working_3-way'!X114=0),IF(Q114&gt;0,-Q114^(1/3),(-Q114)^(1/3)),'OddsRatio_working_3-way'!AN114-'OddsRatio_working_3-way'!R114/3)</f>
        <v>-0.4757293226575246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9">
        <f t="shared" si="26"/>
        <v>0.6700795718066066</v>
      </c>
      <c r="E115" s="9">
        <f t="shared" si="27"/>
        <v>0.20881047043095399</v>
      </c>
      <c r="F115" s="9">
        <f t="shared" si="28"/>
        <v>0.1211099577624396</v>
      </c>
      <c r="G115" s="9">
        <f t="shared" si="29"/>
        <v>1.0703479890095036</v>
      </c>
      <c r="H115" s="9">
        <f t="shared" si="30"/>
        <v>1.4923600749443717</v>
      </c>
      <c r="I115" s="9">
        <f t="shared" si="31"/>
        <v>4.7890318810936421</v>
      </c>
      <c r="J115" s="9">
        <f t="shared" si="32"/>
        <v>8.256959365484434</v>
      </c>
      <c r="K115" s="11">
        <f t="shared" si="33"/>
        <v>0.68493150684931503</v>
      </c>
      <c r="L115" s="11">
        <f t="shared" si="34"/>
        <v>0.22026431718061673</v>
      </c>
      <c r="M115" s="11">
        <f t="shared" si="35"/>
        <v>0.12853470437017994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-0.21409300697055089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0.2090405094910596</v>
      </c>
      <c r="Q115" s="11">
        <f>2*'OddsRatio_working_3-way'!K115*'OddsRatio_working_3-way'!L115*'OddsRatio_working_3-way'!M115</f>
        <v>3.8783025879602896E-2</v>
      </c>
      <c r="R115" s="11">
        <f t="shared" si="36"/>
        <v>0</v>
      </c>
      <c r="S115" s="11">
        <f t="shared" si="37"/>
        <v>-0.97640045533955122</v>
      </c>
      <c r="T115" s="11">
        <f t="shared" si="38"/>
        <v>-0.18115036277171637</v>
      </c>
      <c r="U115" s="11">
        <f>'OddsRatio_working_3-way'!S115-'OddsRatio_working_3-way'!R115^2/3</f>
        <v>-0.97640045533955122</v>
      </c>
      <c r="V115" s="11">
        <f>'OddsRatio_working_3-way'!S115*'OddsRatio_working_3-way'!R115/3-2*'OddsRatio_working_3-way'!R115^3/27-'OddsRatio_working_3-way'!T115</f>
        <v>0.18115036277171637</v>
      </c>
      <c r="W115" s="11">
        <f>'OddsRatio_working_3-way'!V115^2+4*'OddsRatio_working_3-way'!U115^3/27</f>
        <v>-0.1050895887414531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0.18567784108084731</v>
      </c>
      <c r="Y115" s="11">
        <f>IF('OddsRatio_working_3-way'!W115&gt;=0,IF('OddsRatio_working_3-way'!V115+SQRT('OddsRatio_working_3-way'!W115)&gt;0,0,PI()),ACOS('OddsRatio_working_3-way'!V115/(2*'OddsRatio_working_3-way'!X115)))</f>
        <v>1.0612190856422434</v>
      </c>
      <c r="Z115" s="11">
        <f>'OddsRatio_working_3-way'!X115^(1/3)*COS('OddsRatio_working_3-way'!Y115/3)</f>
        <v>0.53517399450475189</v>
      </c>
      <c r="AA115" s="11">
        <f>'OddsRatio_working_3-way'!X115^(1/3)*COS(('OddsRatio_working_3-way'!Y115+2*PI())/3)</f>
        <v>-0.43873520945238287</v>
      </c>
      <c r="AB115" s="11">
        <f>'OddsRatio_working_3-way'!X115^(1/3)*COS(('OddsRatio_working_3-way'!Y115+4*PI())/3)</f>
        <v>-9.6438785052369302E-2</v>
      </c>
      <c r="AC115" s="11">
        <f>'OddsRatio_working_3-way'!X115^(1/3)*SIN('OddsRatio_working_3-way'!Y115/3)</f>
        <v>0.19762493276999452</v>
      </c>
      <c r="AD115" s="11">
        <f>'OddsRatio_working_3-way'!X115^(1/3)*SIN(('OddsRatio_working_3-way'!Y115+2*PI())/3)</f>
        <v>0.36466180830091166</v>
      </c>
      <c r="AE115" s="11">
        <f>'OddsRatio_working_3-way'!X115^(1/3)*SIN(('OddsRatio_working_3-way'!Y115+4*PI())/3)</f>
        <v>-0.56228674107090593</v>
      </c>
      <c r="AF115" s="11">
        <f>-'OddsRatio_working_3-way'!U115/(3*'OddsRatio_working_3-way'!X115^(1/3))*COS(('OddsRatio_working_3-way'!Y115)/3)</f>
        <v>0.53517399450475178</v>
      </c>
      <c r="AG115" s="11">
        <f>-'OddsRatio_working_3-way'!U115/(3*'OddsRatio_working_3-way'!X115^(1/3))*COS(('OddsRatio_working_3-way'!Y115+2*PI())/3)</f>
        <v>-0.43873520945238276</v>
      </c>
      <c r="AH115" s="11">
        <f>-'OddsRatio_working_3-way'!U115/(3*'OddsRatio_working_3-way'!X115^(1/3))*COS(('OddsRatio_working_3-way'!Y115+4*PI())/3)</f>
        <v>-9.6438785052369289E-2</v>
      </c>
      <c r="AI115" s="11">
        <f>'OddsRatio_working_3-way'!U115/(3*'OddsRatio_working_3-way'!X115^(1/3))*SIN(('OddsRatio_working_3-way'!Y115)/3)</f>
        <v>-0.19762493276999446</v>
      </c>
      <c r="AJ115" s="11">
        <f>'OddsRatio_working_3-way'!U115/(3*'OddsRatio_working_3-way'!X115^(1/3))*SIN(('OddsRatio_working_3-way'!Y115+2*PI())/3)</f>
        <v>-0.36466180830091161</v>
      </c>
      <c r="AK115" s="11">
        <f>'OddsRatio_working_3-way'!U115/(3*'OddsRatio_working_3-way'!X115^(1/3))*SIN(('OddsRatio_working_3-way'!Y115+4*PI())/3)</f>
        <v>0.56228674107090582</v>
      </c>
      <c r="AL115" s="11">
        <f>'OddsRatio_working_3-way'!Z115+'OddsRatio_working_3-way'!AF115</f>
        <v>1.0703479890095036</v>
      </c>
      <c r="AM115" s="11">
        <f>'OddsRatio_working_3-way'!AA115+'OddsRatio_working_3-way'!AG115</f>
        <v>-0.87747041890476563</v>
      </c>
      <c r="AN115" s="11">
        <f>'OddsRatio_working_3-way'!AB115+'OddsRatio_working_3-way'!AH115</f>
        <v>-0.1928775701047386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1.0703479890095036</v>
      </c>
      <c r="AS115" s="11">
        <f>IF(('OddsRatio_working_3-way'!X115=0),IF(Q115&gt;0,-Q115^(1/3),(-Q115)^(1/3)),'OddsRatio_working_3-way'!AM115-'OddsRatio_working_3-way'!R115/3)</f>
        <v>-0.87747041890476563</v>
      </c>
      <c r="AT115" s="11">
        <f>IF(('OddsRatio_working_3-way'!X115=0),IF(Q115&gt;0,-Q115^(1/3),(-Q115)^(1/3)),'OddsRatio_working_3-way'!AN115-'OddsRatio_working_3-way'!R115/3)</f>
        <v>-0.1928775701047386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9">
        <f t="shared" si="26"/>
        <v>0.36082383065678941</v>
      </c>
      <c r="E116" s="9">
        <f t="shared" si="27"/>
        <v>0.332645406739633</v>
      </c>
      <c r="F116" s="9">
        <f t="shared" si="28"/>
        <v>0.30653076260357753</v>
      </c>
      <c r="G116" s="9">
        <f t="shared" si="29"/>
        <v>1.0671298634728001</v>
      </c>
      <c r="H116" s="9">
        <f t="shared" si="30"/>
        <v>2.7714355733648479</v>
      </c>
      <c r="I116" s="9">
        <f t="shared" si="31"/>
        <v>3.0062041433288642</v>
      </c>
      <c r="J116" s="9">
        <f t="shared" si="32"/>
        <v>3.2623153105623368</v>
      </c>
      <c r="K116" s="11">
        <f t="shared" si="33"/>
        <v>0.37593984962406013</v>
      </c>
      <c r="L116" s="11">
        <f t="shared" si="34"/>
        <v>0.34722222222222221</v>
      </c>
      <c r="M116" s="11">
        <f t="shared" si="35"/>
        <v>0.32051282051282048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-0.27680445772551032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0.23680327956643743</v>
      </c>
      <c r="Q116" s="11">
        <f>2*'OddsRatio_working_3-way'!K116*'OddsRatio_working_3-way'!L116*'OddsRatio_working_3-way'!M116</f>
        <v>8.3676070518175757E-2</v>
      </c>
      <c r="R116" s="11">
        <f t="shared" si="36"/>
        <v>0</v>
      </c>
      <c r="S116" s="11">
        <f t="shared" si="37"/>
        <v>-0.85548940039564114</v>
      </c>
      <c r="T116" s="11">
        <f t="shared" si="38"/>
        <v>-0.3022930743447495</v>
      </c>
      <c r="U116" s="11">
        <f>'OddsRatio_working_3-way'!S116-'OddsRatio_working_3-way'!R116^2/3</f>
        <v>-0.85548940039564114</v>
      </c>
      <c r="V116" s="11">
        <f>'OddsRatio_working_3-way'!S116*'OddsRatio_working_3-way'!R116/3-2*'OddsRatio_working_3-way'!R116^3/27-'OddsRatio_working_3-way'!T116</f>
        <v>0.3022930743447495</v>
      </c>
      <c r="W116" s="11">
        <f>'OddsRatio_working_3-way'!V116^2+4*'OddsRatio_working_3-way'!U116^3/27</f>
        <v>-1.3744944239530849E-3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0.1522790179413708</v>
      </c>
      <c r="Y116" s="11">
        <f>IF('OddsRatio_working_3-way'!W116&gt;=0,IF('OddsRatio_working_3-way'!V116+SQRT('OddsRatio_working_3-way'!W116)&gt;0,0,PI()),ACOS('OddsRatio_working_3-way'!V116/(2*'OddsRatio_working_3-way'!X116)))</f>
        <v>0.12203373383259275</v>
      </c>
      <c r="Z116" s="11">
        <f>'OddsRatio_working_3-way'!X116^(1/3)*COS('OddsRatio_working_3-way'!Y116/3)</f>
        <v>0.53356493173640007</v>
      </c>
      <c r="AA116" s="11">
        <f>'OddsRatio_working_3-way'!X116^(1/3)*COS(('OddsRatio_working_3-way'!Y116+2*PI())/3)</f>
        <v>-0.28558932139373561</v>
      </c>
      <c r="AB116" s="11">
        <f>'OddsRatio_working_3-way'!X116^(1/3)*COS(('OddsRatio_working_3-way'!Y116+4*PI())/3)</f>
        <v>-0.24797561034266452</v>
      </c>
      <c r="AC116" s="11">
        <f>'OddsRatio_working_3-way'!X116^(1/3)*SIN('OddsRatio_working_3-way'!Y116/3)</f>
        <v>2.1716286200556687E-2</v>
      </c>
      <c r="AD116" s="11">
        <f>'OddsRatio_working_3-way'!X116^(1/3)*SIN(('OddsRatio_working_3-way'!Y116+2*PI())/3)</f>
        <v>0.45122264235195392</v>
      </c>
      <c r="AE116" s="11">
        <f>'OddsRatio_working_3-way'!X116^(1/3)*SIN(('OddsRatio_working_3-way'!Y116+4*PI())/3)</f>
        <v>-0.47293892855251057</v>
      </c>
      <c r="AF116" s="11">
        <f>-'OddsRatio_working_3-way'!U116/(3*'OddsRatio_working_3-way'!X116^(1/3))*COS(('OddsRatio_working_3-way'!Y116)/3)</f>
        <v>0.53356493173640007</v>
      </c>
      <c r="AG116" s="11">
        <f>-'OddsRatio_working_3-way'!U116/(3*'OddsRatio_working_3-way'!X116^(1/3))*COS(('OddsRatio_working_3-way'!Y116+2*PI())/3)</f>
        <v>-0.28558932139373561</v>
      </c>
      <c r="AH116" s="11">
        <f>-'OddsRatio_working_3-way'!U116/(3*'OddsRatio_working_3-way'!X116^(1/3))*COS(('OddsRatio_working_3-way'!Y116+4*PI())/3)</f>
        <v>-0.24797561034266452</v>
      </c>
      <c r="AI116" s="11">
        <f>'OddsRatio_working_3-way'!U116/(3*'OddsRatio_working_3-way'!X116^(1/3))*SIN(('OddsRatio_working_3-way'!Y116)/3)</f>
        <v>-2.1716286200556687E-2</v>
      </c>
      <c r="AJ116" s="11">
        <f>'OddsRatio_working_3-way'!U116/(3*'OddsRatio_working_3-way'!X116^(1/3))*SIN(('OddsRatio_working_3-way'!Y116+2*PI())/3)</f>
        <v>-0.45122264235195392</v>
      </c>
      <c r="AK116" s="11">
        <f>'OddsRatio_working_3-way'!U116/(3*'OddsRatio_working_3-way'!X116^(1/3))*SIN(('OddsRatio_working_3-way'!Y116+4*PI())/3)</f>
        <v>0.47293892855251057</v>
      </c>
      <c r="AL116" s="11">
        <f>'OddsRatio_working_3-way'!Z116+'OddsRatio_working_3-way'!AF116</f>
        <v>1.0671298634728001</v>
      </c>
      <c r="AM116" s="11">
        <f>'OddsRatio_working_3-way'!AA116+'OddsRatio_working_3-way'!AG116</f>
        <v>-0.57117864278747121</v>
      </c>
      <c r="AN116" s="11">
        <f>'OddsRatio_working_3-way'!AB116+'OddsRatio_working_3-way'!AH116</f>
        <v>-0.49595122068532904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1.0671298634728001</v>
      </c>
      <c r="AS116" s="11">
        <f>IF(('OddsRatio_working_3-way'!X116=0),IF(Q116&gt;0,-Q116^(1/3),(-Q116)^(1/3)),'OddsRatio_working_3-way'!AM116-'OddsRatio_working_3-way'!R116/3)</f>
        <v>-0.57117864278747121</v>
      </c>
      <c r="AT116" s="11">
        <f>IF(('OddsRatio_working_3-way'!X116=0),IF(Q116&gt;0,-Q116^(1/3),(-Q116)^(1/3)),'OddsRatio_working_3-way'!AN116-'OddsRatio_working_3-way'!R116/3)</f>
        <v>-0.49595122068532904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9">
        <f t="shared" si="26"/>
        <v>0.18189208038445523</v>
      </c>
      <c r="E117" s="9">
        <f t="shared" si="27"/>
        <v>0.27937320006626576</v>
      </c>
      <c r="F117" s="9">
        <f t="shared" si="28"/>
        <v>0.53873471954927887</v>
      </c>
      <c r="G117" s="9">
        <f t="shared" si="29"/>
        <v>1.0837989100179892</v>
      </c>
      <c r="H117" s="9">
        <f t="shared" si="30"/>
        <v>5.4977654765746555</v>
      </c>
      <c r="I117" s="9">
        <f t="shared" si="31"/>
        <v>3.5794414058428137</v>
      </c>
      <c r="J117" s="9">
        <f t="shared" si="32"/>
        <v>1.8562011389142119</v>
      </c>
      <c r="K117" s="11">
        <f t="shared" si="33"/>
        <v>0.1941747572815534</v>
      </c>
      <c r="L117" s="11">
        <f t="shared" si="34"/>
        <v>0.29585798816568049</v>
      </c>
      <c r="M117" s="11">
        <f t="shared" si="35"/>
        <v>0.55865921787709494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-0.25042355977640784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0.23492764260701643</v>
      </c>
      <c r="Q117" s="11">
        <f>2*'OddsRatio_working_3-way'!K117*'OddsRatio_working_3-way'!L117*'OddsRatio_working_3-way'!M117</f>
        <v>6.4187880493720331E-2</v>
      </c>
      <c r="R117" s="11">
        <f t="shared" si="36"/>
        <v>0</v>
      </c>
      <c r="S117" s="11">
        <f t="shared" si="37"/>
        <v>-0.93812116885796593</v>
      </c>
      <c r="T117" s="11">
        <f t="shared" si="38"/>
        <v>-0.25631725925081034</v>
      </c>
      <c r="U117" s="11">
        <f>'OddsRatio_working_3-way'!S117-'OddsRatio_working_3-way'!R117^2/3</f>
        <v>-0.93812116885796593</v>
      </c>
      <c r="V117" s="11">
        <f>'OddsRatio_working_3-way'!S117*'OddsRatio_working_3-way'!R117/3-2*'OddsRatio_working_3-way'!R117^3/27-'OddsRatio_working_3-way'!T117</f>
        <v>0.25631725925081034</v>
      </c>
      <c r="W117" s="11">
        <f>'OddsRatio_working_3-way'!V117^2+4*'OddsRatio_working_3-way'!U117^3/27</f>
        <v>-5.6614580001949619E-2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0.17486646147260251</v>
      </c>
      <c r="Y117" s="11">
        <f>IF('OddsRatio_working_3-way'!W117&gt;=0,IF('OddsRatio_working_3-way'!V117+SQRT('OddsRatio_working_3-way'!W117)&gt;0,0,PI()),ACOS('OddsRatio_working_3-way'!V117/(2*'OddsRatio_working_3-way'!X117)))</f>
        <v>0.74822991368385205</v>
      </c>
      <c r="Z117" s="11">
        <f>'OddsRatio_working_3-way'!X117^(1/3)*COS('OddsRatio_working_3-way'!Y117/3)</f>
        <v>0.54189945500899461</v>
      </c>
      <c r="AA117" s="11">
        <f>'OddsRatio_working_3-way'!X117^(1/3)*COS(('OddsRatio_working_3-way'!Y117+2*PI())/3)</f>
        <v>-0.3904864486834197</v>
      </c>
      <c r="AB117" s="11">
        <f>'OddsRatio_working_3-way'!X117^(1/3)*COS(('OddsRatio_working_3-way'!Y117+4*PI())/3)</f>
        <v>-0.15141300632557486</v>
      </c>
      <c r="AC117" s="11">
        <f>'OddsRatio_working_3-way'!X117^(1/3)*SIN('OddsRatio_working_3-way'!Y117/3)</f>
        <v>0.13802911630139217</v>
      </c>
      <c r="AD117" s="11">
        <f>'OddsRatio_working_3-way'!X117^(1/3)*SIN(('OddsRatio_working_3-way'!Y117+2*PI())/3)</f>
        <v>0.4002841361840358</v>
      </c>
      <c r="AE117" s="11">
        <f>'OddsRatio_working_3-way'!X117^(1/3)*SIN(('OddsRatio_working_3-way'!Y117+4*PI())/3)</f>
        <v>-0.53831325248542794</v>
      </c>
      <c r="AF117" s="11">
        <f>-'OddsRatio_working_3-way'!U117/(3*'OddsRatio_working_3-way'!X117^(1/3))*COS(('OddsRatio_working_3-way'!Y117)/3)</f>
        <v>0.5418994550089945</v>
      </c>
      <c r="AG117" s="11">
        <f>-'OddsRatio_working_3-way'!U117/(3*'OddsRatio_working_3-way'!X117^(1/3))*COS(('OddsRatio_working_3-way'!Y117+2*PI())/3)</f>
        <v>-0.39048644868341964</v>
      </c>
      <c r="AH117" s="11">
        <f>-'OddsRatio_working_3-way'!U117/(3*'OddsRatio_working_3-way'!X117^(1/3))*COS(('OddsRatio_working_3-way'!Y117+4*PI())/3)</f>
        <v>-0.15141300632557481</v>
      </c>
      <c r="AI117" s="11">
        <f>'OddsRatio_working_3-way'!U117/(3*'OddsRatio_working_3-way'!X117^(1/3))*SIN(('OddsRatio_working_3-way'!Y117)/3)</f>
        <v>-0.13802911630139214</v>
      </c>
      <c r="AJ117" s="11">
        <f>'OddsRatio_working_3-way'!U117/(3*'OddsRatio_working_3-way'!X117^(1/3))*SIN(('OddsRatio_working_3-way'!Y117+2*PI())/3)</f>
        <v>-0.40028413618403574</v>
      </c>
      <c r="AK117" s="11">
        <f>'OddsRatio_working_3-way'!U117/(3*'OddsRatio_working_3-way'!X117^(1/3))*SIN(('OddsRatio_working_3-way'!Y117+4*PI())/3)</f>
        <v>0.53831325248542783</v>
      </c>
      <c r="AL117" s="11">
        <f>'OddsRatio_working_3-way'!Z117+'OddsRatio_working_3-way'!AF117</f>
        <v>1.0837989100179892</v>
      </c>
      <c r="AM117" s="11">
        <f>'OddsRatio_working_3-way'!AA117+'OddsRatio_working_3-way'!AG117</f>
        <v>-0.78097289736683928</v>
      </c>
      <c r="AN117" s="11">
        <f>'OddsRatio_working_3-way'!AB117+'OddsRatio_working_3-way'!AH117</f>
        <v>-0.30282601265114967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1.0837989100179892</v>
      </c>
      <c r="AS117" s="11">
        <f>IF(('OddsRatio_working_3-way'!X117=0),IF(Q117&gt;0,-Q117^(1/3),(-Q117)^(1/3)),'OddsRatio_working_3-way'!AM117-'OddsRatio_working_3-way'!R117/3)</f>
        <v>-0.78097289736683928</v>
      </c>
      <c r="AT117" s="11">
        <f>IF(('OddsRatio_working_3-way'!X117=0),IF(Q117&gt;0,-Q117^(1/3),(-Q117)^(1/3)),'OddsRatio_working_3-way'!AN117-'OddsRatio_working_3-way'!R117/3)</f>
        <v>-0.30282601265114967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9">
        <f t="shared" si="26"/>
        <v>0.28499941335851725</v>
      </c>
      <c r="E118" s="9">
        <f t="shared" si="27"/>
        <v>0.31517150522511261</v>
      </c>
      <c r="F118" s="9">
        <f t="shared" si="28"/>
        <v>0.39982908141637025</v>
      </c>
      <c r="G118" s="9">
        <f t="shared" si="29"/>
        <v>1.049698390068861</v>
      </c>
      <c r="H118" s="9">
        <f t="shared" si="30"/>
        <v>3.5087791522645775</v>
      </c>
      <c r="I118" s="9">
        <f t="shared" si="31"/>
        <v>3.1728756674425425</v>
      </c>
      <c r="J118" s="9">
        <f t="shared" si="32"/>
        <v>2.5010686977984711</v>
      </c>
      <c r="K118" s="11">
        <f t="shared" si="33"/>
        <v>0.29498525073746312</v>
      </c>
      <c r="L118" s="11">
        <f t="shared" si="34"/>
        <v>0.32573289902280134</v>
      </c>
      <c r="M118" s="11">
        <f t="shared" si="35"/>
        <v>0.41152263374485593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-0.2797434564271305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0.23290078240823286</v>
      </c>
      <c r="Q118" s="11">
        <f>2*'OddsRatio_working_3-way'!K118*'OddsRatio_working_3-way'!L118*'OddsRatio_working_3-way'!M118</f>
        <v>7.908345752401795E-2</v>
      </c>
      <c r="R118" s="11">
        <f t="shared" si="36"/>
        <v>0</v>
      </c>
      <c r="S118" s="11">
        <f t="shared" si="37"/>
        <v>-0.83255131463244958</v>
      </c>
      <c r="T118" s="11">
        <f t="shared" si="38"/>
        <v>-0.28269993705685892</v>
      </c>
      <c r="U118" s="11">
        <f>'OddsRatio_working_3-way'!S118-'OddsRatio_working_3-way'!R118^2/3</f>
        <v>-0.83255131463244958</v>
      </c>
      <c r="V118" s="11">
        <f>'OddsRatio_working_3-way'!S118*'OddsRatio_working_3-way'!R118/3-2*'OddsRatio_working_3-way'!R118^3/27-'OddsRatio_working_3-way'!T118</f>
        <v>0.28269993705685892</v>
      </c>
      <c r="W118" s="11">
        <f>'OddsRatio_working_3-way'!V118^2+4*'OddsRatio_working_3-way'!U118^3/27</f>
        <v>-5.5734902520091639E-3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0.14619571185910443</v>
      </c>
      <c r="Y118" s="11">
        <f>IF('OddsRatio_working_3-way'!W118&gt;=0,IF('OddsRatio_working_3-way'!V118+SQRT('OddsRatio_working_3-way'!W118)&gt;0,0,PI()),ACOS('OddsRatio_working_3-way'!V118/(2*'OddsRatio_working_3-way'!X118)))</f>
        <v>0.25818726663650082</v>
      </c>
      <c r="Z118" s="11">
        <f>'OddsRatio_working_3-way'!X118^(1/3)*COS('OddsRatio_working_3-way'!Y118/3)</f>
        <v>0.5248491950344305</v>
      </c>
      <c r="AA118" s="11">
        <f>'OddsRatio_working_3-way'!X118^(1/3)*COS(('OddsRatio_working_3-way'!Y118+2*PI())/3)</f>
        <v>-0.30163965217604671</v>
      </c>
      <c r="AB118" s="11">
        <f>'OddsRatio_working_3-way'!X118^(1/3)*COS(('OddsRatio_working_3-way'!Y118+4*PI())/3)</f>
        <v>-0.22320954285838365</v>
      </c>
      <c r="AC118" s="11">
        <f>'OddsRatio_working_3-way'!X118^(1/3)*SIN('OddsRatio_working_3-way'!Y118/3)</f>
        <v>4.5281644727124558E-2</v>
      </c>
      <c r="AD118" s="11">
        <f>'OddsRatio_working_3-way'!X118^(1/3)*SIN(('OddsRatio_working_3-way'!Y118+2*PI())/3)</f>
        <v>0.43189191369206803</v>
      </c>
      <c r="AE118" s="11">
        <f>'OddsRatio_working_3-way'!X118^(1/3)*SIN(('OddsRatio_working_3-way'!Y118+4*PI())/3)</f>
        <v>-0.47717355841919257</v>
      </c>
      <c r="AF118" s="11">
        <f>-'OddsRatio_working_3-way'!U118/(3*'OddsRatio_working_3-way'!X118^(1/3))*COS(('OddsRatio_working_3-way'!Y118)/3)</f>
        <v>0.52484919503443039</v>
      </c>
      <c r="AG118" s="11">
        <f>-'OddsRatio_working_3-way'!U118/(3*'OddsRatio_working_3-way'!X118^(1/3))*COS(('OddsRatio_working_3-way'!Y118+2*PI())/3)</f>
        <v>-0.30163965217604666</v>
      </c>
      <c r="AH118" s="11">
        <f>-'OddsRatio_working_3-way'!U118/(3*'OddsRatio_working_3-way'!X118^(1/3))*COS(('OddsRatio_working_3-way'!Y118+4*PI())/3)</f>
        <v>-0.2232095428583836</v>
      </c>
      <c r="AI118" s="11">
        <f>'OddsRatio_working_3-way'!U118/(3*'OddsRatio_working_3-way'!X118^(1/3))*SIN(('OddsRatio_working_3-way'!Y118)/3)</f>
        <v>-4.5281644727124551E-2</v>
      </c>
      <c r="AJ118" s="11">
        <f>'OddsRatio_working_3-way'!U118/(3*'OddsRatio_working_3-way'!X118^(1/3))*SIN(('OddsRatio_working_3-way'!Y118+2*PI())/3)</f>
        <v>-0.43189191369206792</v>
      </c>
      <c r="AK118" s="11">
        <f>'OddsRatio_working_3-way'!U118/(3*'OddsRatio_working_3-way'!X118^(1/3))*SIN(('OddsRatio_working_3-way'!Y118+4*PI())/3)</f>
        <v>0.47717355841919246</v>
      </c>
      <c r="AL118" s="11">
        <f>'OddsRatio_working_3-way'!Z118+'OddsRatio_working_3-way'!AF118</f>
        <v>1.049698390068861</v>
      </c>
      <c r="AM118" s="11">
        <f>'OddsRatio_working_3-way'!AA118+'OddsRatio_working_3-way'!AG118</f>
        <v>-0.60327930435209343</v>
      </c>
      <c r="AN118" s="11">
        <f>'OddsRatio_working_3-way'!AB118+'OddsRatio_working_3-way'!AH118</f>
        <v>-0.44641908571676725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1.049698390068861</v>
      </c>
      <c r="AS118" s="11">
        <f>IF(('OddsRatio_working_3-way'!X118=0),IF(Q118&gt;0,-Q118^(1/3),(-Q118)^(1/3)),'OddsRatio_working_3-way'!AM118-'OddsRatio_working_3-way'!R118/3)</f>
        <v>-0.60327930435209343</v>
      </c>
      <c r="AT118" s="11">
        <f>IF(('OddsRatio_working_3-way'!X118=0),IF(Q118&gt;0,-Q118^(1/3),(-Q118)^(1/3)),'OddsRatio_working_3-way'!AN118-'OddsRatio_working_3-way'!R118/3)</f>
        <v>-0.44641908571676725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9">
        <f t="shared" si="26"/>
        <v>0.37793600241526903</v>
      </c>
      <c r="E119" s="9">
        <f t="shared" si="27"/>
        <v>0.28738820529820824</v>
      </c>
      <c r="F119" s="9">
        <f t="shared" si="28"/>
        <v>0.33467579228652289</v>
      </c>
      <c r="G119" s="9">
        <f t="shared" si="29"/>
        <v>1.0687991040490146</v>
      </c>
      <c r="H119" s="9">
        <f t="shared" si="30"/>
        <v>2.6459506202354826</v>
      </c>
      <c r="I119" s="9">
        <f t="shared" si="31"/>
        <v>3.4796139213937134</v>
      </c>
      <c r="J119" s="9">
        <f t="shared" si="32"/>
        <v>2.9879663335311664</v>
      </c>
      <c r="K119" s="11">
        <f t="shared" si="33"/>
        <v>0.39370078740157477</v>
      </c>
      <c r="L119" s="11">
        <f t="shared" si="34"/>
        <v>0.30120481927710846</v>
      </c>
      <c r="M119" s="11">
        <f t="shared" si="35"/>
        <v>0.34965034965034969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-0.27553946859515599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0.23716914903709324</v>
      </c>
      <c r="Q119" s="11">
        <f>2*'OddsRatio_working_3-way'!K119*'OddsRatio_working_3-way'!L119*'OddsRatio_working_3-way'!M119</f>
        <v>8.2926275887095557E-2</v>
      </c>
      <c r="R119" s="11">
        <f t="shared" si="36"/>
        <v>0</v>
      </c>
      <c r="S119" s="11">
        <f t="shared" si="37"/>
        <v>-0.86074474283595503</v>
      </c>
      <c r="T119" s="11">
        <f t="shared" si="38"/>
        <v>-0.30095970029229202</v>
      </c>
      <c r="U119" s="11">
        <f>'OddsRatio_working_3-way'!S119-'OddsRatio_working_3-way'!R119^2/3</f>
        <v>-0.86074474283595503</v>
      </c>
      <c r="V119" s="11">
        <f>'OddsRatio_working_3-way'!S119*'OddsRatio_working_3-way'!R119/3-2*'OddsRatio_working_3-way'!R119^3/27-'OddsRatio_working_3-way'!T119</f>
        <v>0.30095970029229202</v>
      </c>
      <c r="W119" s="11">
        <f>'OddsRatio_working_3-way'!V119^2+4*'OddsRatio_working_3-way'!U119^3/27</f>
        <v>-3.8987946212423741E-3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0.15368436470674937</v>
      </c>
      <c r="Y119" s="11">
        <f>IF('OddsRatio_working_3-way'!W119&gt;=0,IF('OddsRatio_working_3-way'!V119+SQRT('OddsRatio_working_3-way'!W119)&gt;0,0,PI()),ACOS('OddsRatio_working_3-way'!V119/(2*'OddsRatio_working_3-way'!X119)))</f>
        <v>0.20456852488219956</v>
      </c>
      <c r="Z119" s="11">
        <f>'OddsRatio_working_3-way'!X119^(1/3)*COS('OddsRatio_working_3-way'!Y119/3)</f>
        <v>0.53439955202450728</v>
      </c>
      <c r="AA119" s="11">
        <f>'OddsRatio_working_3-way'!X119^(1/3)*COS(('OddsRatio_working_3-way'!Y119+2*PI())/3)</f>
        <v>-0.2988071296818221</v>
      </c>
      <c r="AB119" s="11">
        <f>'OddsRatio_working_3-way'!X119^(1/3)*COS(('OddsRatio_working_3-way'!Y119+4*PI())/3)</f>
        <v>-0.23559242234268532</v>
      </c>
      <c r="AC119" s="11">
        <f>'OddsRatio_working_3-way'!X119^(1/3)*SIN('OddsRatio_working_3-way'!Y119/3)</f>
        <v>3.6497028298994108E-2</v>
      </c>
      <c r="AD119" s="11">
        <f>'OddsRatio_working_3-way'!X119^(1/3)*SIN(('OddsRatio_working_3-way'!Y119+2*PI())/3)</f>
        <v>0.44455507367475</v>
      </c>
      <c r="AE119" s="11">
        <f>'OddsRatio_working_3-way'!X119^(1/3)*SIN(('OddsRatio_working_3-way'!Y119+4*PI())/3)</f>
        <v>-0.48105210197374404</v>
      </c>
      <c r="AF119" s="11">
        <f>-'OddsRatio_working_3-way'!U119/(3*'OddsRatio_working_3-way'!X119^(1/3))*COS(('OddsRatio_working_3-way'!Y119)/3)</f>
        <v>0.5343995520245074</v>
      </c>
      <c r="AG119" s="11">
        <f>-'OddsRatio_working_3-way'!U119/(3*'OddsRatio_working_3-way'!X119^(1/3))*COS(('OddsRatio_working_3-way'!Y119+2*PI())/3)</f>
        <v>-0.29880712968182216</v>
      </c>
      <c r="AH119" s="11">
        <f>-'OddsRatio_working_3-way'!U119/(3*'OddsRatio_working_3-way'!X119^(1/3))*COS(('OddsRatio_working_3-way'!Y119+4*PI())/3)</f>
        <v>-0.23559242234268538</v>
      </c>
      <c r="AI119" s="11">
        <f>'OddsRatio_working_3-way'!U119/(3*'OddsRatio_working_3-way'!X119^(1/3))*SIN(('OddsRatio_working_3-way'!Y119)/3)</f>
        <v>-3.6497028298994122E-2</v>
      </c>
      <c r="AJ119" s="11">
        <f>'OddsRatio_working_3-way'!U119/(3*'OddsRatio_working_3-way'!X119^(1/3))*SIN(('OddsRatio_working_3-way'!Y119+2*PI())/3)</f>
        <v>-0.44455507367475011</v>
      </c>
      <c r="AK119" s="11">
        <f>'OddsRatio_working_3-way'!U119/(3*'OddsRatio_working_3-way'!X119^(1/3))*SIN(('OddsRatio_working_3-way'!Y119+4*PI())/3)</f>
        <v>0.48105210197374415</v>
      </c>
      <c r="AL119" s="11">
        <f>'OddsRatio_working_3-way'!Z119+'OddsRatio_working_3-way'!AF119</f>
        <v>1.0687991040490146</v>
      </c>
      <c r="AM119" s="11">
        <f>'OddsRatio_working_3-way'!AA119+'OddsRatio_working_3-way'!AG119</f>
        <v>-0.59761425936364421</v>
      </c>
      <c r="AN119" s="11">
        <f>'OddsRatio_working_3-way'!AB119+'OddsRatio_working_3-way'!AH119</f>
        <v>-0.4711848446853707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1.0687991040490146</v>
      </c>
      <c r="AS119" s="11">
        <f>IF(('OddsRatio_working_3-way'!X119=0),IF(Q119&gt;0,-Q119^(1/3),(-Q119)^(1/3)),'OddsRatio_working_3-way'!AM119-'OddsRatio_working_3-way'!R119/3)</f>
        <v>-0.59761425936364421</v>
      </c>
      <c r="AT119" s="11">
        <f>IF(('OddsRatio_working_3-way'!X119=0),IF(Q119&gt;0,-Q119^(1/3),(-Q119)^(1/3)),'OddsRatio_working_3-way'!AN119-'OddsRatio_working_3-way'!R119/3)</f>
        <v>-0.4711848446853707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9">
        <f t="shared" si="26"/>
        <v>0.33384646756049458</v>
      </c>
      <c r="E120" s="9">
        <f t="shared" si="27"/>
        <v>0.31478337165322096</v>
      </c>
      <c r="F120" s="9">
        <f t="shared" si="28"/>
        <v>0.3513701607862843</v>
      </c>
      <c r="G120" s="9">
        <f t="shared" si="29"/>
        <v>1.0670528825188073</v>
      </c>
      <c r="H120" s="9">
        <f t="shared" si="30"/>
        <v>2.9953888903101697</v>
      </c>
      <c r="I120" s="9">
        <f t="shared" si="31"/>
        <v>3.1767878803383662</v>
      </c>
      <c r="J120" s="9">
        <f t="shared" si="32"/>
        <v>2.8460014867575372</v>
      </c>
      <c r="K120" s="11">
        <f t="shared" si="33"/>
        <v>0.34843205574912889</v>
      </c>
      <c r="L120" s="11">
        <f t="shared" si="34"/>
        <v>0.32894736842105265</v>
      </c>
      <c r="M120" s="11">
        <f t="shared" si="35"/>
        <v>0.36630036630036628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-0.27707653615410799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0.23678870185380366</v>
      </c>
      <c r="Q120" s="11">
        <f>2*'OddsRatio_working_3-way'!K120*'OddsRatio_working_3-way'!L120*'OddsRatio_working_3-way'!M120</f>
        <v>8.3967624770852345E-2</v>
      </c>
      <c r="R120" s="11">
        <f t="shared" si="36"/>
        <v>0</v>
      </c>
      <c r="S120" s="11">
        <f t="shared" si="37"/>
        <v>-0.85459673034927608</v>
      </c>
      <c r="T120" s="11">
        <f t="shared" si="38"/>
        <v>-0.30304848593945954</v>
      </c>
      <c r="U120" s="11">
        <f>'OddsRatio_working_3-way'!S120-'OddsRatio_working_3-way'!R120^2/3</f>
        <v>-0.85459673034927608</v>
      </c>
      <c r="V120" s="11">
        <f>'OddsRatio_working_3-way'!S120*'OddsRatio_working_3-way'!R120/3-2*'OddsRatio_working_3-way'!R120^3/27-'OddsRatio_working_3-way'!T120</f>
        <v>0.30304848593945954</v>
      </c>
      <c r="W120" s="11">
        <f>'OddsRatio_working_3-way'!V120^2+4*'OddsRatio_working_3-way'!U120^3/27</f>
        <v>-6.2715464860135794E-4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0.15204073424480705</v>
      </c>
      <c r="Y120" s="11">
        <f>IF('OddsRatio_working_3-way'!W120&gt;=0,IF('OddsRatio_working_3-way'!V120+SQRT('OddsRatio_working_3-way'!W120)&gt;0,0,PI()),ACOS('OddsRatio_working_3-way'!V120/(2*'OddsRatio_working_3-way'!X120)))</f>
        <v>8.2449786187664964E-2</v>
      </c>
      <c r="Z120" s="11">
        <f>'OddsRatio_working_3-way'!X120^(1/3)*COS('OddsRatio_working_3-way'!Y120/3)</f>
        <v>0.53352644125940363</v>
      </c>
      <c r="AA120" s="11">
        <f>'OddsRatio_working_3-way'!X120^(1/3)*COS(('OddsRatio_working_3-way'!Y120+2*PI())/3)</f>
        <v>-0.27946498999959901</v>
      </c>
      <c r="AB120" s="11">
        <f>'OddsRatio_working_3-way'!X120^(1/3)*COS(('OddsRatio_working_3-way'!Y120+4*PI())/3)</f>
        <v>-0.25406145125980478</v>
      </c>
      <c r="AC120" s="11">
        <f>'OddsRatio_working_3-way'!X120^(1/3)*SIN('OddsRatio_working_3-way'!Y120/3)</f>
        <v>1.4666739929789487E-2</v>
      </c>
      <c r="AD120" s="11">
        <f>'OddsRatio_working_3-way'!X120^(1/3)*SIN(('OddsRatio_working_3-way'!Y120+2*PI())/3)</f>
        <v>0.45471408175645495</v>
      </c>
      <c r="AE120" s="11">
        <f>'OddsRatio_working_3-way'!X120^(1/3)*SIN(('OddsRatio_working_3-way'!Y120+4*PI())/3)</f>
        <v>-0.46938082168624423</v>
      </c>
      <c r="AF120" s="11">
        <f>-'OddsRatio_working_3-way'!U120/(3*'OddsRatio_working_3-way'!X120^(1/3))*COS(('OddsRatio_working_3-way'!Y120)/3)</f>
        <v>0.53352644125940374</v>
      </c>
      <c r="AG120" s="11">
        <f>-'OddsRatio_working_3-way'!U120/(3*'OddsRatio_working_3-way'!X120^(1/3))*COS(('OddsRatio_working_3-way'!Y120+2*PI())/3)</f>
        <v>-0.27946498999959907</v>
      </c>
      <c r="AH120" s="11">
        <f>-'OddsRatio_working_3-way'!U120/(3*'OddsRatio_working_3-way'!X120^(1/3))*COS(('OddsRatio_working_3-way'!Y120+4*PI())/3)</f>
        <v>-0.25406145125980484</v>
      </c>
      <c r="AI120" s="11">
        <f>'OddsRatio_working_3-way'!U120/(3*'OddsRatio_working_3-way'!X120^(1/3))*SIN(('OddsRatio_working_3-way'!Y120)/3)</f>
        <v>-1.466673992978949E-2</v>
      </c>
      <c r="AJ120" s="11">
        <f>'OddsRatio_working_3-way'!U120/(3*'OddsRatio_working_3-way'!X120^(1/3))*SIN(('OddsRatio_working_3-way'!Y120+2*PI())/3)</f>
        <v>-0.45471408175645506</v>
      </c>
      <c r="AK120" s="11">
        <f>'OddsRatio_working_3-way'!U120/(3*'OddsRatio_working_3-way'!X120^(1/3))*SIN(('OddsRatio_working_3-way'!Y120+4*PI())/3)</f>
        <v>0.46938082168624434</v>
      </c>
      <c r="AL120" s="11">
        <f>'OddsRatio_working_3-way'!Z120+'OddsRatio_working_3-way'!AF120</f>
        <v>1.0670528825188073</v>
      </c>
      <c r="AM120" s="11">
        <f>'OddsRatio_working_3-way'!AA120+'OddsRatio_working_3-way'!AG120</f>
        <v>-0.55892997999919802</v>
      </c>
      <c r="AN120" s="11">
        <f>'OddsRatio_working_3-way'!AB120+'OddsRatio_working_3-way'!AH120</f>
        <v>-0.50812290251960968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1.0670528825188073</v>
      </c>
      <c r="AS120" s="11">
        <f>IF(('OddsRatio_working_3-way'!X120=0),IF(Q120&gt;0,-Q120^(1/3),(-Q120)^(1/3)),'OddsRatio_working_3-way'!AM120-'OddsRatio_working_3-way'!R120/3)</f>
        <v>-0.55892997999919802</v>
      </c>
      <c r="AT120" s="11">
        <f>IF(('OddsRatio_working_3-way'!X120=0),IF(Q120&gt;0,-Q120^(1/3),(-Q120)^(1/3)),'OddsRatio_working_3-way'!AN120-'OddsRatio_working_3-way'!R120/3)</f>
        <v>-0.50812290251960968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9">
        <f t="shared" si="26"/>
        <v>0.39565950909852904</v>
      </c>
      <c r="E121" s="9">
        <f t="shared" si="27"/>
        <v>0.31142667113895367</v>
      </c>
      <c r="F121" s="9">
        <f t="shared" si="28"/>
        <v>0.29291381976251724</v>
      </c>
      <c r="G121" s="9">
        <f t="shared" si="29"/>
        <v>1.0681298393813776</v>
      </c>
      <c r="H121" s="9">
        <f t="shared" si="30"/>
        <v>2.5274256703153699</v>
      </c>
      <c r="I121" s="9">
        <f t="shared" si="31"/>
        <v>3.2110287675194518</v>
      </c>
      <c r="J121" s="9">
        <f t="shared" si="32"/>
        <v>3.4139734370019137</v>
      </c>
      <c r="K121" s="11">
        <f t="shared" si="33"/>
        <v>0.41152263374485593</v>
      </c>
      <c r="L121" s="11">
        <f t="shared" si="34"/>
        <v>0.32573289902280134</v>
      </c>
      <c r="M121" s="11">
        <f t="shared" si="35"/>
        <v>0.30674846625766872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-0.27507591922771479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0.23684282591978284</v>
      </c>
      <c r="Q121" s="11">
        <f>2*'OddsRatio_working_3-way'!K121*'OddsRatio_working_3-way'!L121*'OddsRatio_working_3-way'!M121</f>
        <v>8.2237092333257933E-2</v>
      </c>
      <c r="R121" s="11">
        <f t="shared" si="36"/>
        <v>0</v>
      </c>
      <c r="S121" s="11">
        <f t="shared" si="37"/>
        <v>-0.86100894103972203</v>
      </c>
      <c r="T121" s="11">
        <f t="shared" si="38"/>
        <v>-0.29896143786101465</v>
      </c>
      <c r="U121" s="11">
        <f>'OddsRatio_working_3-way'!S121-'OddsRatio_working_3-way'!R121^2/3</f>
        <v>-0.86100894103972203</v>
      </c>
      <c r="V121" s="11">
        <f>'OddsRatio_working_3-way'!S121*'OddsRatio_working_3-way'!R121/3-2*'OddsRatio_working_3-way'!R121^3/27-'OddsRatio_working_3-way'!T121</f>
        <v>0.29896143786101465</v>
      </c>
      <c r="W121" s="11">
        <f>'OddsRatio_working_3-way'!V121^2+4*'OddsRatio_working_3-way'!U121^3/27</f>
        <v>-5.1846165606694583E-3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0.15375512827918519</v>
      </c>
      <c r="Y121" s="11">
        <f>IF('OddsRatio_working_3-way'!W121&gt;=0,IF('OddsRatio_working_3-way'!V121+SQRT('OddsRatio_working_3-way'!W121)&gt;0,0,PI()),ACOS('OddsRatio_working_3-way'!V121/(2*'OddsRatio_working_3-way'!X121)))</f>
        <v>0.23634669595763036</v>
      </c>
      <c r="Z121" s="11">
        <f>'OddsRatio_working_3-way'!X121^(1/3)*COS('OddsRatio_working_3-way'!Y121/3)</f>
        <v>0.53406491969068881</v>
      </c>
      <c r="AA121" s="11">
        <f>'OddsRatio_working_3-way'!X121^(1/3)*COS(('OddsRatio_working_3-way'!Y121+2*PI())/3)</f>
        <v>-0.30354590157252381</v>
      </c>
      <c r="AB121" s="11">
        <f>'OddsRatio_working_3-way'!X121^(1/3)*COS(('OddsRatio_working_3-way'!Y121+4*PI())/3)</f>
        <v>-0.23051901811816508</v>
      </c>
      <c r="AC121" s="11">
        <f>'OddsRatio_working_3-way'!X121^(1/3)*SIN('OddsRatio_working_3-way'!Y121/3)</f>
        <v>4.2162090820453475E-2</v>
      </c>
      <c r="AD121" s="11">
        <f>'OddsRatio_working_3-way'!X121^(1/3)*SIN(('OddsRatio_working_3-way'!Y121+2*PI())/3)</f>
        <v>0.4414327423120058</v>
      </c>
      <c r="AE121" s="11">
        <f>'OddsRatio_working_3-way'!X121^(1/3)*SIN(('OddsRatio_working_3-way'!Y121+4*PI())/3)</f>
        <v>-0.48359483313245927</v>
      </c>
      <c r="AF121" s="11">
        <f>-'OddsRatio_working_3-way'!U121/(3*'OddsRatio_working_3-way'!X121^(1/3))*COS(('OddsRatio_working_3-way'!Y121)/3)</f>
        <v>0.53406491969068881</v>
      </c>
      <c r="AG121" s="11">
        <f>-'OddsRatio_working_3-way'!U121/(3*'OddsRatio_working_3-way'!X121^(1/3))*COS(('OddsRatio_working_3-way'!Y121+2*PI())/3)</f>
        <v>-0.30354590157252381</v>
      </c>
      <c r="AH121" s="11">
        <f>-'OddsRatio_working_3-way'!U121/(3*'OddsRatio_working_3-way'!X121^(1/3))*COS(('OddsRatio_working_3-way'!Y121+4*PI())/3)</f>
        <v>-0.23051901811816508</v>
      </c>
      <c r="AI121" s="11">
        <f>'OddsRatio_working_3-way'!U121/(3*'OddsRatio_working_3-way'!X121^(1/3))*SIN(('OddsRatio_working_3-way'!Y121)/3)</f>
        <v>-4.2162090820453475E-2</v>
      </c>
      <c r="AJ121" s="11">
        <f>'OddsRatio_working_3-way'!U121/(3*'OddsRatio_working_3-way'!X121^(1/3))*SIN(('OddsRatio_working_3-way'!Y121+2*PI())/3)</f>
        <v>-0.4414327423120058</v>
      </c>
      <c r="AK121" s="11">
        <f>'OddsRatio_working_3-way'!U121/(3*'OddsRatio_working_3-way'!X121^(1/3))*SIN(('OddsRatio_working_3-way'!Y121+4*PI())/3)</f>
        <v>0.48359483313245927</v>
      </c>
      <c r="AL121" s="11">
        <f>'OddsRatio_working_3-way'!Z121+'OddsRatio_working_3-way'!AF121</f>
        <v>1.0681298393813776</v>
      </c>
      <c r="AM121" s="11">
        <f>'OddsRatio_working_3-way'!AA121+'OddsRatio_working_3-way'!AG121</f>
        <v>-0.60709180314504763</v>
      </c>
      <c r="AN121" s="11">
        <f>'OddsRatio_working_3-way'!AB121+'OddsRatio_working_3-way'!AH121</f>
        <v>-0.46103803623633016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1.0681298393813776</v>
      </c>
      <c r="AS121" s="11">
        <f>IF(('OddsRatio_working_3-way'!X121=0),IF(Q121&gt;0,-Q121^(1/3),(-Q121)^(1/3)),'OddsRatio_working_3-way'!AM121-'OddsRatio_working_3-way'!R121/3)</f>
        <v>-0.60709180314504763</v>
      </c>
      <c r="AT121" s="11">
        <f>IF(('OddsRatio_working_3-way'!X121=0),IF(Q121&gt;0,-Q121^(1/3),(-Q121)^(1/3)),'OddsRatio_working_3-way'!AN121-'OddsRatio_working_3-way'!R121/3)</f>
        <v>-0.46103803623633016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9">
        <f t="shared" si="26"/>
        <v>0.35368989987906135</v>
      </c>
      <c r="E122" s="9">
        <f t="shared" si="27"/>
        <v>0.32315505006046935</v>
      </c>
      <c r="F122" s="9">
        <f t="shared" si="28"/>
        <v>0.32315505006046935</v>
      </c>
      <c r="G122" s="9">
        <f t="shared" si="29"/>
        <v>1.0686172350609366</v>
      </c>
      <c r="H122" s="9">
        <f t="shared" si="30"/>
        <v>2.8273354719542008</v>
      </c>
      <c r="I122" s="9">
        <f t="shared" si="31"/>
        <v>3.0944897807194356</v>
      </c>
      <c r="J122" s="9">
        <f t="shared" si="32"/>
        <v>3.0944897807194356</v>
      </c>
      <c r="K122" s="11">
        <f t="shared" si="33"/>
        <v>0.36900369003690037</v>
      </c>
      <c r="L122" s="11">
        <f t="shared" si="34"/>
        <v>0.33783783783783783</v>
      </c>
      <c r="M122" s="11">
        <f t="shared" si="35"/>
        <v>0.33783783783783783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-0.27666584006964967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0.23711317281178657</v>
      </c>
      <c r="Q122" s="11">
        <f>2*'OddsRatio_working_3-way'!K122*'OddsRatio_working_3-way'!L122*'OddsRatio_working_3-way'!M122</f>
        <v>8.4232032970439269E-2</v>
      </c>
      <c r="R122" s="11">
        <f t="shared" si="36"/>
        <v>0</v>
      </c>
      <c r="S122" s="11">
        <f t="shared" si="37"/>
        <v>-0.85703812495281007</v>
      </c>
      <c r="T122" s="11">
        <f t="shared" si="38"/>
        <v>-0.30445404083581168</v>
      </c>
      <c r="U122" s="11">
        <f>'OddsRatio_working_3-way'!S122-'OddsRatio_working_3-way'!R122^2/3</f>
        <v>-0.85703812495281007</v>
      </c>
      <c r="V122" s="11">
        <f>'OddsRatio_working_3-way'!S122*'OddsRatio_working_3-way'!R122/3-2*'OddsRatio_working_3-way'!R122^3/27-'OddsRatio_working_3-way'!T122</f>
        <v>0.30445404083581168</v>
      </c>
      <c r="W122" s="11">
        <f>'OddsRatio_working_3-way'!V122^2+4*'OddsRatio_working_3-way'!U122^3/27</f>
        <v>-5.6800357243984301E-4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0.15269271966411327</v>
      </c>
      <c r="Y122" s="11">
        <f>IF('OddsRatio_working_3-way'!W122&gt;=0,IF('OddsRatio_working_3-way'!V122+SQRT('OddsRatio_working_3-way'!W122)&gt;0,0,PI()),ACOS('OddsRatio_working_3-way'!V122/(2*'OddsRatio_working_3-way'!X122)))</f>
        <v>7.8121224469958062E-2</v>
      </c>
      <c r="Z122" s="11">
        <f>'OddsRatio_working_3-way'!X122^(1/3)*COS('OddsRatio_working_3-way'!Y122/3)</f>
        <v>0.53430861753046832</v>
      </c>
      <c r="AA122" s="11">
        <f>'OddsRatio_working_3-way'!X122^(1/3)*COS(('OddsRatio_working_3-way'!Y122+2*PI())/3)</f>
        <v>-0.27920657671414273</v>
      </c>
      <c r="AB122" s="11">
        <f>'OddsRatio_working_3-way'!X122^(1/3)*COS(('OddsRatio_working_3-way'!Y122+4*PI())/3)</f>
        <v>-0.25510204081632554</v>
      </c>
      <c r="AC122" s="11">
        <f>'OddsRatio_working_3-way'!X122^(1/3)*SIN('OddsRatio_working_3-way'!Y122/3)</f>
        <v>1.3916760289295666E-2</v>
      </c>
      <c r="AD122" s="11">
        <f>'OddsRatio_working_3-way'!X122^(1/3)*SIN(('OddsRatio_working_3-way'!Y122+2*PI())/3)</f>
        <v>0.45576645609768118</v>
      </c>
      <c r="AE122" s="11">
        <f>'OddsRatio_working_3-way'!X122^(1/3)*SIN(('OddsRatio_working_3-way'!Y122+4*PI())/3)</f>
        <v>-0.46968321638697696</v>
      </c>
      <c r="AF122" s="11">
        <f>-'OddsRatio_working_3-way'!U122/(3*'OddsRatio_working_3-way'!X122^(1/3))*COS(('OddsRatio_working_3-way'!Y122)/3)</f>
        <v>0.53430861753046821</v>
      </c>
      <c r="AG122" s="11">
        <f>-'OddsRatio_working_3-way'!U122/(3*'OddsRatio_working_3-way'!X122^(1/3))*COS(('OddsRatio_working_3-way'!Y122+2*PI())/3)</f>
        <v>-0.27920657671414267</v>
      </c>
      <c r="AH122" s="11">
        <f>-'OddsRatio_working_3-way'!U122/(3*'OddsRatio_working_3-way'!X122^(1/3))*COS(('OddsRatio_working_3-way'!Y122+4*PI())/3)</f>
        <v>-0.25510204081632548</v>
      </c>
      <c r="AI122" s="11">
        <f>'OddsRatio_working_3-way'!U122/(3*'OddsRatio_working_3-way'!X122^(1/3))*SIN(('OddsRatio_working_3-way'!Y122)/3)</f>
        <v>-1.3916760289295662E-2</v>
      </c>
      <c r="AJ122" s="11">
        <f>'OddsRatio_working_3-way'!U122/(3*'OddsRatio_working_3-way'!X122^(1/3))*SIN(('OddsRatio_working_3-way'!Y122+2*PI())/3)</f>
        <v>-0.45576645609768113</v>
      </c>
      <c r="AK122" s="11">
        <f>'OddsRatio_working_3-way'!U122/(3*'OddsRatio_working_3-way'!X122^(1/3))*SIN(('OddsRatio_working_3-way'!Y122+4*PI())/3)</f>
        <v>0.46968321638697685</v>
      </c>
      <c r="AL122" s="11">
        <f>'OddsRatio_working_3-way'!Z122+'OddsRatio_working_3-way'!AF122</f>
        <v>1.0686172350609366</v>
      </c>
      <c r="AM122" s="11">
        <f>'OddsRatio_working_3-way'!AA122+'OddsRatio_working_3-way'!AG122</f>
        <v>-0.55841315342828546</v>
      </c>
      <c r="AN122" s="11">
        <f>'OddsRatio_working_3-way'!AB122+'OddsRatio_working_3-way'!AH122</f>
        <v>-0.51020408163265096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1.0686172350609366</v>
      </c>
      <c r="AS122" s="11">
        <f>IF(('OddsRatio_working_3-way'!X122=0),IF(Q122&gt;0,-Q122^(1/3),(-Q122)^(1/3)),'OddsRatio_working_3-way'!AM122-'OddsRatio_working_3-way'!R122/3)</f>
        <v>-0.55841315342828546</v>
      </c>
      <c r="AT122" s="11">
        <f>IF(('OddsRatio_working_3-way'!X122=0),IF(Q122&gt;0,-Q122^(1/3),(-Q122)^(1/3)),'OddsRatio_working_3-way'!AN122-'OddsRatio_working_3-way'!R122/3)</f>
        <v>-0.51020408163265096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9">
        <f t="shared" si="26"/>
        <v>0.53467494764979762</v>
      </c>
      <c r="E123" s="9">
        <f t="shared" si="27"/>
        <v>0.25543014344083959</v>
      </c>
      <c r="F123" s="9">
        <f t="shared" si="28"/>
        <v>0.20989490890936285</v>
      </c>
      <c r="G123" s="9">
        <f t="shared" si="29"/>
        <v>1.0485484604380957</v>
      </c>
      <c r="H123" s="9">
        <f t="shared" si="30"/>
        <v>1.8702952221636198</v>
      </c>
      <c r="I123" s="9">
        <f t="shared" si="31"/>
        <v>3.9149647200179056</v>
      </c>
      <c r="J123" s="9">
        <f t="shared" si="32"/>
        <v>4.7642889729727633</v>
      </c>
      <c r="K123" s="11">
        <f t="shared" si="33"/>
        <v>0.54644808743169393</v>
      </c>
      <c r="L123" s="11">
        <f t="shared" si="34"/>
        <v>0.26455026455026459</v>
      </c>
      <c r="M123" s="11">
        <f t="shared" si="35"/>
        <v>0.2178649237472767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-0.26089260053568308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0.22676546838124034</v>
      </c>
      <c r="Q123" s="11">
        <f>2*'OddsRatio_working_3-way'!K123*'OddsRatio_working_3-way'!L123*'OddsRatio_working_3-way'!M123</f>
        <v>6.2990407883677893E-2</v>
      </c>
      <c r="R123" s="11">
        <f t="shared" si="36"/>
        <v>0</v>
      </c>
      <c r="S123" s="11">
        <f t="shared" si="37"/>
        <v>-0.86919087745543377</v>
      </c>
      <c r="T123" s="11">
        <f t="shared" si="38"/>
        <v>-0.24144191040428722</v>
      </c>
      <c r="U123" s="11">
        <f>'OddsRatio_working_3-way'!S123-'OddsRatio_working_3-way'!R123^2/3</f>
        <v>-0.86919087745543377</v>
      </c>
      <c r="V123" s="11">
        <f>'OddsRatio_working_3-way'!S123*'OddsRatio_working_3-way'!R123/3-2*'OddsRatio_working_3-way'!R123^3/27-'OddsRatio_working_3-way'!T123</f>
        <v>0.24144191040428722</v>
      </c>
      <c r="W123" s="11">
        <f>'OddsRatio_working_3-way'!V123^2+4*'OddsRatio_working_3-way'!U123^3/27</f>
        <v>-3.8989868140519288E-2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0.15595196715671075</v>
      </c>
      <c r="Y123" s="11">
        <f>IF('OddsRatio_working_3-way'!W123&gt;=0,IF('OddsRatio_working_3-way'!V123+SQRT('OddsRatio_working_3-way'!W123)&gt;0,0,PI()),ACOS('OddsRatio_working_3-way'!V123/(2*'OddsRatio_working_3-way'!X123)))</f>
        <v>0.68551894293831872</v>
      </c>
      <c r="Z123" s="11">
        <f>'OddsRatio_working_3-way'!X123^(1/3)*COS('OddsRatio_working_3-way'!Y123/3)</f>
        <v>0.52427423021904784</v>
      </c>
      <c r="AA123" s="11">
        <f>'OddsRatio_working_3-way'!X123^(1/3)*COS(('OddsRatio_working_3-way'!Y123+2*PI())/3)</f>
        <v>-0.36773123431143323</v>
      </c>
      <c r="AB123" s="11">
        <f>'OddsRatio_working_3-way'!X123^(1/3)*COS(('OddsRatio_working_3-way'!Y123+4*PI())/3)</f>
        <v>-0.15654299590761453</v>
      </c>
      <c r="AC123" s="11">
        <f>'OddsRatio_working_3-way'!X123^(1/3)*SIN('OddsRatio_working_3-way'!Y123/3)</f>
        <v>0.12192958629212761</v>
      </c>
      <c r="AD123" s="11">
        <f>'OddsRatio_working_3-way'!X123^(1/3)*SIN(('OddsRatio_working_3-way'!Y123+2*PI())/3)</f>
        <v>0.39307000877316289</v>
      </c>
      <c r="AE123" s="11">
        <f>'OddsRatio_working_3-way'!X123^(1/3)*SIN(('OddsRatio_working_3-way'!Y123+4*PI())/3)</f>
        <v>-0.51499959506529047</v>
      </c>
      <c r="AF123" s="11">
        <f>-'OddsRatio_working_3-way'!U123/(3*'OddsRatio_working_3-way'!X123^(1/3))*COS(('OddsRatio_working_3-way'!Y123)/3)</f>
        <v>0.52427423021904784</v>
      </c>
      <c r="AG123" s="11">
        <f>-'OddsRatio_working_3-way'!U123/(3*'OddsRatio_working_3-way'!X123^(1/3))*COS(('OddsRatio_working_3-way'!Y123+2*PI())/3)</f>
        <v>-0.36773123431143323</v>
      </c>
      <c r="AH123" s="11">
        <f>-'OddsRatio_working_3-way'!U123/(3*'OddsRatio_working_3-way'!X123^(1/3))*COS(('OddsRatio_working_3-way'!Y123+4*PI())/3)</f>
        <v>-0.15654299590761453</v>
      </c>
      <c r="AI123" s="11">
        <f>'OddsRatio_working_3-way'!U123/(3*'OddsRatio_working_3-way'!X123^(1/3))*SIN(('OddsRatio_working_3-way'!Y123)/3)</f>
        <v>-0.12192958629212761</v>
      </c>
      <c r="AJ123" s="11">
        <f>'OddsRatio_working_3-way'!U123/(3*'OddsRatio_working_3-way'!X123^(1/3))*SIN(('OddsRatio_working_3-way'!Y123+2*PI())/3)</f>
        <v>-0.39307000877316289</v>
      </c>
      <c r="AK123" s="11">
        <f>'OddsRatio_working_3-way'!U123/(3*'OddsRatio_working_3-way'!X123^(1/3))*SIN(('OddsRatio_working_3-way'!Y123+4*PI())/3)</f>
        <v>0.51499959506529047</v>
      </c>
      <c r="AL123" s="11">
        <f>'OddsRatio_working_3-way'!Z123+'OddsRatio_working_3-way'!AF123</f>
        <v>1.0485484604380957</v>
      </c>
      <c r="AM123" s="11">
        <f>'OddsRatio_working_3-way'!AA123+'OddsRatio_working_3-way'!AG123</f>
        <v>-0.73546246862286646</v>
      </c>
      <c r="AN123" s="11">
        <f>'OddsRatio_working_3-way'!AB123+'OddsRatio_working_3-way'!AH123</f>
        <v>-0.31308599181522906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1.0485484604380957</v>
      </c>
      <c r="AS123" s="11">
        <f>IF(('OddsRatio_working_3-way'!X123=0),IF(Q123&gt;0,-Q123^(1/3),(-Q123)^(1/3)),'OddsRatio_working_3-way'!AM123-'OddsRatio_working_3-way'!R123/3)</f>
        <v>-0.73546246862286646</v>
      </c>
      <c r="AT123" s="11">
        <f>IF(('OddsRatio_working_3-way'!X123=0),IF(Q123&gt;0,-Q123^(1/3),(-Q123)^(1/3)),'OddsRatio_working_3-way'!AN123-'OddsRatio_working_3-way'!R123/3)</f>
        <v>-0.31308599181522906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9">
        <f t="shared" si="26"/>
        <v>0.37652484572758815</v>
      </c>
      <c r="E124" s="9">
        <f t="shared" si="27"/>
        <v>0.27433172413805806</v>
      </c>
      <c r="F124" s="9">
        <f t="shared" si="28"/>
        <v>0.34914343013435362</v>
      </c>
      <c r="G124" s="9">
        <f t="shared" si="29"/>
        <v>1.0414259324066086</v>
      </c>
      <c r="H124" s="9">
        <f t="shared" si="30"/>
        <v>2.655867232526508</v>
      </c>
      <c r="I124" s="9">
        <f t="shared" si="31"/>
        <v>3.6452218683127868</v>
      </c>
      <c r="J124" s="9">
        <f t="shared" si="32"/>
        <v>2.8641524190078296</v>
      </c>
      <c r="K124" s="11">
        <f t="shared" si="33"/>
        <v>0.38610038610038611</v>
      </c>
      <c r="L124" s="11">
        <f t="shared" si="34"/>
        <v>0.2824858757062147</v>
      </c>
      <c r="M124" s="11">
        <f t="shared" si="35"/>
        <v>0.35842293906810035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-0.28260291846951224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0.23142724072193727</v>
      </c>
      <c r="Q124" s="11">
        <f>2*'OddsRatio_working_3-way'!K124*'OddsRatio_working_3-way'!L124*'OddsRatio_working_3-way'!M124</f>
        <v>7.8184878622276105E-2</v>
      </c>
      <c r="R124" s="11">
        <f t="shared" si="36"/>
        <v>0</v>
      </c>
      <c r="S124" s="11">
        <f t="shared" si="37"/>
        <v>-0.81891313074639771</v>
      </c>
      <c r="T124" s="11">
        <f t="shared" si="38"/>
        <v>-0.27665984146837763</v>
      </c>
      <c r="U124" s="11">
        <f>'OddsRatio_working_3-way'!S124-'OddsRatio_working_3-way'!R124^2/3</f>
        <v>-0.81891313074639771</v>
      </c>
      <c r="V124" s="11">
        <f>'OddsRatio_working_3-way'!S124*'OddsRatio_working_3-way'!R124/3-2*'OddsRatio_working_3-way'!R124^3/27-'OddsRatio_working_3-way'!T124</f>
        <v>0.27665984146837763</v>
      </c>
      <c r="W124" s="11">
        <f>'OddsRatio_working_3-way'!V124^2+4*'OddsRatio_working_3-way'!U124^3/27</f>
        <v>-4.8191057510294094E-3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0.14261817348460298</v>
      </c>
      <c r="Y124" s="11">
        <f>IF('OddsRatio_working_3-way'!W124&gt;=0,IF('OddsRatio_working_3-way'!V124+SQRT('OddsRatio_working_3-way'!W124)&gt;0,0,PI()),ACOS('OddsRatio_working_3-way'!V124/(2*'OddsRatio_working_3-way'!X124)))</f>
        <v>0.24584535021319609</v>
      </c>
      <c r="Z124" s="11">
        <f>'OddsRatio_working_3-way'!X124^(1/3)*COS('OddsRatio_working_3-way'!Y124/3)</f>
        <v>0.52071296620330432</v>
      </c>
      <c r="AA124" s="11">
        <f>'OddsRatio_working_3-way'!X124^(1/3)*COS(('OddsRatio_working_3-way'!Y124+2*PI())/3)</f>
        <v>-0.29739413701516043</v>
      </c>
      <c r="AB124" s="11">
        <f>'OddsRatio_working_3-way'!X124^(1/3)*COS(('OddsRatio_working_3-way'!Y124+4*PI())/3)</f>
        <v>-0.223318829188144</v>
      </c>
      <c r="AC124" s="11">
        <f>'OddsRatio_working_3-way'!X124^(1/3)*SIN('OddsRatio_working_3-way'!Y124/3)</f>
        <v>4.2767398914232466E-2</v>
      </c>
      <c r="AD124" s="11">
        <f>'OddsRatio_working_3-way'!X124^(1/3)*SIN(('OddsRatio_working_3-way'!Y124+2*PI())/3)</f>
        <v>0.42956695735489314</v>
      </c>
      <c r="AE124" s="11">
        <f>'OddsRatio_working_3-way'!X124^(1/3)*SIN(('OddsRatio_working_3-way'!Y124+4*PI())/3)</f>
        <v>-0.47233435626912551</v>
      </c>
      <c r="AF124" s="11">
        <f>-'OddsRatio_working_3-way'!U124/(3*'OddsRatio_working_3-way'!X124^(1/3))*COS(('OddsRatio_working_3-way'!Y124)/3)</f>
        <v>0.52071296620330421</v>
      </c>
      <c r="AG124" s="11">
        <f>-'OddsRatio_working_3-way'!U124/(3*'OddsRatio_working_3-way'!X124^(1/3))*COS(('OddsRatio_working_3-way'!Y124+2*PI())/3)</f>
        <v>-0.29739413701516038</v>
      </c>
      <c r="AH124" s="11">
        <f>-'OddsRatio_working_3-way'!U124/(3*'OddsRatio_working_3-way'!X124^(1/3))*COS(('OddsRatio_working_3-way'!Y124+4*PI())/3)</f>
        <v>-0.22331882918814394</v>
      </c>
      <c r="AI124" s="11">
        <f>'OddsRatio_working_3-way'!U124/(3*'OddsRatio_working_3-way'!X124^(1/3))*SIN(('OddsRatio_working_3-way'!Y124)/3)</f>
        <v>-4.2767398914232459E-2</v>
      </c>
      <c r="AJ124" s="11">
        <f>'OddsRatio_working_3-way'!U124/(3*'OddsRatio_working_3-way'!X124^(1/3))*SIN(('OddsRatio_working_3-way'!Y124+2*PI())/3)</f>
        <v>-0.42956695735489309</v>
      </c>
      <c r="AK124" s="11">
        <f>'OddsRatio_working_3-way'!U124/(3*'OddsRatio_working_3-way'!X124^(1/3))*SIN(('OddsRatio_working_3-way'!Y124+4*PI())/3)</f>
        <v>0.4723343562691254</v>
      </c>
      <c r="AL124" s="11">
        <f>'OddsRatio_working_3-way'!Z124+'OddsRatio_working_3-way'!AF124</f>
        <v>1.0414259324066086</v>
      </c>
      <c r="AM124" s="11">
        <f>'OddsRatio_working_3-way'!AA124+'OddsRatio_working_3-way'!AG124</f>
        <v>-0.59478827403032075</v>
      </c>
      <c r="AN124" s="11">
        <f>'OddsRatio_working_3-way'!AB124+'OddsRatio_working_3-way'!AH124</f>
        <v>-0.44663765837628794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1.0414259324066086</v>
      </c>
      <c r="AS124" s="11">
        <f>IF(('OddsRatio_working_3-way'!X124=0),IF(Q124&gt;0,-Q124^(1/3),(-Q124)^(1/3)),'OddsRatio_working_3-way'!AM124-'OddsRatio_working_3-way'!R124/3)</f>
        <v>-0.59478827403032075</v>
      </c>
      <c r="AT124" s="11">
        <f>IF(('OddsRatio_working_3-way'!X124=0),IF(Q124&gt;0,-Q124^(1/3),(-Q124)^(1/3)),'OddsRatio_working_3-way'!AN124-'OddsRatio_working_3-way'!R124/3)</f>
        <v>-0.44663765837628794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9">
        <f t="shared" si="26"/>
        <v>0.33220844071655564</v>
      </c>
      <c r="E125" s="9">
        <f t="shared" si="27"/>
        <v>0.28831465747375046</v>
      </c>
      <c r="F125" s="9">
        <f t="shared" si="28"/>
        <v>0.37947690180969379</v>
      </c>
      <c r="G125" s="9">
        <f t="shared" si="29"/>
        <v>1.0415328054871726</v>
      </c>
      <c r="H125" s="9">
        <f t="shared" si="30"/>
        <v>3.0101583145902437</v>
      </c>
      <c r="I125" s="9">
        <f t="shared" si="31"/>
        <v>3.4684327490046001</v>
      </c>
      <c r="J125" s="9">
        <f t="shared" si="32"/>
        <v>2.6352065046148612</v>
      </c>
      <c r="K125" s="11">
        <f t="shared" si="33"/>
        <v>0.34129692832764502</v>
      </c>
      <c r="L125" s="11">
        <f t="shared" si="34"/>
        <v>0.29673590504451036</v>
      </c>
      <c r="M125" s="11">
        <f t="shared" si="35"/>
        <v>0.38910505836575876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-0.28299232867088475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0.23131694965688049</v>
      </c>
      <c r="Q125" s="11">
        <f>2*'OddsRatio_working_3-way'!K125*'OddsRatio_working_3-way'!L125*'OddsRatio_working_3-way'!M125</f>
        <v>7.8813270751918393E-2</v>
      </c>
      <c r="R125" s="11">
        <f t="shared" si="36"/>
        <v>0</v>
      </c>
      <c r="S125" s="11">
        <f t="shared" si="37"/>
        <v>-0.81739653771992582</v>
      </c>
      <c r="T125" s="11">
        <f t="shared" si="38"/>
        <v>-0.27849967213626092</v>
      </c>
      <c r="U125" s="11">
        <f>'OddsRatio_working_3-way'!S125-'OddsRatio_working_3-way'!R125^2/3</f>
        <v>-0.81739653771992582</v>
      </c>
      <c r="V125" s="11">
        <f>'OddsRatio_working_3-way'!S125*'OddsRatio_working_3-way'!R125/3-2*'OddsRatio_working_3-way'!R125^3/27-'OddsRatio_working_3-way'!T125</f>
        <v>0.27849967213626092</v>
      </c>
      <c r="W125" s="11">
        <f>'OddsRatio_working_3-way'!V125^2+4*'OddsRatio_working_3-way'!U125^3/27</f>
        <v>-3.3465181253731768E-3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0.14222217259043859</v>
      </c>
      <c r="Y125" s="11">
        <f>IF('OddsRatio_working_3-way'!W125&gt;=0,IF('OddsRatio_working_3-way'!V125+SQRT('OddsRatio_working_3-way'!W125)&gt;0,0,PI()),ACOS('OddsRatio_working_3-way'!V125/(2*'OddsRatio_working_3-way'!X125)))</f>
        <v>0.20480455730671498</v>
      </c>
      <c r="Z125" s="11">
        <f>'OddsRatio_working_3-way'!X125^(1/3)*COS('OddsRatio_working_3-way'!Y125/3)</f>
        <v>0.52076640274358632</v>
      </c>
      <c r="AA125" s="11">
        <f>'OddsRatio_working_3-way'!X125^(1/3)*COS(('OddsRatio_working_3-way'!Y125+2*PI())/3)</f>
        <v>-0.29121986396861305</v>
      </c>
      <c r="AB125" s="11">
        <f>'OddsRatio_working_3-way'!X125^(1/3)*COS(('OddsRatio_working_3-way'!Y125+4*PI())/3)</f>
        <v>-0.22954653877497294</v>
      </c>
      <c r="AC125" s="11">
        <f>'OddsRatio_working_3-way'!X125^(1/3)*SIN('OddsRatio_working_3-way'!Y125/3)</f>
        <v>3.5607110902367421E-2</v>
      </c>
      <c r="AD125" s="11">
        <f>'OddsRatio_working_3-way'!X125^(1/3)*SIN(('OddsRatio_working_3-way'!Y125+2*PI())/3)</f>
        <v>0.43319337876220027</v>
      </c>
      <c r="AE125" s="11">
        <f>'OddsRatio_working_3-way'!X125^(1/3)*SIN(('OddsRatio_working_3-way'!Y125+4*PI())/3)</f>
        <v>-0.46880048966456767</v>
      </c>
      <c r="AF125" s="11">
        <f>-'OddsRatio_working_3-way'!U125/(3*'OddsRatio_working_3-way'!X125^(1/3))*COS(('OddsRatio_working_3-way'!Y125)/3)</f>
        <v>0.52076640274358632</v>
      </c>
      <c r="AG125" s="11">
        <f>-'OddsRatio_working_3-way'!U125/(3*'OddsRatio_working_3-way'!X125^(1/3))*COS(('OddsRatio_working_3-way'!Y125+2*PI())/3)</f>
        <v>-0.29121986396861305</v>
      </c>
      <c r="AH125" s="11">
        <f>-'OddsRatio_working_3-way'!U125/(3*'OddsRatio_working_3-way'!X125^(1/3))*COS(('OddsRatio_working_3-way'!Y125+4*PI())/3)</f>
        <v>-0.22954653877497294</v>
      </c>
      <c r="AI125" s="11">
        <f>'OddsRatio_working_3-way'!U125/(3*'OddsRatio_working_3-way'!X125^(1/3))*SIN(('OddsRatio_working_3-way'!Y125)/3)</f>
        <v>-3.5607110902367421E-2</v>
      </c>
      <c r="AJ125" s="11">
        <f>'OddsRatio_working_3-way'!U125/(3*'OddsRatio_working_3-way'!X125^(1/3))*SIN(('OddsRatio_working_3-way'!Y125+2*PI())/3)</f>
        <v>-0.43319337876220027</v>
      </c>
      <c r="AK125" s="11">
        <f>'OddsRatio_working_3-way'!U125/(3*'OddsRatio_working_3-way'!X125^(1/3))*SIN(('OddsRatio_working_3-way'!Y125+4*PI())/3)</f>
        <v>0.46880048966456767</v>
      </c>
      <c r="AL125" s="11">
        <f>'OddsRatio_working_3-way'!Z125+'OddsRatio_working_3-way'!AF125</f>
        <v>1.0415328054871726</v>
      </c>
      <c r="AM125" s="11">
        <f>'OddsRatio_working_3-way'!AA125+'OddsRatio_working_3-way'!AG125</f>
        <v>-0.58243972793722609</v>
      </c>
      <c r="AN125" s="11">
        <f>'OddsRatio_working_3-way'!AB125+'OddsRatio_working_3-way'!AH125</f>
        <v>-0.45909307754994588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1.0415328054871726</v>
      </c>
      <c r="AS125" s="11">
        <f>IF(('OddsRatio_working_3-way'!X125=0),IF(Q125&gt;0,-Q125^(1/3),(-Q125)^(1/3)),'OddsRatio_working_3-way'!AM125-'OddsRatio_working_3-way'!R125/3)</f>
        <v>-0.58243972793722609</v>
      </c>
      <c r="AT125" s="11">
        <f>IF(('OddsRatio_working_3-way'!X125=0),IF(Q125&gt;0,-Q125^(1/3),(-Q125)^(1/3)),'OddsRatio_working_3-way'!AN125-'OddsRatio_working_3-way'!R125/3)</f>
        <v>-0.45909307754994588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9">
        <f t="shared" si="26"/>
        <v>0.26456751601460671</v>
      </c>
      <c r="E126" s="9">
        <f t="shared" si="27"/>
        <v>0.28762926504019581</v>
      </c>
      <c r="F126" s="9">
        <f t="shared" si="28"/>
        <v>0.44780321894519759</v>
      </c>
      <c r="G126" s="9">
        <f t="shared" si="29"/>
        <v>1.0450201203947258</v>
      </c>
      <c r="H126" s="9">
        <f t="shared" si="30"/>
        <v>3.7797535202499701</v>
      </c>
      <c r="I126" s="9">
        <f t="shared" si="31"/>
        <v>3.4766976853355005</v>
      </c>
      <c r="J126" s="9">
        <f t="shared" si="32"/>
        <v>2.2331237420657768</v>
      </c>
      <c r="K126" s="11">
        <f t="shared" si="33"/>
        <v>0.27322404371584696</v>
      </c>
      <c r="L126" s="11">
        <f t="shared" si="34"/>
        <v>0.29673590504451036</v>
      </c>
      <c r="M126" s="11">
        <f t="shared" si="35"/>
        <v>0.4587155963302752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-0.27665881351159227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0.23095327246282765</v>
      </c>
      <c r="Q126" s="11">
        <f>2*'OddsRatio_working_3-way'!K126*'OddsRatio_working_3-way'!L126*'OddsRatio_working_3-way'!M126</f>
        <v>7.4381086139396979E-2</v>
      </c>
      <c r="R126" s="11">
        <f t="shared" si="36"/>
        <v>0</v>
      </c>
      <c r="S126" s="11">
        <f t="shared" si="37"/>
        <v>-0.83479455988178919</v>
      </c>
      <c r="T126" s="11">
        <f t="shared" si="38"/>
        <v>-0.26885493071877264</v>
      </c>
      <c r="U126" s="11">
        <f>'OddsRatio_working_3-way'!S126-'OddsRatio_working_3-way'!R126^2/3</f>
        <v>-0.83479455988178919</v>
      </c>
      <c r="V126" s="11">
        <f>'OddsRatio_working_3-way'!S126*'OddsRatio_working_3-way'!R126/3-2*'OddsRatio_working_3-way'!R126^3/27-'OddsRatio_working_3-way'!T126</f>
        <v>0.26885493071877264</v>
      </c>
      <c r="W126" s="11">
        <f>'OddsRatio_working_3-way'!V126^2+4*'OddsRatio_working_3-way'!U126^3/27</f>
        <v>-1.3902695377419408E-2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0.14678697928394011</v>
      </c>
      <c r="Y126" s="11">
        <f>IF('OddsRatio_working_3-way'!W126&gt;=0,IF('OddsRatio_working_3-way'!V126+SQRT('OddsRatio_working_3-way'!W126)&gt;0,0,PI()),ACOS('OddsRatio_working_3-way'!V126/(2*'OddsRatio_working_3-way'!X126)))</f>
        <v>0.41330190014688539</v>
      </c>
      <c r="Z126" s="11">
        <f>'OddsRatio_working_3-way'!X126^(1/3)*COS('OddsRatio_working_3-way'!Y126/3)</f>
        <v>0.5225100601973629</v>
      </c>
      <c r="AA126" s="11">
        <f>'OddsRatio_working_3-way'!X126^(1/3)*COS(('OddsRatio_working_3-way'!Y126+2*PI())/3)</f>
        <v>-0.32399311832950406</v>
      </c>
      <c r="AB126" s="11">
        <f>'OddsRatio_working_3-way'!X126^(1/3)*COS(('OddsRatio_working_3-way'!Y126+4*PI())/3)</f>
        <v>-0.19851694186785893</v>
      </c>
      <c r="AC126" s="11">
        <f>'OddsRatio_working_3-way'!X126^(1/3)*SIN('OddsRatio_working_3-way'!Y126/3)</f>
        <v>7.2443704257015934E-2</v>
      </c>
      <c r="AD126" s="11">
        <f>'OddsRatio_working_3-way'!X126^(1/3)*SIN(('OddsRatio_working_3-way'!Y126+2*PI())/3)</f>
        <v>0.41628513373534459</v>
      </c>
      <c r="AE126" s="11">
        <f>'OddsRatio_working_3-way'!X126^(1/3)*SIN(('OddsRatio_working_3-way'!Y126+4*PI())/3)</f>
        <v>-0.48872883799236044</v>
      </c>
      <c r="AF126" s="11">
        <f>-'OddsRatio_working_3-way'!U126/(3*'OddsRatio_working_3-way'!X126^(1/3))*COS(('OddsRatio_working_3-way'!Y126)/3)</f>
        <v>0.5225100601973629</v>
      </c>
      <c r="AG126" s="11">
        <f>-'OddsRatio_working_3-way'!U126/(3*'OddsRatio_working_3-way'!X126^(1/3))*COS(('OddsRatio_working_3-way'!Y126+2*PI())/3)</f>
        <v>-0.32399311832950406</v>
      </c>
      <c r="AH126" s="11">
        <f>-'OddsRatio_working_3-way'!U126/(3*'OddsRatio_working_3-way'!X126^(1/3))*COS(('OddsRatio_working_3-way'!Y126+4*PI())/3)</f>
        <v>-0.19851694186785893</v>
      </c>
      <c r="AI126" s="11">
        <f>'OddsRatio_working_3-way'!U126/(3*'OddsRatio_working_3-way'!X126^(1/3))*SIN(('OddsRatio_working_3-way'!Y126)/3)</f>
        <v>-7.2443704257015934E-2</v>
      </c>
      <c r="AJ126" s="11">
        <f>'OddsRatio_working_3-way'!U126/(3*'OddsRatio_working_3-way'!X126^(1/3))*SIN(('OddsRatio_working_3-way'!Y126+2*PI())/3)</f>
        <v>-0.41628513373534459</v>
      </c>
      <c r="AK126" s="11">
        <f>'OddsRatio_working_3-way'!U126/(3*'OddsRatio_working_3-way'!X126^(1/3))*SIN(('OddsRatio_working_3-way'!Y126+4*PI())/3)</f>
        <v>0.48872883799236044</v>
      </c>
      <c r="AL126" s="11">
        <f>'OddsRatio_working_3-way'!Z126+'OddsRatio_working_3-way'!AF126</f>
        <v>1.0450201203947258</v>
      </c>
      <c r="AM126" s="11">
        <f>'OddsRatio_working_3-way'!AA126+'OddsRatio_working_3-way'!AG126</f>
        <v>-0.64798623665900812</v>
      </c>
      <c r="AN126" s="11">
        <f>'OddsRatio_working_3-way'!AB126+'OddsRatio_working_3-way'!AH126</f>
        <v>-0.39703388373571785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1.0450201203947258</v>
      </c>
      <c r="AS126" s="11">
        <f>IF(('OddsRatio_working_3-way'!X126=0),IF(Q126&gt;0,-Q126^(1/3),(-Q126)^(1/3)),'OddsRatio_working_3-way'!AM126-'OddsRatio_working_3-way'!R126/3)</f>
        <v>-0.64798623665900812</v>
      </c>
      <c r="AT126" s="11">
        <f>IF(('OddsRatio_working_3-way'!X126=0),IF(Q126&gt;0,-Q126^(1/3),(-Q126)^(1/3)),'OddsRatio_working_3-way'!AN126-'OddsRatio_working_3-way'!R126/3)</f>
        <v>-0.39703388373571785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9">
        <f t="shared" si="26"/>
        <v>0.27265329831391771</v>
      </c>
      <c r="E127" s="9">
        <f t="shared" si="27"/>
        <v>0.27343322283454552</v>
      </c>
      <c r="F127" s="9">
        <f t="shared" si="28"/>
        <v>0.45391347885153682</v>
      </c>
      <c r="G127" s="9">
        <f t="shared" si="29"/>
        <v>1.0461417574079972</v>
      </c>
      <c r="H127" s="9">
        <f t="shared" si="30"/>
        <v>3.6676614813903923</v>
      </c>
      <c r="I127" s="9">
        <f t="shared" si="31"/>
        <v>3.6572000638163131</v>
      </c>
      <c r="J127" s="9">
        <f t="shared" si="32"/>
        <v>2.2030630210191968</v>
      </c>
      <c r="K127" s="11">
        <f t="shared" si="33"/>
        <v>0.28169014084507044</v>
      </c>
      <c r="L127" s="11">
        <f t="shared" si="34"/>
        <v>0.2824858757062147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-0.27567771627795945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0.23094816435070814</v>
      </c>
      <c r="Q127" s="11">
        <f>2*'OddsRatio_working_3-way'!K127*'OddsRatio_working_3-way'!L127*'OddsRatio_working_3-way'!M127</f>
        <v>7.4021847548303876E-2</v>
      </c>
      <c r="R127" s="11">
        <f t="shared" si="36"/>
        <v>0</v>
      </c>
      <c r="S127" s="11">
        <f t="shared" si="37"/>
        <v>-0.83774694403608763</v>
      </c>
      <c r="T127" s="11">
        <f t="shared" si="38"/>
        <v>-0.26850863590900237</v>
      </c>
      <c r="U127" s="11">
        <f>'OddsRatio_working_3-way'!S127-'OddsRatio_working_3-way'!R127^2/3</f>
        <v>-0.83774694403608763</v>
      </c>
      <c r="V127" s="11">
        <f>'OddsRatio_working_3-way'!S127*'OddsRatio_working_3-way'!R127/3-2*'OddsRatio_working_3-way'!R127^3/27-'OddsRatio_working_3-way'!T127</f>
        <v>0.26850863590900237</v>
      </c>
      <c r="W127" s="11">
        <f>'OddsRatio_working_3-way'!V127^2+4*'OddsRatio_working_3-way'!U127^3/27</f>
        <v>-1.5006447535124534E-2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0.14756637073943857</v>
      </c>
      <c r="Y127" s="11">
        <f>IF('OddsRatio_working_3-way'!W127&gt;=0,IF('OddsRatio_working_3-way'!V127+SQRT('OddsRatio_working_3-way'!W127)&gt;0,0,PI()),ACOS('OddsRatio_working_3-way'!V127/(2*'OddsRatio_working_3-way'!X127)))</f>
        <v>0.42801996319113167</v>
      </c>
      <c r="Z127" s="11">
        <f>'OddsRatio_working_3-way'!X127^(1/3)*COS('OddsRatio_working_3-way'!Y127/3)</f>
        <v>0.52307087870399871</v>
      </c>
      <c r="AA127" s="11">
        <f>'OddsRatio_working_3-way'!X127^(1/3)*COS(('OddsRatio_working_3-way'!Y127+2*PI())/3)</f>
        <v>-0.32660753704288348</v>
      </c>
      <c r="AB127" s="11">
        <f>'OddsRatio_working_3-way'!X127^(1/3)*COS(('OddsRatio_working_3-way'!Y127+4*PI())/3)</f>
        <v>-0.19646334166111512</v>
      </c>
      <c r="AC127" s="11">
        <f>'OddsRatio_working_3-way'!X127^(1/3)*SIN('OddsRatio_working_3-way'!Y127/3)</f>
        <v>7.5138786237131272E-2</v>
      </c>
      <c r="AD127" s="11">
        <f>'OddsRatio_working_3-way'!X127^(1/3)*SIN(('OddsRatio_working_3-way'!Y127+2*PI())/3)</f>
        <v>0.415423275818946</v>
      </c>
      <c r="AE127" s="11">
        <f>'OddsRatio_working_3-way'!X127^(1/3)*SIN(('OddsRatio_working_3-way'!Y127+4*PI())/3)</f>
        <v>-0.49056206205607716</v>
      </c>
      <c r="AF127" s="11">
        <f>-'OddsRatio_working_3-way'!U127/(3*'OddsRatio_working_3-way'!X127^(1/3))*COS(('OddsRatio_working_3-way'!Y127)/3)</f>
        <v>0.5230708787039986</v>
      </c>
      <c r="AG127" s="11">
        <f>-'OddsRatio_working_3-way'!U127/(3*'OddsRatio_working_3-way'!X127^(1/3))*COS(('OddsRatio_working_3-way'!Y127+2*PI())/3)</f>
        <v>-0.32660753704288342</v>
      </c>
      <c r="AH127" s="11">
        <f>-'OddsRatio_working_3-way'!U127/(3*'OddsRatio_working_3-way'!X127^(1/3))*COS(('OddsRatio_working_3-way'!Y127+4*PI())/3)</f>
        <v>-0.19646334166111507</v>
      </c>
      <c r="AI127" s="11">
        <f>'OddsRatio_working_3-way'!U127/(3*'OddsRatio_working_3-way'!X127^(1/3))*SIN(('OddsRatio_working_3-way'!Y127)/3)</f>
        <v>-7.5138786237131258E-2</v>
      </c>
      <c r="AJ127" s="11">
        <f>'OddsRatio_working_3-way'!U127/(3*'OddsRatio_working_3-way'!X127^(1/3))*SIN(('OddsRatio_working_3-way'!Y127+2*PI())/3)</f>
        <v>-0.41542327581894589</v>
      </c>
      <c r="AK127" s="11">
        <f>'OddsRatio_working_3-way'!U127/(3*'OddsRatio_working_3-way'!X127^(1/3))*SIN(('OddsRatio_working_3-way'!Y127+4*PI())/3)</f>
        <v>0.49056206205607705</v>
      </c>
      <c r="AL127" s="11">
        <f>'OddsRatio_working_3-way'!Z127+'OddsRatio_working_3-way'!AF127</f>
        <v>1.0461417574079972</v>
      </c>
      <c r="AM127" s="11">
        <f>'OddsRatio_working_3-way'!AA127+'OddsRatio_working_3-way'!AG127</f>
        <v>-0.65321507408576696</v>
      </c>
      <c r="AN127" s="11">
        <f>'OddsRatio_working_3-way'!AB127+'OddsRatio_working_3-way'!AH127</f>
        <v>-0.39292668332223019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1.0461417574079972</v>
      </c>
      <c r="AS127" s="11">
        <f>IF(('OddsRatio_working_3-way'!X127=0),IF(Q127&gt;0,-Q127^(1/3),(-Q127)^(1/3)),'OddsRatio_working_3-way'!AM127-'OddsRatio_working_3-way'!R127/3)</f>
        <v>-0.65321507408576696</v>
      </c>
      <c r="AT127" s="11">
        <f>IF(('OddsRatio_working_3-way'!X127=0),IF(Q127&gt;0,-Q127^(1/3),(-Q127)^(1/3)),'OddsRatio_working_3-way'!AN127-'OddsRatio_working_3-way'!R127/3)</f>
        <v>-0.39292668332223019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9">
        <f t="shared" si="26"/>
        <v>0.330773850270147</v>
      </c>
      <c r="E128" s="9">
        <f t="shared" si="27"/>
        <v>0.29155011121414243</v>
      </c>
      <c r="F128" s="9">
        <f t="shared" si="28"/>
        <v>0.37767603851571052</v>
      </c>
      <c r="G128" s="9">
        <f t="shared" si="29"/>
        <v>1.042893604100521</v>
      </c>
      <c r="H128" s="9">
        <f t="shared" si="30"/>
        <v>3.0232135919550109</v>
      </c>
      <c r="I128" s="9">
        <f t="shared" si="31"/>
        <v>3.4299420975542136</v>
      </c>
      <c r="J128" s="9">
        <f t="shared" si="32"/>
        <v>2.6477718944788236</v>
      </c>
      <c r="K128" s="11">
        <f t="shared" si="33"/>
        <v>0.3401360544217687</v>
      </c>
      <c r="L128" s="11">
        <f t="shared" si="34"/>
        <v>0.3003003003003003</v>
      </c>
      <c r="M128" s="11">
        <f t="shared" si="35"/>
        <v>0.38759689922480617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-0.2827505562832251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0.2316032216364442</v>
      </c>
      <c r="Q128" s="11">
        <f>2*'OddsRatio_working_3-way'!K128*'OddsRatio_working_3-way'!L128*'OddsRatio_working_3-way'!M128</f>
        <v>7.9180588593656148E-2</v>
      </c>
      <c r="R128" s="11">
        <f t="shared" si="36"/>
        <v>0</v>
      </c>
      <c r="S128" s="11">
        <f t="shared" si="37"/>
        <v>-0.81910792566028512</v>
      </c>
      <c r="T128" s="11">
        <f t="shared" si="38"/>
        <v>-0.28003689766163598</v>
      </c>
      <c r="U128" s="11">
        <f>'OddsRatio_working_3-way'!S128-'OddsRatio_working_3-way'!R128^2/3</f>
        <v>-0.81910792566028512</v>
      </c>
      <c r="V128" s="11">
        <f>'OddsRatio_working_3-way'!S128*'OddsRatio_working_3-way'!R128/3-2*'OddsRatio_working_3-way'!R128^3/27-'OddsRatio_working_3-way'!T128</f>
        <v>0.28003689766163598</v>
      </c>
      <c r="W128" s="11">
        <f>'OddsRatio_working_3-way'!V128^2+4*'OddsRatio_working_3-way'!U128^3/27</f>
        <v>-2.9971825542273317E-3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0.14266906340039254</v>
      </c>
      <c r="Y128" s="11">
        <f>IF('OddsRatio_working_3-way'!W128&gt;=0,IF('OddsRatio_working_3-way'!V128+SQRT('OddsRatio_working_3-way'!W128)&gt;0,0,PI()),ACOS('OddsRatio_working_3-way'!V128/(2*'OddsRatio_working_3-way'!X128)))</f>
        <v>0.19306256550165357</v>
      </c>
      <c r="Z128" s="11">
        <f>'OddsRatio_working_3-way'!X128^(1/3)*COS('OddsRatio_working_3-way'!Y128/3)</f>
        <v>0.52144680205026051</v>
      </c>
      <c r="AA128" s="11">
        <f>'OddsRatio_working_3-way'!X128^(1/3)*COS(('OddsRatio_working_3-way'!Y128+2*PI())/3)</f>
        <v>-0.28982504855131974</v>
      </c>
      <c r="AB128" s="11">
        <f>'OddsRatio_working_3-way'!X128^(1/3)*COS(('OddsRatio_working_3-way'!Y128+4*PI())/3)</f>
        <v>-0.23162175349894068</v>
      </c>
      <c r="AC128" s="11">
        <f>'OddsRatio_working_3-way'!X128^(1/3)*SIN('OddsRatio_working_3-way'!Y128/3)</f>
        <v>3.3603688066214214E-2</v>
      </c>
      <c r="AD128" s="11">
        <f>'OddsRatio_working_3-way'!X128^(1/3)*SIN(('OddsRatio_working_3-way'!Y128+2*PI())/3)</f>
        <v>0.43478433326457405</v>
      </c>
      <c r="AE128" s="11">
        <f>'OddsRatio_working_3-way'!X128^(1/3)*SIN(('OddsRatio_working_3-way'!Y128+4*PI())/3)</f>
        <v>-0.46838802133078827</v>
      </c>
      <c r="AF128" s="11">
        <f>-'OddsRatio_working_3-way'!U128/(3*'OddsRatio_working_3-way'!X128^(1/3))*COS(('OddsRatio_working_3-way'!Y128)/3)</f>
        <v>0.52144680205026062</v>
      </c>
      <c r="AG128" s="11">
        <f>-'OddsRatio_working_3-way'!U128/(3*'OddsRatio_working_3-way'!X128^(1/3))*COS(('OddsRatio_working_3-way'!Y128+2*PI())/3)</f>
        <v>-0.2898250485513198</v>
      </c>
      <c r="AH128" s="11">
        <f>-'OddsRatio_working_3-way'!U128/(3*'OddsRatio_working_3-way'!X128^(1/3))*COS(('OddsRatio_working_3-way'!Y128+4*PI())/3)</f>
        <v>-0.23162175349894074</v>
      </c>
      <c r="AI128" s="11">
        <f>'OddsRatio_working_3-way'!U128/(3*'OddsRatio_working_3-way'!X128^(1/3))*SIN(('OddsRatio_working_3-way'!Y128)/3)</f>
        <v>-3.3603688066214221E-2</v>
      </c>
      <c r="AJ128" s="11">
        <f>'OddsRatio_working_3-way'!U128/(3*'OddsRatio_working_3-way'!X128^(1/3))*SIN(('OddsRatio_working_3-way'!Y128+2*PI())/3)</f>
        <v>-0.43478433326457411</v>
      </c>
      <c r="AK128" s="11">
        <f>'OddsRatio_working_3-way'!U128/(3*'OddsRatio_working_3-way'!X128^(1/3))*SIN(('OddsRatio_working_3-way'!Y128+4*PI())/3)</f>
        <v>0.46838802133078838</v>
      </c>
      <c r="AL128" s="11">
        <f>'OddsRatio_working_3-way'!Z128+'OddsRatio_working_3-way'!AF128</f>
        <v>1.042893604100521</v>
      </c>
      <c r="AM128" s="11">
        <f>'OddsRatio_working_3-way'!AA128+'OddsRatio_working_3-way'!AG128</f>
        <v>-0.57965009710263948</v>
      </c>
      <c r="AN128" s="11">
        <f>'OddsRatio_working_3-way'!AB128+'OddsRatio_working_3-way'!AH128</f>
        <v>-0.46324350699788142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1.042893604100521</v>
      </c>
      <c r="AS128" s="11">
        <f>IF(('OddsRatio_working_3-way'!X128=0),IF(Q128&gt;0,-Q128^(1/3),(-Q128)^(1/3)),'OddsRatio_working_3-way'!AM128-'OddsRatio_working_3-way'!R128/3)</f>
        <v>-0.57965009710263948</v>
      </c>
      <c r="AT128" s="11">
        <f>IF(('OddsRatio_working_3-way'!X128=0),IF(Q128&gt;0,-Q128^(1/3),(-Q128)^(1/3)),'OddsRatio_working_3-way'!AN128-'OddsRatio_working_3-way'!R128/3)</f>
        <v>-0.46324350699788142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9">
        <f t="shared" si="26"/>
        <v>0.57190853956808818</v>
      </c>
      <c r="E129" s="9">
        <f t="shared" si="27"/>
        <v>0.25303934761758834</v>
      </c>
      <c r="F129" s="9">
        <f t="shared" si="28"/>
        <v>0.17505211281432387</v>
      </c>
      <c r="G129" s="9">
        <f t="shared" si="29"/>
        <v>1.0542694805248707</v>
      </c>
      <c r="H129" s="9">
        <f t="shared" si="30"/>
        <v>1.748531331172658</v>
      </c>
      <c r="I129" s="9">
        <f t="shared" si="31"/>
        <v>3.9519545454696376</v>
      </c>
      <c r="J129" s="9">
        <f t="shared" si="32"/>
        <v>5.7125845779461724</v>
      </c>
      <c r="K129" s="11">
        <f t="shared" si="33"/>
        <v>0.58479532163742687</v>
      </c>
      <c r="L129" s="11">
        <f t="shared" si="34"/>
        <v>0.26315789473684209</v>
      </c>
      <c r="M129" s="11">
        <f t="shared" si="35"/>
        <v>0.18281535648994515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-0.25000970626315644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0.22451008691747654</v>
      </c>
      <c r="Q129" s="11">
        <f>2*'OddsRatio_working_3-way'!K129*'OddsRatio_working_3-way'!L129*'OddsRatio_working_3-way'!M129</f>
        <v>5.6268192209893854E-2</v>
      </c>
      <c r="R129" s="11">
        <f t="shared" si="36"/>
        <v>0</v>
      </c>
      <c r="S129" s="11">
        <f t="shared" si="37"/>
        <v>-0.89800548255978752</v>
      </c>
      <c r="T129" s="11">
        <f t="shared" si="38"/>
        <v>-0.22506403071673867</v>
      </c>
      <c r="U129" s="11">
        <f>'OddsRatio_working_3-way'!S129-'OddsRatio_working_3-way'!R129^2/3</f>
        <v>-0.89800548255978752</v>
      </c>
      <c r="V129" s="11">
        <f>'OddsRatio_working_3-way'!S129*'OddsRatio_working_3-way'!R129/3-2*'OddsRatio_working_3-way'!R129^3/27-'OddsRatio_working_3-way'!T129</f>
        <v>0.22506403071673867</v>
      </c>
      <c r="W129" s="11">
        <f>'OddsRatio_working_3-way'!V129^2+4*'OddsRatio_working_3-way'!U129^3/27</f>
        <v>-5.6629745863521048E-2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0.16377084889105428</v>
      </c>
      <c r="Y129" s="11">
        <f>IF('OddsRatio_working_3-way'!W129&gt;=0,IF('OddsRatio_working_3-way'!V129+SQRT('OddsRatio_working_3-way'!W129)&gt;0,0,PI()),ACOS('OddsRatio_working_3-way'!V129/(2*'OddsRatio_working_3-way'!X129)))</f>
        <v>0.81326367390529264</v>
      </c>
      <c r="Z129" s="11">
        <f>'OddsRatio_working_3-way'!X129^(1/3)*COS('OddsRatio_working_3-way'!Y129/3)</f>
        <v>0.52713474026243545</v>
      </c>
      <c r="AA129" s="11">
        <f>'OddsRatio_working_3-way'!X129^(1/3)*COS(('OddsRatio_working_3-way'!Y129+2*PI())/3)</f>
        <v>-0.39044563795627879</v>
      </c>
      <c r="AB129" s="11">
        <f>'OddsRatio_working_3-way'!X129^(1/3)*COS(('OddsRatio_working_3-way'!Y129+4*PI())/3)</f>
        <v>-0.13668910230615677</v>
      </c>
      <c r="AC129" s="11">
        <f>'OddsRatio_working_3-way'!X129^(1/3)*SIN('OddsRatio_working_3-way'!Y129/3)</f>
        <v>0.14650640416622487</v>
      </c>
      <c r="AD129" s="11">
        <f>'OddsRatio_working_3-way'!X129^(1/3)*SIN(('OddsRatio_working_3-way'!Y129+2*PI())/3)</f>
        <v>0.38325887420146842</v>
      </c>
      <c r="AE129" s="11">
        <f>'OddsRatio_working_3-way'!X129^(1/3)*SIN(('OddsRatio_working_3-way'!Y129+4*PI())/3)</f>
        <v>-0.52976527836769327</v>
      </c>
      <c r="AF129" s="11">
        <f>-'OddsRatio_working_3-way'!U129/(3*'OddsRatio_working_3-way'!X129^(1/3))*COS(('OddsRatio_working_3-way'!Y129)/3)</f>
        <v>0.52713474026243534</v>
      </c>
      <c r="AG129" s="11">
        <f>-'OddsRatio_working_3-way'!U129/(3*'OddsRatio_working_3-way'!X129^(1/3))*COS(('OddsRatio_working_3-way'!Y129+2*PI())/3)</f>
        <v>-0.39044563795627868</v>
      </c>
      <c r="AH129" s="11">
        <f>-'OddsRatio_working_3-way'!U129/(3*'OddsRatio_working_3-way'!X129^(1/3))*COS(('OddsRatio_working_3-way'!Y129+4*PI())/3)</f>
        <v>-0.13668910230615675</v>
      </c>
      <c r="AI129" s="11">
        <f>'OddsRatio_working_3-way'!U129/(3*'OddsRatio_working_3-way'!X129^(1/3))*SIN(('OddsRatio_working_3-way'!Y129)/3)</f>
        <v>-0.14650640416622482</v>
      </c>
      <c r="AJ129" s="11">
        <f>'OddsRatio_working_3-way'!U129/(3*'OddsRatio_working_3-way'!X129^(1/3))*SIN(('OddsRatio_working_3-way'!Y129+2*PI())/3)</f>
        <v>-0.38325887420146831</v>
      </c>
      <c r="AK129" s="11">
        <f>'OddsRatio_working_3-way'!U129/(3*'OddsRatio_working_3-way'!X129^(1/3))*SIN(('OddsRatio_working_3-way'!Y129+4*PI())/3)</f>
        <v>0.52976527836769316</v>
      </c>
      <c r="AL129" s="11">
        <f>'OddsRatio_working_3-way'!Z129+'OddsRatio_working_3-way'!AF129</f>
        <v>1.0542694805248707</v>
      </c>
      <c r="AM129" s="11">
        <f>'OddsRatio_working_3-way'!AA129+'OddsRatio_working_3-way'!AG129</f>
        <v>-0.78089127591255747</v>
      </c>
      <c r="AN129" s="11">
        <f>'OddsRatio_working_3-way'!AB129+'OddsRatio_working_3-way'!AH129</f>
        <v>-0.27337820461231355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1.0542694805248707</v>
      </c>
      <c r="AS129" s="11">
        <f>IF(('OddsRatio_working_3-way'!X129=0),IF(Q129&gt;0,-Q129^(1/3),(-Q129)^(1/3)),'OddsRatio_working_3-way'!AM129-'OddsRatio_working_3-way'!R129/3)</f>
        <v>-0.78089127591255747</v>
      </c>
      <c r="AT129" s="11">
        <f>IF(('OddsRatio_working_3-way'!X129=0),IF(Q129&gt;0,-Q129^(1/3),(-Q129)^(1/3)),'OddsRatio_working_3-way'!AN129-'OddsRatio_working_3-way'!R129/3)</f>
        <v>-0.27337820461231355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9">
        <f t="shared" si="26"/>
        <v>0.54039458242457772</v>
      </c>
      <c r="E130" s="9">
        <f t="shared" si="27"/>
        <v>0.25793146303597758</v>
      </c>
      <c r="F130" s="9">
        <f t="shared" si="28"/>
        <v>0.20167395453944489</v>
      </c>
      <c r="G130" s="9">
        <f t="shared" si="29"/>
        <v>1.0499996007108749</v>
      </c>
      <c r="H130" s="9">
        <f t="shared" si="30"/>
        <v>1.8504996765758082</v>
      </c>
      <c r="I130" s="9">
        <f t="shared" si="31"/>
        <v>3.8769989059477981</v>
      </c>
      <c r="J130" s="9">
        <f t="shared" si="32"/>
        <v>4.9584984946799988</v>
      </c>
      <c r="K130" s="11">
        <f t="shared" si="33"/>
        <v>0.5524861878453039</v>
      </c>
      <c r="L130" s="11">
        <f t="shared" si="34"/>
        <v>0.26737967914438499</v>
      </c>
      <c r="M130" s="11">
        <f t="shared" si="35"/>
        <v>0.20964360587002098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-0.25912443955624953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0.22669530460137582</v>
      </c>
      <c r="Q130" s="11">
        <f>2*'OddsRatio_working_3-way'!K130*'OddsRatio_working_3-way'!L130*'OddsRatio_working_3-way'!M130</f>
        <v>6.1938607814583553E-2</v>
      </c>
      <c r="R130" s="11">
        <f t="shared" si="36"/>
        <v>0</v>
      </c>
      <c r="S130" s="11">
        <f t="shared" si="37"/>
        <v>-0.8748511139651336</v>
      </c>
      <c r="T130" s="11">
        <f t="shared" si="38"/>
        <v>-0.23903035900686709</v>
      </c>
      <c r="U130" s="11">
        <f>'OddsRatio_working_3-way'!S130-'OddsRatio_working_3-way'!R130^2/3</f>
        <v>-0.8748511139651336</v>
      </c>
      <c r="V130" s="11">
        <f>'OddsRatio_working_3-way'!S130*'OddsRatio_working_3-way'!R130/3-2*'OddsRatio_working_3-way'!R130^3/27-'OddsRatio_working_3-way'!T130</f>
        <v>0.23903035900686709</v>
      </c>
      <c r="W130" s="11">
        <f>'OddsRatio_working_3-way'!V130^2+4*'OddsRatio_working_3-way'!U130^3/27</f>
        <v>-4.2061518669177962E-2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0.15747780097217651</v>
      </c>
      <c r="Y130" s="11">
        <f>IF('OddsRatio_working_3-way'!W130&gt;=0,IF('OddsRatio_working_3-way'!V130+SQRT('OddsRatio_working_3-way'!W130)&gt;0,0,PI()),ACOS('OddsRatio_working_3-way'!V130/(2*'OddsRatio_working_3-way'!X130)))</f>
        <v>0.70912259636491459</v>
      </c>
      <c r="Z130" s="11">
        <f>'OddsRatio_working_3-way'!X130^(1/3)*COS('OddsRatio_working_3-way'!Y130/3)</f>
        <v>0.52499980035543758</v>
      </c>
      <c r="AA130" s="11">
        <f>'OddsRatio_working_3-way'!X130^(1/3)*COS(('OddsRatio_working_3-way'!Y130+2*PI())/3)</f>
        <v>-0.37201786998791214</v>
      </c>
      <c r="AB130" s="11">
        <f>'OddsRatio_working_3-way'!X130^(1/3)*COS(('OddsRatio_working_3-way'!Y130+4*PI())/3)</f>
        <v>-0.1529819303675258</v>
      </c>
      <c r="AC130" s="11">
        <f>'OddsRatio_working_3-way'!X130^(1/3)*SIN('OddsRatio_working_3-way'!Y130/3)</f>
        <v>0.1264604587020329</v>
      </c>
      <c r="AD130" s="11">
        <f>'OddsRatio_working_3-way'!X130^(1/3)*SIN(('OddsRatio_working_3-way'!Y130+2*PI())/3)</f>
        <v>0.39143293473855106</v>
      </c>
      <c r="AE130" s="11">
        <f>'OddsRatio_working_3-way'!X130^(1/3)*SIN(('OddsRatio_working_3-way'!Y130+4*PI())/3)</f>
        <v>-0.51789339344058383</v>
      </c>
      <c r="AF130" s="11">
        <f>-'OddsRatio_working_3-way'!U130/(3*'OddsRatio_working_3-way'!X130^(1/3))*COS(('OddsRatio_working_3-way'!Y130)/3)</f>
        <v>0.52499980035543747</v>
      </c>
      <c r="AG130" s="11">
        <f>-'OddsRatio_working_3-way'!U130/(3*'OddsRatio_working_3-way'!X130^(1/3))*COS(('OddsRatio_working_3-way'!Y130+2*PI())/3)</f>
        <v>-0.37201786998791203</v>
      </c>
      <c r="AH130" s="11">
        <f>-'OddsRatio_working_3-way'!U130/(3*'OddsRatio_working_3-way'!X130^(1/3))*COS(('OddsRatio_working_3-way'!Y130+4*PI())/3)</f>
        <v>-0.15298193036752578</v>
      </c>
      <c r="AI130" s="11">
        <f>'OddsRatio_working_3-way'!U130/(3*'OddsRatio_working_3-way'!X130^(1/3))*SIN(('OddsRatio_working_3-way'!Y130)/3)</f>
        <v>-0.12646045870203287</v>
      </c>
      <c r="AJ130" s="11">
        <f>'OddsRatio_working_3-way'!U130/(3*'OddsRatio_working_3-way'!X130^(1/3))*SIN(('OddsRatio_working_3-way'!Y130+2*PI())/3)</f>
        <v>-0.39143293473855101</v>
      </c>
      <c r="AK130" s="11">
        <f>'OddsRatio_working_3-way'!U130/(3*'OddsRatio_working_3-way'!X130^(1/3))*SIN(('OddsRatio_working_3-way'!Y130+4*PI())/3)</f>
        <v>0.51789339344058372</v>
      </c>
      <c r="AL130" s="11">
        <f>'OddsRatio_working_3-way'!Z130+'OddsRatio_working_3-way'!AF130</f>
        <v>1.0499996007108749</v>
      </c>
      <c r="AM130" s="11">
        <f>'OddsRatio_working_3-way'!AA130+'OddsRatio_working_3-way'!AG130</f>
        <v>-0.74403573997582417</v>
      </c>
      <c r="AN130" s="11">
        <f>'OddsRatio_working_3-way'!AB130+'OddsRatio_working_3-way'!AH130</f>
        <v>-0.30596386073505155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1.0499996007108749</v>
      </c>
      <c r="AS130" s="11">
        <f>IF(('OddsRatio_working_3-way'!X130=0),IF(Q130&gt;0,-Q130^(1/3),(-Q130)^(1/3)),'OddsRatio_working_3-way'!AM130-'OddsRatio_working_3-way'!R130/3)</f>
        <v>-0.74403573997582417</v>
      </c>
      <c r="AT130" s="11">
        <f>IF(('OddsRatio_working_3-way'!X130=0),IF(Q130&gt;0,-Q130^(1/3),(-Q130)^(1/3)),'OddsRatio_working_3-way'!AN130-'OddsRatio_working_3-way'!R130/3)</f>
        <v>-0.30596386073505155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9">
        <f t="shared" si="26"/>
        <v>0.39050020495422655</v>
      </c>
      <c r="E131" s="9">
        <f t="shared" si="27"/>
        <v>0.26762050655368863</v>
      </c>
      <c r="F131" s="9">
        <f t="shared" si="28"/>
        <v>0.34187928849208499</v>
      </c>
      <c r="G131" s="9">
        <f t="shared" si="29"/>
        <v>1.0405454121203643</v>
      </c>
      <c r="H131" s="9">
        <f t="shared" si="30"/>
        <v>2.5608181181805461</v>
      </c>
      <c r="I131" s="9">
        <f t="shared" si="31"/>
        <v>3.7366344338765578</v>
      </c>
      <c r="J131" s="9">
        <f t="shared" si="32"/>
        <v>2.9250090124226742</v>
      </c>
      <c r="K131" s="11">
        <f t="shared" si="33"/>
        <v>0.4</v>
      </c>
      <c r="L131" s="11">
        <f t="shared" si="34"/>
        <v>0.27548209366391185</v>
      </c>
      <c r="M131" s="11">
        <f t="shared" si="35"/>
        <v>0.35087719298245612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-0.28218065825721328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0.23121163791020249</v>
      </c>
      <c r="Q131" s="11">
        <f>2*'OddsRatio_working_3-way'!K131*'OddsRatio_working_3-way'!L131*'OddsRatio_working_3-way'!M131</f>
        <v>7.7328306993378768E-2</v>
      </c>
      <c r="R131" s="11">
        <f t="shared" si="36"/>
        <v>0</v>
      </c>
      <c r="S131" s="11">
        <f t="shared" si="37"/>
        <v>-0.81937450758743535</v>
      </c>
      <c r="T131" s="11">
        <f t="shared" si="38"/>
        <v>-0.27403829685198505</v>
      </c>
      <c r="U131" s="11">
        <f>'OddsRatio_working_3-way'!S131-'OddsRatio_working_3-way'!R131^2/3</f>
        <v>-0.81937450758743535</v>
      </c>
      <c r="V131" s="11">
        <f>'OddsRatio_working_3-way'!S131*'OddsRatio_working_3-way'!R131/3-2*'OddsRatio_working_3-way'!R131^3/27-'OddsRatio_working_3-way'!T131</f>
        <v>0.27403829685198505</v>
      </c>
      <c r="W131" s="11">
        <f>'OddsRatio_working_3-way'!V131^2+4*'OddsRatio_working_3-way'!U131^3/27</f>
        <v>-6.4003776233406001E-3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0.14273871738676694</v>
      </c>
      <c r="Y131" s="11">
        <f>IF('OddsRatio_working_3-way'!W131&gt;=0,IF('OddsRatio_working_3-way'!V131+SQRT('OddsRatio_working_3-way'!W131)&gt;0,0,PI()),ACOS('OddsRatio_working_3-way'!V131/(2*'OddsRatio_working_3-way'!X131)))</f>
        <v>0.2840447160167876</v>
      </c>
      <c r="Z131" s="11">
        <f>'OddsRatio_working_3-way'!X131^(1/3)*COS('OddsRatio_working_3-way'!Y131/3)</f>
        <v>0.52027270606018228</v>
      </c>
      <c r="AA131" s="11">
        <f>'OddsRatio_working_3-way'!X131^(1/3)*COS(('OddsRatio_working_3-way'!Y131+2*PI())/3)</f>
        <v>-0.30292490749819911</v>
      </c>
      <c r="AB131" s="11">
        <f>'OddsRatio_working_3-way'!X131^(1/3)*COS(('OddsRatio_working_3-way'!Y131+4*PI())/3)</f>
        <v>-0.21734779856198325</v>
      </c>
      <c r="AC131" s="11">
        <f>'OddsRatio_working_3-way'!X131^(1/3)*SIN('OddsRatio_working_3-way'!Y131/3)</f>
        <v>4.9407966880794185E-2</v>
      </c>
      <c r="AD131" s="11">
        <f>'OddsRatio_working_3-way'!X131^(1/3)*SIN(('OddsRatio_working_3-way'!Y131+2*PI())/3)</f>
        <v>0.42586539690339481</v>
      </c>
      <c r="AE131" s="11">
        <f>'OddsRatio_working_3-way'!X131^(1/3)*SIN(('OddsRatio_working_3-way'!Y131+4*PI())/3)</f>
        <v>-0.475273363784189</v>
      </c>
      <c r="AF131" s="11">
        <f>-'OddsRatio_working_3-way'!U131/(3*'OddsRatio_working_3-way'!X131^(1/3))*COS(('OddsRatio_working_3-way'!Y131)/3)</f>
        <v>0.52027270606018217</v>
      </c>
      <c r="AG131" s="11">
        <f>-'OddsRatio_working_3-way'!U131/(3*'OddsRatio_working_3-way'!X131^(1/3))*COS(('OddsRatio_working_3-way'!Y131+2*PI())/3)</f>
        <v>-0.30292490749819906</v>
      </c>
      <c r="AH131" s="11">
        <f>-'OddsRatio_working_3-way'!U131/(3*'OddsRatio_working_3-way'!X131^(1/3))*COS(('OddsRatio_working_3-way'!Y131+4*PI())/3)</f>
        <v>-0.21734779856198319</v>
      </c>
      <c r="AI131" s="11">
        <f>'OddsRatio_working_3-way'!U131/(3*'OddsRatio_working_3-way'!X131^(1/3))*SIN(('OddsRatio_working_3-way'!Y131)/3)</f>
        <v>-4.9407966880794171E-2</v>
      </c>
      <c r="AJ131" s="11">
        <f>'OddsRatio_working_3-way'!U131/(3*'OddsRatio_working_3-way'!X131^(1/3))*SIN(('OddsRatio_working_3-way'!Y131+2*PI())/3)</f>
        <v>-0.4258653969033947</v>
      </c>
      <c r="AK131" s="11">
        <f>'OddsRatio_working_3-way'!U131/(3*'OddsRatio_working_3-way'!X131^(1/3))*SIN(('OddsRatio_working_3-way'!Y131+4*PI())/3)</f>
        <v>0.47527336378418888</v>
      </c>
      <c r="AL131" s="11">
        <f>'OddsRatio_working_3-way'!Z131+'OddsRatio_working_3-way'!AF131</f>
        <v>1.0405454121203643</v>
      </c>
      <c r="AM131" s="11">
        <f>'OddsRatio_working_3-way'!AA131+'OddsRatio_working_3-way'!AG131</f>
        <v>-0.60584981499639823</v>
      </c>
      <c r="AN131" s="11">
        <f>'OddsRatio_working_3-way'!AB131+'OddsRatio_working_3-way'!AH131</f>
        <v>-0.43469559712396644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1.0405454121203643</v>
      </c>
      <c r="AS131" s="11">
        <f>IF(('OddsRatio_working_3-way'!X131=0),IF(Q131&gt;0,-Q131^(1/3),(-Q131)^(1/3)),'OddsRatio_working_3-way'!AM131-'OddsRatio_working_3-way'!R131/3)</f>
        <v>-0.60584981499639823</v>
      </c>
      <c r="AT131" s="11">
        <f>IF(('OddsRatio_working_3-way'!X131=0),IF(Q131&gt;0,-Q131^(1/3),(-Q131)^(1/3)),'OddsRatio_working_3-way'!AN131-'OddsRatio_working_3-way'!R131/3)</f>
        <v>-0.43469559712396644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9">
        <f t="shared" ref="D132:D195" si="39">(K132/(AR132+K132-(AR132*K132)))</f>
        <v>0.4460714768237331</v>
      </c>
      <c r="E132" s="9">
        <f t="shared" ref="E132:E195" si="40">(L132/(AR132+L132-(AR132*L132)))</f>
        <v>0.29410860847663484</v>
      </c>
      <c r="F132" s="9">
        <f t="shared" ref="F132:F195" si="41">(M132/(AR132+M132-(AR132*M132)))</f>
        <v>0.25981991469963206</v>
      </c>
      <c r="G132" s="9">
        <f t="shared" ref="G132:G195" si="42">AR132</f>
        <v>1.0435236909657299</v>
      </c>
      <c r="H132" s="9">
        <f t="shared" ref="H132:H195" si="43">IF(A132="","",1/D132)</f>
        <v>2.2417931922492187</v>
      </c>
      <c r="I132" s="9">
        <f t="shared" ref="I132:I195" si="44">IF(B132="","",1/E132)</f>
        <v>3.4001044892211785</v>
      </c>
      <c r="J132" s="9">
        <f t="shared" ref="J132:J195" si="45">IF(C132="","",1/F132)</f>
        <v>3.8488196763364426</v>
      </c>
      <c r="K132" s="11">
        <f t="shared" ref="K132:K195" si="46">1/A132</f>
        <v>0.45662100456621008</v>
      </c>
      <c r="L132" s="11">
        <f t="shared" ref="L132:L195" si="47">1/B132</f>
        <v>0.30303030303030304</v>
      </c>
      <c r="M132" s="11">
        <f t="shared" ref="M132:M195" si="48">1/C132</f>
        <v>0.26809651474530832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-0.27718553191394646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0.23074032402322098</v>
      </c>
      <c r="Q132" s="11">
        <f>2*'OddsRatio_working_3-way'!K132*'OddsRatio_working_3-way'!L132*'OddsRatio_working_3-way'!M132</f>
        <v>7.4193030232546933E-2</v>
      </c>
      <c r="R132" s="11">
        <f t="shared" ref="R132:R195" si="49">O132/N132</f>
        <v>0</v>
      </c>
      <c r="S132" s="11">
        <f t="shared" ref="S132:S195" si="50">P132/N132</f>
        <v>-0.83243999941113589</v>
      </c>
      <c r="T132" s="11">
        <f t="shared" ref="T132:T195" si="51">Q132/N132</f>
        <v>-0.26766559466596007</v>
      </c>
      <c r="U132" s="11">
        <f>'OddsRatio_working_3-way'!S132-'OddsRatio_working_3-way'!R132^2/3</f>
        <v>-0.83243999941113589</v>
      </c>
      <c r="V132" s="11">
        <f>'OddsRatio_working_3-way'!S132*'OddsRatio_working_3-way'!R132/3-2*'OddsRatio_working_3-way'!R132^3/27-'OddsRatio_working_3-way'!T132</f>
        <v>0.26766559466596007</v>
      </c>
      <c r="W132" s="11">
        <f>'OddsRatio_working_3-way'!V132^2+4*'OddsRatio_working_3-way'!U132^3/27</f>
        <v>-1.3813586582727258E-2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0.14616639246985719</v>
      </c>
      <c r="Y132" s="11">
        <f>IF('OddsRatio_working_3-way'!W132&gt;=0,IF('OddsRatio_working_3-way'!V132+SQRT('OddsRatio_working_3-way'!W132)&gt;0,0,PI()),ACOS('OddsRatio_working_3-way'!V132/(2*'OddsRatio_working_3-way'!X132)))</f>
        <v>0.41375026252489588</v>
      </c>
      <c r="Z132" s="11">
        <f>'OddsRatio_working_3-way'!X132^(1/3)*COS('OddsRatio_working_3-way'!Y132/3)</f>
        <v>0.52176184548286508</v>
      </c>
      <c r="AA132" s="11">
        <f>'OddsRatio_working_3-way'!X132^(1/3)*COS(('OddsRatio_working_3-way'!Y132+2*PI())/3)</f>
        <v>-0.3235980041588597</v>
      </c>
      <c r="AB132" s="11">
        <f>'OddsRatio_working_3-way'!X132^(1/3)*COS(('OddsRatio_working_3-way'!Y132+4*PI())/3)</f>
        <v>-0.19816384132400552</v>
      </c>
      <c r="AC132" s="11">
        <f>'OddsRatio_working_3-way'!X132^(1/3)*SIN('OddsRatio_working_3-way'!Y132/3)</f>
        <v>7.2419447678278362E-2</v>
      </c>
      <c r="AD132" s="11">
        <f>'OddsRatio_working_3-way'!X132^(1/3)*SIN(('OddsRatio_working_3-way'!Y132+2*PI())/3)</f>
        <v>0.41564928907447285</v>
      </c>
      <c r="AE132" s="11">
        <f>'OddsRatio_working_3-way'!X132^(1/3)*SIN(('OddsRatio_working_3-way'!Y132+4*PI())/3)</f>
        <v>-0.48806873675275131</v>
      </c>
      <c r="AF132" s="11">
        <f>-'OddsRatio_working_3-way'!U132/(3*'OddsRatio_working_3-way'!X132^(1/3))*COS(('OddsRatio_working_3-way'!Y132)/3)</f>
        <v>0.52176184548286486</v>
      </c>
      <c r="AG132" s="11">
        <f>-'OddsRatio_working_3-way'!U132/(3*'OddsRatio_working_3-way'!X132^(1/3))*COS(('OddsRatio_working_3-way'!Y132+2*PI())/3)</f>
        <v>-0.32359800415885953</v>
      </c>
      <c r="AH132" s="11">
        <f>-'OddsRatio_working_3-way'!U132/(3*'OddsRatio_working_3-way'!X132^(1/3))*COS(('OddsRatio_working_3-way'!Y132+4*PI())/3)</f>
        <v>-0.19816384132400544</v>
      </c>
      <c r="AI132" s="11">
        <f>'OddsRatio_working_3-way'!U132/(3*'OddsRatio_working_3-way'!X132^(1/3))*SIN(('OddsRatio_working_3-way'!Y132)/3)</f>
        <v>-7.241944767827832E-2</v>
      </c>
      <c r="AJ132" s="11">
        <f>'OddsRatio_working_3-way'!U132/(3*'OddsRatio_working_3-way'!X132^(1/3))*SIN(('OddsRatio_working_3-way'!Y132+2*PI())/3)</f>
        <v>-0.41564928907447268</v>
      </c>
      <c r="AK132" s="11">
        <f>'OddsRatio_working_3-way'!U132/(3*'OddsRatio_working_3-way'!X132^(1/3))*SIN(('OddsRatio_working_3-way'!Y132+4*PI())/3)</f>
        <v>0.48806873675275109</v>
      </c>
      <c r="AL132" s="11">
        <f>'OddsRatio_working_3-way'!Z132+'OddsRatio_working_3-way'!AF132</f>
        <v>1.0435236909657299</v>
      </c>
      <c r="AM132" s="11">
        <f>'OddsRatio_working_3-way'!AA132+'OddsRatio_working_3-way'!AG132</f>
        <v>-0.64719600831771928</v>
      </c>
      <c r="AN132" s="11">
        <f>'OddsRatio_working_3-way'!AB132+'OddsRatio_working_3-way'!AH132</f>
        <v>-0.39632768264801099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1.0435236909657299</v>
      </c>
      <c r="AS132" s="11">
        <f>IF(('OddsRatio_working_3-way'!X132=0),IF(Q132&gt;0,-Q132^(1/3),(-Q132)^(1/3)),'OddsRatio_working_3-way'!AM132-'OddsRatio_working_3-way'!R132/3)</f>
        <v>-0.64719600831771928</v>
      </c>
      <c r="AT132" s="11">
        <f>IF(('OddsRatio_working_3-way'!X132=0),IF(Q132&gt;0,-Q132^(1/3),(-Q132)^(1/3)),'OddsRatio_working_3-way'!AN132-'OddsRatio_working_3-way'!R132/3)</f>
        <v>-0.39632768264801099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9">
        <f t="shared" si="39"/>
        <v>0.4547529826619458</v>
      </c>
      <c r="E133" s="9">
        <f t="shared" si="40"/>
        <v>0.28384055905669386</v>
      </c>
      <c r="F133" s="9">
        <f t="shared" si="41"/>
        <v>0.26140645828136028</v>
      </c>
      <c r="G133" s="9">
        <f t="shared" si="42"/>
        <v>1.0426052367774847</v>
      </c>
      <c r="H133" s="9">
        <f t="shared" si="43"/>
        <v>2.1989960222941072</v>
      </c>
      <c r="I133" s="9">
        <f t="shared" si="44"/>
        <v>3.5231046730015128</v>
      </c>
      <c r="J133" s="9">
        <f t="shared" si="45"/>
        <v>3.8254601916669841</v>
      </c>
      <c r="K133" s="11">
        <f t="shared" si="46"/>
        <v>0.46511627906976744</v>
      </c>
      <c r="L133" s="11">
        <f t="shared" si="47"/>
        <v>0.29239766081871343</v>
      </c>
      <c r="M133" s="11">
        <f t="shared" si="48"/>
        <v>0.26954177897574122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-0.27646745941935413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0.23020840092039369</v>
      </c>
      <c r="Q133" s="11">
        <f>2*'OddsRatio_working_3-way'!K133*'OddsRatio_working_3-way'!L133*'OddsRatio_working_3-way'!M133</f>
        <v>7.3314777363182704E-2</v>
      </c>
      <c r="R133" s="11">
        <f t="shared" si="49"/>
        <v>0</v>
      </c>
      <c r="S133" s="11">
        <f t="shared" si="50"/>
        <v>-0.83267810759314964</v>
      </c>
      <c r="T133" s="11">
        <f t="shared" si="51"/>
        <v>-0.26518411069845532</v>
      </c>
      <c r="U133" s="11">
        <f>'OddsRatio_working_3-way'!S133-'OddsRatio_working_3-way'!R133^2/3</f>
        <v>-0.83267810759314964</v>
      </c>
      <c r="V133" s="11">
        <f>'OddsRatio_working_3-way'!S133*'OddsRatio_working_3-way'!R133/3-2*'OddsRatio_working_3-way'!R133^3/27-'OddsRatio_working_3-way'!T133</f>
        <v>0.26518411069845532</v>
      </c>
      <c r="W133" s="11">
        <f>'OddsRatio_working_3-way'!V133^2+4*'OddsRatio_working_3-way'!U133^3/27</f>
        <v>-1.5209198262542786E-2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0.14622911032817079</v>
      </c>
      <c r="Y133" s="11">
        <f>IF('OddsRatio_working_3-way'!W133&gt;=0,IF('OddsRatio_working_3-way'!V133+SQRT('OddsRatio_working_3-way'!W133)&gt;0,0,PI()),ACOS('OddsRatio_working_3-way'!V133/(2*'OddsRatio_working_3-way'!X133)))</f>
        <v>0.43530407722306119</v>
      </c>
      <c r="Z133" s="11">
        <f>'OddsRatio_working_3-way'!X133^(1/3)*COS('OddsRatio_working_3-way'!Y133/3)</f>
        <v>0.52130261838874237</v>
      </c>
      <c r="AA133" s="11">
        <f>'OddsRatio_working_3-way'!X133^(1/3)*COS(('OddsRatio_working_3-way'!Y133+2*PI())/3)</f>
        <v>-0.3266226055592924</v>
      </c>
      <c r="AB133" s="11">
        <f>'OddsRatio_working_3-way'!X133^(1/3)*COS(('OddsRatio_working_3-way'!Y133+4*PI())/3)</f>
        <v>-0.19468001282944966</v>
      </c>
      <c r="AC133" s="11">
        <f>'OddsRatio_working_3-way'!X133^(1/3)*SIN('OddsRatio_working_3-way'!Y133/3)</f>
        <v>7.6177091430151805E-2</v>
      </c>
      <c r="AD133" s="11">
        <f>'OddsRatio_working_3-way'!X133^(1/3)*SIN(('OddsRatio_working_3-way'!Y133+2*PI())/3)</f>
        <v>0.41337276486891994</v>
      </c>
      <c r="AE133" s="11">
        <f>'OddsRatio_working_3-way'!X133^(1/3)*SIN(('OddsRatio_working_3-way'!Y133+4*PI())/3)</f>
        <v>-0.48954985629907177</v>
      </c>
      <c r="AF133" s="11">
        <f>-'OddsRatio_working_3-way'!U133/(3*'OddsRatio_working_3-way'!X133^(1/3))*COS(('OddsRatio_working_3-way'!Y133)/3)</f>
        <v>0.52130261838874248</v>
      </c>
      <c r="AG133" s="11">
        <f>-'OddsRatio_working_3-way'!U133/(3*'OddsRatio_working_3-way'!X133^(1/3))*COS(('OddsRatio_working_3-way'!Y133+2*PI())/3)</f>
        <v>-0.32662260555929251</v>
      </c>
      <c r="AH133" s="11">
        <f>-'OddsRatio_working_3-way'!U133/(3*'OddsRatio_working_3-way'!X133^(1/3))*COS(('OddsRatio_working_3-way'!Y133+4*PI())/3)</f>
        <v>-0.19468001282944972</v>
      </c>
      <c r="AI133" s="11">
        <f>'OddsRatio_working_3-way'!U133/(3*'OddsRatio_working_3-way'!X133^(1/3))*SIN(('OddsRatio_working_3-way'!Y133)/3)</f>
        <v>-7.6177091430151819E-2</v>
      </c>
      <c r="AJ133" s="11">
        <f>'OddsRatio_working_3-way'!U133/(3*'OddsRatio_working_3-way'!X133^(1/3))*SIN(('OddsRatio_working_3-way'!Y133+2*PI())/3)</f>
        <v>-0.41337276486892005</v>
      </c>
      <c r="AK133" s="11">
        <f>'OddsRatio_working_3-way'!U133/(3*'OddsRatio_working_3-way'!X133^(1/3))*SIN(('OddsRatio_working_3-way'!Y133+4*PI())/3)</f>
        <v>0.48954985629907188</v>
      </c>
      <c r="AL133" s="11">
        <f>'OddsRatio_working_3-way'!Z133+'OddsRatio_working_3-way'!AF133</f>
        <v>1.0426052367774847</v>
      </c>
      <c r="AM133" s="11">
        <f>'OddsRatio_working_3-way'!AA133+'OddsRatio_working_3-way'!AG133</f>
        <v>-0.65324521111858491</v>
      </c>
      <c r="AN133" s="11">
        <f>'OddsRatio_working_3-way'!AB133+'OddsRatio_working_3-way'!AH133</f>
        <v>-0.38936002565889938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1.0426052367774847</v>
      </c>
      <c r="AS133" s="11">
        <f>IF(('OddsRatio_working_3-way'!X133=0),IF(Q133&gt;0,-Q133^(1/3),(-Q133)^(1/3)),'OddsRatio_working_3-way'!AM133-'OddsRatio_working_3-way'!R133/3)</f>
        <v>-0.65324521111858491</v>
      </c>
      <c r="AT133" s="11">
        <f>IF(('OddsRatio_working_3-way'!X133=0),IF(Q133&gt;0,-Q133^(1/3),(-Q133)^(1/3)),'OddsRatio_working_3-way'!AN133-'OddsRatio_working_3-way'!R133/3)</f>
        <v>-0.38936002565889938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9">
        <f t="shared" si="39"/>
        <v>0.40083061857094288</v>
      </c>
      <c r="E134" s="9">
        <f t="shared" si="40"/>
        <v>0.27315011792352295</v>
      </c>
      <c r="F134" s="9">
        <f t="shared" si="41"/>
        <v>0.32601926350553406</v>
      </c>
      <c r="G134" s="9">
        <f t="shared" si="42"/>
        <v>1.0601555969540797</v>
      </c>
      <c r="H134" s="9">
        <f t="shared" si="43"/>
        <v>2.4948193917052528</v>
      </c>
      <c r="I134" s="9">
        <f t="shared" si="44"/>
        <v>3.6609905483547394</v>
      </c>
      <c r="J134" s="9">
        <f t="shared" si="45"/>
        <v>3.067303414060456</v>
      </c>
      <c r="K134" s="11">
        <f t="shared" si="46"/>
        <v>0.41493775933609955</v>
      </c>
      <c r="L134" s="11">
        <f t="shared" si="47"/>
        <v>0.28490028490028491</v>
      </c>
      <c r="M134" s="11">
        <f t="shared" si="48"/>
        <v>0.33898305084745761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-0.27655484445694722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0.23522957625215163</v>
      </c>
      <c r="Q134" s="11">
        <f>2*'OddsRatio_working_3-way'!K134*'OddsRatio_working_3-way'!L134*'OddsRatio_working_3-way'!M134</f>
        <v>8.0146363288637695E-2</v>
      </c>
      <c r="R134" s="11">
        <f t="shared" si="49"/>
        <v>0</v>
      </c>
      <c r="S134" s="11">
        <f t="shared" si="50"/>
        <v>-0.85057116505789898</v>
      </c>
      <c r="T134" s="11">
        <f t="shared" si="51"/>
        <v>-0.28980278196180542</v>
      </c>
      <c r="U134" s="11">
        <f>'OddsRatio_working_3-way'!S134-'OddsRatio_working_3-way'!R134^2/3</f>
        <v>-0.85057116505789898</v>
      </c>
      <c r="V134" s="11">
        <f>'OddsRatio_working_3-way'!S134*'OddsRatio_working_3-way'!R134/3-2*'OddsRatio_working_3-way'!R134^3/27-'OddsRatio_working_3-way'!T134</f>
        <v>0.28980278196180542</v>
      </c>
      <c r="W134" s="11">
        <f>'OddsRatio_working_3-way'!V134^2+4*'OddsRatio_working_3-way'!U134^3/27</f>
        <v>-7.1793597649184998E-3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0.15096772187931451</v>
      </c>
      <c r="Y134" s="11">
        <f>IF('OddsRatio_working_3-way'!W134&gt;=0,IF('OddsRatio_working_3-way'!V134+SQRT('OddsRatio_working_3-way'!W134)&gt;0,0,PI()),ACOS('OddsRatio_working_3-way'!V134/(2*'OddsRatio_working_3-way'!X134)))</f>
        <v>0.28444683038324126</v>
      </c>
      <c r="Z134" s="11">
        <f>'OddsRatio_working_3-way'!X134^(1/3)*COS('OddsRatio_working_3-way'!Y134/3)</f>
        <v>0.53007779847703984</v>
      </c>
      <c r="AA134" s="11">
        <f>'OddsRatio_working_3-way'!X134^(1/3)*COS(('OddsRatio_working_3-way'!Y134+2*PI())/3)</f>
        <v>-0.30869593688167429</v>
      </c>
      <c r="AB134" s="11">
        <f>'OddsRatio_working_3-way'!X134^(1/3)*COS(('OddsRatio_working_3-way'!Y134+4*PI())/3)</f>
        <v>-0.22138186159536524</v>
      </c>
      <c r="AC134" s="11">
        <f>'OddsRatio_working_3-way'!X134^(1/3)*SIN('OddsRatio_working_3-way'!Y134/3)</f>
        <v>5.0410804870593726E-2</v>
      </c>
      <c r="AD134" s="11">
        <f>'OddsRatio_working_3-way'!X134^(1/3)*SIN(('OddsRatio_working_3-way'!Y134+2*PI())/3)</f>
        <v>0.43385543702794799</v>
      </c>
      <c r="AE134" s="11">
        <f>'OddsRatio_working_3-way'!X134^(1/3)*SIN(('OddsRatio_working_3-way'!Y134+4*PI())/3)</f>
        <v>-0.48426624189854173</v>
      </c>
      <c r="AF134" s="11">
        <f>-'OddsRatio_working_3-way'!U134/(3*'OddsRatio_working_3-way'!X134^(1/3))*COS(('OddsRatio_working_3-way'!Y134)/3)</f>
        <v>0.53007779847703984</v>
      </c>
      <c r="AG134" s="11">
        <f>-'OddsRatio_working_3-way'!U134/(3*'OddsRatio_working_3-way'!X134^(1/3))*COS(('OddsRatio_working_3-way'!Y134+2*PI())/3)</f>
        <v>-0.30869593688167429</v>
      </c>
      <c r="AH134" s="11">
        <f>-'OddsRatio_working_3-way'!U134/(3*'OddsRatio_working_3-way'!X134^(1/3))*COS(('OddsRatio_working_3-way'!Y134+4*PI())/3)</f>
        <v>-0.22138186159536524</v>
      </c>
      <c r="AI134" s="11">
        <f>'OddsRatio_working_3-way'!U134/(3*'OddsRatio_working_3-way'!X134^(1/3))*SIN(('OddsRatio_working_3-way'!Y134)/3)</f>
        <v>-5.0410804870593726E-2</v>
      </c>
      <c r="AJ134" s="11">
        <f>'OddsRatio_working_3-way'!U134/(3*'OddsRatio_working_3-way'!X134^(1/3))*SIN(('OddsRatio_working_3-way'!Y134+2*PI())/3)</f>
        <v>-0.43385543702794799</v>
      </c>
      <c r="AK134" s="11">
        <f>'OddsRatio_working_3-way'!U134/(3*'OddsRatio_working_3-way'!X134^(1/3))*SIN(('OddsRatio_working_3-way'!Y134+4*PI())/3)</f>
        <v>0.48426624189854173</v>
      </c>
      <c r="AL134" s="11">
        <f>'OddsRatio_working_3-way'!Z134+'OddsRatio_working_3-way'!AF134</f>
        <v>1.0601555969540797</v>
      </c>
      <c r="AM134" s="11">
        <f>'OddsRatio_working_3-way'!AA134+'OddsRatio_working_3-way'!AG134</f>
        <v>-0.61739187376334859</v>
      </c>
      <c r="AN134" s="11">
        <f>'OddsRatio_working_3-way'!AB134+'OddsRatio_working_3-way'!AH134</f>
        <v>-0.44276372319073048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1.0601555969540797</v>
      </c>
      <c r="AS134" s="11">
        <f>IF(('OddsRatio_working_3-way'!X134=0),IF(Q134&gt;0,-Q134^(1/3),(-Q134)^(1/3)),'OddsRatio_working_3-way'!AM134-'OddsRatio_working_3-way'!R134/3)</f>
        <v>-0.61739187376334859</v>
      </c>
      <c r="AT134" s="11">
        <f>IF(('OddsRatio_working_3-way'!X134=0),IF(Q134&gt;0,-Q134^(1/3),(-Q134)^(1/3)),'OddsRatio_working_3-way'!AN134-'OddsRatio_working_3-way'!R134/3)</f>
        <v>-0.44276372319073048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9">
        <f t="shared" si="39"/>
        <v>0.52694307250008687</v>
      </c>
      <c r="E135" s="9">
        <f t="shared" si="40"/>
        <v>0.26766852854195816</v>
      </c>
      <c r="F135" s="9">
        <f t="shared" si="41"/>
        <v>0.20538839895795499</v>
      </c>
      <c r="G135" s="9">
        <f t="shared" si="42"/>
        <v>1.068735957105452</v>
      </c>
      <c r="H135" s="9">
        <f t="shared" si="43"/>
        <v>1.8977382039685797</v>
      </c>
      <c r="I135" s="9">
        <f t="shared" si="44"/>
        <v>3.7359640501899567</v>
      </c>
      <c r="J135" s="9">
        <f t="shared" si="45"/>
        <v>4.8688241647217367</v>
      </c>
      <c r="K135" s="11">
        <f t="shared" si="46"/>
        <v>0.54347826086956519</v>
      </c>
      <c r="L135" s="11">
        <f t="shared" si="47"/>
        <v>0.2808988764044944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-0.25722787227428168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0.23196759273945403</v>
      </c>
      <c r="Q135" s="11">
        <f>2*'OddsRatio_working_3-way'!K135*'OddsRatio_working_3-way'!L135*'OddsRatio_working_3-way'!M135</f>
        <v>6.6087633259103704E-2</v>
      </c>
      <c r="R135" s="11">
        <f t="shared" si="49"/>
        <v>0</v>
      </c>
      <c r="S135" s="11">
        <f t="shared" si="50"/>
        <v>-0.90179804656669305</v>
      </c>
      <c r="T135" s="11">
        <f t="shared" si="51"/>
        <v>-0.25692252038937119</v>
      </c>
      <c r="U135" s="11">
        <f>'OddsRatio_working_3-way'!S135-'OddsRatio_working_3-way'!R135^2/3</f>
        <v>-0.90179804656669305</v>
      </c>
      <c r="V135" s="11">
        <f>'OddsRatio_working_3-way'!S135*'OddsRatio_working_3-way'!R135/3-2*'OddsRatio_working_3-way'!R135^3/27-'OddsRatio_working_3-way'!T135</f>
        <v>0.25692252038937119</v>
      </c>
      <c r="W135" s="11">
        <f>'OddsRatio_working_3-way'!V135^2+4*'OddsRatio_working_3-way'!U135^3/27</f>
        <v>-4.2639409330555142E-2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0.16480942844220262</v>
      </c>
      <c r="Y135" s="11">
        <f>IF('OddsRatio_working_3-way'!W135&gt;=0,IF('OddsRatio_working_3-way'!V135+SQRT('OddsRatio_working_3-way'!W135)&gt;0,0,PI()),ACOS('OddsRatio_working_3-way'!V135/(2*'OddsRatio_working_3-way'!X135)))</f>
        <v>0.67700359397539001</v>
      </c>
      <c r="Z135" s="11">
        <f>'OddsRatio_working_3-way'!X135^(1/3)*COS('OddsRatio_working_3-way'!Y135/3)</f>
        <v>0.53436797855272611</v>
      </c>
      <c r="AA135" s="11">
        <f>'OddsRatio_working_3-way'!X135^(1/3)*COS(('OddsRatio_working_3-way'!Y135+2*PI())/3)</f>
        <v>-0.37342738561128003</v>
      </c>
      <c r="AB135" s="11">
        <f>'OddsRatio_working_3-way'!X135^(1/3)*COS(('OddsRatio_working_3-way'!Y135+4*PI())/3)</f>
        <v>-0.16094059294144614</v>
      </c>
      <c r="AC135" s="11">
        <f>'OddsRatio_working_3-way'!X135^(1/3)*SIN('OddsRatio_working_3-way'!Y135/3)</f>
        <v>0.12267930694716887</v>
      </c>
      <c r="AD135" s="11">
        <f>'OddsRatio_working_3-way'!X135^(1/3)*SIN(('OddsRatio_working_3-way'!Y135+2*PI())/3)</f>
        <v>0.40143659092201445</v>
      </c>
      <c r="AE135" s="11">
        <f>'OddsRatio_working_3-way'!X135^(1/3)*SIN(('OddsRatio_working_3-way'!Y135+4*PI())/3)</f>
        <v>-0.52411589786918333</v>
      </c>
      <c r="AF135" s="11">
        <f>-'OddsRatio_working_3-way'!U135/(3*'OddsRatio_working_3-way'!X135^(1/3))*COS(('OddsRatio_working_3-way'!Y135)/3)</f>
        <v>0.534367978552726</v>
      </c>
      <c r="AG135" s="11">
        <f>-'OddsRatio_working_3-way'!U135/(3*'OddsRatio_working_3-way'!X135^(1/3))*COS(('OddsRatio_working_3-way'!Y135+2*PI())/3)</f>
        <v>-0.37342738561127997</v>
      </c>
      <c r="AH135" s="11">
        <f>-'OddsRatio_working_3-way'!U135/(3*'OddsRatio_working_3-way'!X135^(1/3))*COS(('OddsRatio_working_3-way'!Y135+4*PI())/3)</f>
        <v>-0.16094059294144611</v>
      </c>
      <c r="AI135" s="11">
        <f>'OddsRatio_working_3-way'!U135/(3*'OddsRatio_working_3-way'!X135^(1/3))*SIN(('OddsRatio_working_3-way'!Y135)/3)</f>
        <v>-0.12267930694716885</v>
      </c>
      <c r="AJ135" s="11">
        <f>'OddsRatio_working_3-way'!U135/(3*'OddsRatio_working_3-way'!X135^(1/3))*SIN(('OddsRatio_working_3-way'!Y135+2*PI())/3)</f>
        <v>-0.40143659092201434</v>
      </c>
      <c r="AK135" s="11">
        <f>'OddsRatio_working_3-way'!U135/(3*'OddsRatio_working_3-way'!X135^(1/3))*SIN(('OddsRatio_working_3-way'!Y135+4*PI())/3)</f>
        <v>0.52411589786918322</v>
      </c>
      <c r="AL135" s="11">
        <f>'OddsRatio_working_3-way'!Z135+'OddsRatio_working_3-way'!AF135</f>
        <v>1.068735957105452</v>
      </c>
      <c r="AM135" s="11">
        <f>'OddsRatio_working_3-way'!AA135+'OddsRatio_working_3-way'!AG135</f>
        <v>-0.74685477122255994</v>
      </c>
      <c r="AN135" s="11">
        <f>'OddsRatio_working_3-way'!AB135+'OddsRatio_working_3-way'!AH135</f>
        <v>-0.32188118588289227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1.068735957105452</v>
      </c>
      <c r="AS135" s="11">
        <f>IF(('OddsRatio_working_3-way'!X135=0),IF(Q135&gt;0,-Q135^(1/3),(-Q135)^(1/3)),'OddsRatio_working_3-way'!AM135-'OddsRatio_working_3-way'!R135/3)</f>
        <v>-0.74685477122255994</v>
      </c>
      <c r="AT135" s="11">
        <f>IF(('OddsRatio_working_3-way'!X135=0),IF(Q135&gt;0,-Q135^(1/3),(-Q135)^(1/3)),'OddsRatio_working_3-way'!AN135-'OddsRatio_working_3-way'!R135/3)</f>
        <v>-0.32188118588289227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9">
        <f t="shared" si="39"/>
        <v>0.62209134533431165</v>
      </c>
      <c r="E136" s="9">
        <f t="shared" si="40"/>
        <v>0.23932449849237006</v>
      </c>
      <c r="F136" s="9">
        <f t="shared" si="41"/>
        <v>0.13858415617331832</v>
      </c>
      <c r="G136" s="9">
        <f t="shared" si="42"/>
        <v>1.0847874486486049</v>
      </c>
      <c r="H136" s="9">
        <f t="shared" si="43"/>
        <v>1.607480971243219</v>
      </c>
      <c r="I136" s="9">
        <f t="shared" si="44"/>
        <v>4.178427224540413</v>
      </c>
      <c r="J136" s="9">
        <f t="shared" si="45"/>
        <v>7.2158320807565053</v>
      </c>
      <c r="K136" s="11">
        <f t="shared" si="46"/>
        <v>0.64102564102564097</v>
      </c>
      <c r="L136" s="11">
        <f t="shared" si="47"/>
        <v>0.2544529262086514</v>
      </c>
      <c r="M136" s="11">
        <f t="shared" si="48"/>
        <v>0.14858841010401189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-0.22786522749092086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0.2234594410450495</v>
      </c>
      <c r="Q136" s="11">
        <f>2*'OddsRatio_working_3-way'!K136*'OddsRatio_working_3-way'!L136*'OddsRatio_working_3-way'!M136</f>
        <v>4.8472763784175595E-2</v>
      </c>
      <c r="R136" s="11">
        <f t="shared" si="49"/>
        <v>0</v>
      </c>
      <c r="S136" s="11">
        <f t="shared" si="50"/>
        <v>-0.98066494614213606</v>
      </c>
      <c r="T136" s="11">
        <f t="shared" si="51"/>
        <v>-0.21272558484645035</v>
      </c>
      <c r="U136" s="11">
        <f>'OddsRatio_working_3-way'!S136-'OddsRatio_working_3-way'!R136^2/3</f>
        <v>-0.98066494614213606</v>
      </c>
      <c r="V136" s="11">
        <f>'OddsRatio_working_3-way'!S136*'OddsRatio_working_3-way'!R136/3-2*'OddsRatio_working_3-way'!R136^3/27-'OddsRatio_working_3-way'!T136</f>
        <v>0.21272558484645035</v>
      </c>
      <c r="W136" s="11">
        <f>'OddsRatio_working_3-way'!V136^2+4*'OddsRatio_working_3-way'!U136^3/27</f>
        <v>-9.4467698596127359E-2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0.18689560792350882</v>
      </c>
      <c r="Y136" s="11">
        <f>IF('OddsRatio_working_3-way'!W136&gt;=0,IF('OddsRatio_working_3-way'!V136+SQRT('OddsRatio_working_3-way'!W136)&gt;0,0,PI()),ACOS('OddsRatio_working_3-way'!V136/(2*'OddsRatio_working_3-way'!X136)))</f>
        <v>0.96538215365244151</v>
      </c>
      <c r="Z136" s="11">
        <f>'OddsRatio_working_3-way'!X136^(1/3)*COS('OddsRatio_working_3-way'!Y136/3)</f>
        <v>0.54239372432430255</v>
      </c>
      <c r="AA136" s="11">
        <f>'OddsRatio_working_3-way'!X136^(1/3)*COS(('OddsRatio_working_3-way'!Y136+2*PI())/3)</f>
        <v>-0.42779514566405763</v>
      </c>
      <c r="AB136" s="11">
        <f>'OddsRatio_working_3-way'!X136^(1/3)*COS(('OddsRatio_working_3-way'!Y136+4*PI())/3)</f>
        <v>-0.11459857866024505</v>
      </c>
      <c r="AC136" s="11">
        <f>'OddsRatio_working_3-way'!X136^(1/3)*SIN('OddsRatio_working_3-way'!Y136/3)</f>
        <v>0.180824122268918</v>
      </c>
      <c r="AD136" s="11">
        <f>'OddsRatio_working_3-way'!X136^(1/3)*SIN(('OddsRatio_working_3-way'!Y136+2*PI())/3)</f>
        <v>0.37931468298364063</v>
      </c>
      <c r="AE136" s="11">
        <f>'OddsRatio_working_3-way'!X136^(1/3)*SIN(('OddsRatio_working_3-way'!Y136+4*PI())/3)</f>
        <v>-0.56013880525255855</v>
      </c>
      <c r="AF136" s="11">
        <f>-'OddsRatio_working_3-way'!U136/(3*'OddsRatio_working_3-way'!X136^(1/3))*COS(('OddsRatio_working_3-way'!Y136)/3)</f>
        <v>0.54239372432430244</v>
      </c>
      <c r="AG136" s="11">
        <f>-'OddsRatio_working_3-way'!U136/(3*'OddsRatio_working_3-way'!X136^(1/3))*COS(('OddsRatio_working_3-way'!Y136+2*PI())/3)</f>
        <v>-0.42779514566405752</v>
      </c>
      <c r="AH136" s="11">
        <f>-'OddsRatio_working_3-way'!U136/(3*'OddsRatio_working_3-way'!X136^(1/3))*COS(('OddsRatio_working_3-way'!Y136+4*PI())/3)</f>
        <v>-0.11459857866024502</v>
      </c>
      <c r="AI136" s="11">
        <f>'OddsRatio_working_3-way'!U136/(3*'OddsRatio_working_3-way'!X136^(1/3))*SIN(('OddsRatio_working_3-way'!Y136)/3)</f>
        <v>-0.18082412226891795</v>
      </c>
      <c r="AJ136" s="11">
        <f>'OddsRatio_working_3-way'!U136/(3*'OddsRatio_working_3-way'!X136^(1/3))*SIN(('OddsRatio_working_3-way'!Y136+2*PI())/3)</f>
        <v>-0.37931468298364057</v>
      </c>
      <c r="AK136" s="11">
        <f>'OddsRatio_working_3-way'!U136/(3*'OddsRatio_working_3-way'!X136^(1/3))*SIN(('OddsRatio_working_3-way'!Y136+4*PI())/3)</f>
        <v>0.56013880525255844</v>
      </c>
      <c r="AL136" s="11">
        <f>'OddsRatio_working_3-way'!Z136+'OddsRatio_working_3-way'!AF136</f>
        <v>1.0847874486486049</v>
      </c>
      <c r="AM136" s="11">
        <f>'OddsRatio_working_3-way'!AA136+'OddsRatio_working_3-way'!AG136</f>
        <v>-0.85559029132811515</v>
      </c>
      <c r="AN136" s="11">
        <f>'OddsRatio_working_3-way'!AB136+'OddsRatio_working_3-way'!AH136</f>
        <v>-0.22919715732049006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1.0847874486486049</v>
      </c>
      <c r="AS136" s="11">
        <f>IF(('OddsRatio_working_3-way'!X136=0),IF(Q136&gt;0,-Q136^(1/3),(-Q136)^(1/3)),'OddsRatio_working_3-way'!AM136-'OddsRatio_working_3-way'!R136/3)</f>
        <v>-0.85559029132811515</v>
      </c>
      <c r="AT136" s="11">
        <f>IF(('OddsRatio_working_3-way'!X136=0),IF(Q136&gt;0,-Q136^(1/3),(-Q136)^(1/3)),'OddsRatio_working_3-way'!AN136-'OddsRatio_working_3-way'!R136/3)</f>
        <v>-0.22919715732049006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9">
        <f t="shared" si="39"/>
        <v>0.72630605466883968</v>
      </c>
      <c r="E137" s="9">
        <f t="shared" si="40"/>
        <v>0.18145931015481714</v>
      </c>
      <c r="F137" s="9">
        <f t="shared" si="41"/>
        <v>9.2234635176343116E-2</v>
      </c>
      <c r="G137" s="9">
        <f t="shared" si="42"/>
        <v>1.1083236701331143</v>
      </c>
      <c r="H137" s="9">
        <f t="shared" si="43"/>
        <v>1.3768300478452593</v>
      </c>
      <c r="I137" s="9">
        <f t="shared" si="44"/>
        <v>5.5108773374417757</v>
      </c>
      <c r="J137" s="9">
        <f t="shared" si="45"/>
        <v>10.841914190782054</v>
      </c>
      <c r="K137" s="11">
        <f t="shared" si="46"/>
        <v>0.74626865671641784</v>
      </c>
      <c r="L137" s="11">
        <f t="shared" si="47"/>
        <v>0.1972386587771203</v>
      </c>
      <c r="M137" s="11">
        <f t="shared" si="48"/>
        <v>0.10121457489878542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-0.18306975054535912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0.19799548123360386</v>
      </c>
      <c r="Q137" s="11">
        <f>2*'OddsRatio_working_3-way'!K137*'OddsRatio_working_3-way'!L137*'OddsRatio_working_3-way'!M137</f>
        <v>2.9796159704078836E-2</v>
      </c>
      <c r="R137" s="11">
        <f t="shared" si="49"/>
        <v>0</v>
      </c>
      <c r="S137" s="11">
        <f t="shared" si="50"/>
        <v>-1.0815302945668601</v>
      </c>
      <c r="T137" s="11">
        <f t="shared" si="51"/>
        <v>-0.16275850934038527</v>
      </c>
      <c r="U137" s="11">
        <f>'OddsRatio_working_3-way'!S137-'OddsRatio_working_3-way'!R137^2/3</f>
        <v>-1.0815302945668601</v>
      </c>
      <c r="V137" s="11">
        <f>'OddsRatio_working_3-way'!S137*'OddsRatio_working_3-way'!R137/3-2*'OddsRatio_working_3-way'!R137^3/27-'OddsRatio_working_3-way'!T137</f>
        <v>0.16275850934038527</v>
      </c>
      <c r="W137" s="11">
        <f>'OddsRatio_working_3-way'!V137^2+4*'OddsRatio_working_3-way'!U137^3/27</f>
        <v>-0.16092809693636798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0.21645925095677493</v>
      </c>
      <c r="Y137" s="11">
        <f>IF('OddsRatio_working_3-way'!W137&gt;=0,IF('OddsRatio_working_3-way'!V137+SQRT('OddsRatio_working_3-way'!W137)&gt;0,0,PI()),ACOS('OddsRatio_working_3-way'!V137/(2*'OddsRatio_working_3-way'!X137)))</f>
        <v>1.1853675796795791</v>
      </c>
      <c r="Z137" s="11">
        <f>'OddsRatio_working_3-way'!X137^(1/3)*COS('OddsRatio_working_3-way'!Y137/3)</f>
        <v>0.55416183506655725</v>
      </c>
      <c r="AA137" s="11">
        <f>'OddsRatio_working_3-way'!X137^(1/3)*COS(('OddsRatio_working_3-way'!Y137+2*PI())/3)</f>
        <v>-0.477233531951538</v>
      </c>
      <c r="AB137" s="11">
        <f>'OddsRatio_working_3-way'!X137^(1/3)*COS(('OddsRatio_working_3-way'!Y137+4*PI())/3)</f>
        <v>-7.6928303115019622E-2</v>
      </c>
      <c r="AC137" s="11">
        <f>'OddsRatio_working_3-way'!X137^(1/3)*SIN('OddsRatio_working_3-way'!Y137/3)</f>
        <v>0.23111633162677886</v>
      </c>
      <c r="AD137" s="11">
        <f>'OddsRatio_working_3-way'!X137^(1/3)*SIN(('OddsRatio_working_3-way'!Y137+2*PI())/3)</f>
        <v>0.36436006116205133</v>
      </c>
      <c r="AE137" s="11">
        <f>'OddsRatio_working_3-way'!X137^(1/3)*SIN(('OddsRatio_working_3-way'!Y137+4*PI())/3)</f>
        <v>-0.59547639278883013</v>
      </c>
      <c r="AF137" s="11">
        <f>-'OddsRatio_working_3-way'!U137/(3*'OddsRatio_working_3-way'!X137^(1/3))*COS(('OddsRatio_working_3-way'!Y137)/3)</f>
        <v>0.55416183506655714</v>
      </c>
      <c r="AG137" s="11">
        <f>-'OddsRatio_working_3-way'!U137/(3*'OddsRatio_working_3-way'!X137^(1/3))*COS(('OddsRatio_working_3-way'!Y137+2*PI())/3)</f>
        <v>-0.47723353195153795</v>
      </c>
      <c r="AH137" s="11">
        <f>-'OddsRatio_working_3-way'!U137/(3*'OddsRatio_working_3-way'!X137^(1/3))*COS(('OddsRatio_working_3-way'!Y137+4*PI())/3)</f>
        <v>-7.6928303115019608E-2</v>
      </c>
      <c r="AI137" s="11">
        <f>'OddsRatio_working_3-way'!U137/(3*'OddsRatio_working_3-way'!X137^(1/3))*SIN(('OddsRatio_working_3-way'!Y137)/3)</f>
        <v>-0.23111633162677883</v>
      </c>
      <c r="AJ137" s="11">
        <f>'OddsRatio_working_3-way'!U137/(3*'OddsRatio_working_3-way'!X137^(1/3))*SIN(('OddsRatio_working_3-way'!Y137+2*PI())/3)</f>
        <v>-0.36436006116205127</v>
      </c>
      <c r="AK137" s="11">
        <f>'OddsRatio_working_3-way'!U137/(3*'OddsRatio_working_3-way'!X137^(1/3))*SIN(('OddsRatio_working_3-way'!Y137+4*PI())/3)</f>
        <v>0.59547639278883002</v>
      </c>
      <c r="AL137" s="11">
        <f>'OddsRatio_working_3-way'!Z137+'OddsRatio_working_3-way'!AF137</f>
        <v>1.1083236701331143</v>
      </c>
      <c r="AM137" s="11">
        <f>'OddsRatio_working_3-way'!AA137+'OddsRatio_working_3-way'!AG137</f>
        <v>-0.9544670639030759</v>
      </c>
      <c r="AN137" s="11">
        <f>'OddsRatio_working_3-way'!AB137+'OddsRatio_working_3-way'!AH137</f>
        <v>-0.15385660623003922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1.1083236701331143</v>
      </c>
      <c r="AS137" s="11">
        <f>IF(('OddsRatio_working_3-way'!X137=0),IF(Q137&gt;0,-Q137^(1/3),(-Q137)^(1/3)),'OddsRatio_working_3-way'!AM137-'OddsRatio_working_3-way'!R137/3)</f>
        <v>-0.9544670639030759</v>
      </c>
      <c r="AT137" s="11">
        <f>IF(('OddsRatio_working_3-way'!X137=0),IF(Q137&gt;0,-Q137^(1/3),(-Q137)^(1/3)),'OddsRatio_working_3-way'!AN137-'OddsRatio_working_3-way'!R137/3)</f>
        <v>-0.15385660623003922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9">
        <f t="shared" si="39"/>
        <v>2.2397338175337476E-2</v>
      </c>
      <c r="E138" s="9">
        <f t="shared" si="40"/>
        <v>6.3668561211013386E-2</v>
      </c>
      <c r="F138" s="9">
        <f t="shared" si="41"/>
        <v>0.91393410061364877</v>
      </c>
      <c r="G138" s="9">
        <f t="shared" si="42"/>
        <v>1.5695132236296396</v>
      </c>
      <c r="H138" s="9">
        <f t="shared" si="43"/>
        <v>44.648162749140269</v>
      </c>
      <c r="I138" s="9">
        <f t="shared" si="44"/>
        <v>15.706338905409725</v>
      </c>
      <c r="J138" s="9">
        <f t="shared" si="45"/>
        <v>1.0941707934177787</v>
      </c>
      <c r="K138" s="11">
        <f t="shared" si="46"/>
        <v>3.4710170079833395E-2</v>
      </c>
      <c r="L138" s="11">
        <f t="shared" si="47"/>
        <v>9.643201542912247E-2</v>
      </c>
      <c r="M138" s="11">
        <f t="shared" si="48"/>
        <v>0.94339622641509424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-4.9370093555531791E-2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0.11759308725941989</v>
      </c>
      <c r="Q138" s="11">
        <f>2*'OddsRatio_working_3-way'!K138*'OddsRatio_working_3-way'!L138*'OddsRatio_working_3-way'!M138</f>
        <v>6.315418220162186E-3</v>
      </c>
      <c r="R138" s="11">
        <f t="shared" si="49"/>
        <v>0</v>
      </c>
      <c r="S138" s="11">
        <f t="shared" si="50"/>
        <v>-2.3818688357791027</v>
      </c>
      <c r="T138" s="11">
        <f t="shared" si="51"/>
        <v>-0.12791991599243302</v>
      </c>
      <c r="U138" s="11">
        <f>'OddsRatio_working_3-way'!S138-'OddsRatio_working_3-way'!R138^2/3</f>
        <v>-2.3818688357791027</v>
      </c>
      <c r="V138" s="11">
        <f>'OddsRatio_working_3-way'!S138*'OddsRatio_working_3-way'!R138/3-2*'OddsRatio_working_3-way'!R138^3/27-'OddsRatio_working_3-way'!T138</f>
        <v>0.12791991599243302</v>
      </c>
      <c r="W138" s="11">
        <f>'OddsRatio_working_3-way'!V138^2+4*'OddsRatio_working_3-way'!U138^3/27</f>
        <v>-1.9855704867184492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0.70744858322459736</v>
      </c>
      <c r="Y138" s="11">
        <f>IF('OddsRatio_working_3-way'!W138&gt;=0,IF('OddsRatio_working_3-way'!V138+SQRT('OddsRatio_working_3-way'!W138)&gt;0,0,PI()),ACOS('OddsRatio_working_3-way'!V138/(2*'OddsRatio_working_3-way'!X138)))</f>
        <v>1.480263368293798</v>
      </c>
      <c r="Z138" s="11">
        <f>'OddsRatio_working_3-way'!X138^(1/3)*COS('OddsRatio_working_3-way'!Y138/3)</f>
        <v>0.78475661181481982</v>
      </c>
      <c r="AA138" s="11">
        <f>'OddsRatio_working_3-way'!X138^(1/3)*COS(('OddsRatio_working_3-way'!Y138+2*PI())/3)</f>
        <v>-0.75787112950928148</v>
      </c>
      <c r="AB138" s="11">
        <f>'OddsRatio_working_3-way'!X138^(1/3)*COS(('OddsRatio_working_3-way'!Y138+4*PI())/3)</f>
        <v>-2.6885482305538135E-2</v>
      </c>
      <c r="AC138" s="11">
        <f>'OddsRatio_working_3-way'!X138^(1/3)*SIN('OddsRatio_working_3-way'!Y138/3)</f>
        <v>0.422034760186834</v>
      </c>
      <c r="AD138" s="11">
        <f>'OddsRatio_working_3-way'!X138^(1/3)*SIN(('OddsRatio_working_3-way'!Y138+2*PI())/3)</f>
        <v>0.46860178152602033</v>
      </c>
      <c r="AE138" s="11">
        <f>'OddsRatio_working_3-way'!X138^(1/3)*SIN(('OddsRatio_working_3-way'!Y138+4*PI())/3)</f>
        <v>-0.89063654171285433</v>
      </c>
      <c r="AF138" s="11">
        <f>-'OddsRatio_working_3-way'!U138/(3*'OddsRatio_working_3-way'!X138^(1/3))*COS(('OddsRatio_working_3-way'!Y138)/3)</f>
        <v>0.78475661181481982</v>
      </c>
      <c r="AG138" s="11">
        <f>-'OddsRatio_working_3-way'!U138/(3*'OddsRatio_working_3-way'!X138^(1/3))*COS(('OddsRatio_working_3-way'!Y138+2*PI())/3)</f>
        <v>-0.75787112950928148</v>
      </c>
      <c r="AH138" s="11">
        <f>-'OddsRatio_working_3-way'!U138/(3*'OddsRatio_working_3-way'!X138^(1/3))*COS(('OddsRatio_working_3-way'!Y138+4*PI())/3)</f>
        <v>-2.6885482305538135E-2</v>
      </c>
      <c r="AI138" s="11">
        <f>'OddsRatio_working_3-way'!U138/(3*'OddsRatio_working_3-way'!X138^(1/3))*SIN(('OddsRatio_working_3-way'!Y138)/3)</f>
        <v>-0.422034760186834</v>
      </c>
      <c r="AJ138" s="11">
        <f>'OddsRatio_working_3-way'!U138/(3*'OddsRatio_working_3-way'!X138^(1/3))*SIN(('OddsRatio_working_3-way'!Y138+2*PI())/3)</f>
        <v>-0.46860178152602033</v>
      </c>
      <c r="AK138" s="11">
        <f>'OddsRatio_working_3-way'!U138/(3*'OddsRatio_working_3-way'!X138^(1/3))*SIN(('OddsRatio_working_3-way'!Y138+4*PI())/3)</f>
        <v>0.89063654171285433</v>
      </c>
      <c r="AL138" s="11">
        <f>'OddsRatio_working_3-way'!Z138+'OddsRatio_working_3-way'!AF138</f>
        <v>1.5695132236296396</v>
      </c>
      <c r="AM138" s="11">
        <f>'OddsRatio_working_3-way'!AA138+'OddsRatio_working_3-way'!AG138</f>
        <v>-1.515742259018563</v>
      </c>
      <c r="AN138" s="11">
        <f>'OddsRatio_working_3-way'!AB138+'OddsRatio_working_3-way'!AH138</f>
        <v>-5.377096461107627E-2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1.5695132236296396</v>
      </c>
      <c r="AS138" s="11">
        <f>IF(('OddsRatio_working_3-way'!X138=0),IF(Q138&gt;0,-Q138^(1/3),(-Q138)^(1/3)),'OddsRatio_working_3-way'!AM138-'OddsRatio_working_3-way'!R138/3)</f>
        <v>-1.515742259018563</v>
      </c>
      <c r="AT138" s="11">
        <f>IF(('OddsRatio_working_3-way'!X138=0),IF(Q138&gt;0,-Q138^(1/3),(-Q138)^(1/3)),'OddsRatio_working_3-way'!AN138-'OddsRatio_working_3-way'!R138/3)</f>
        <v>-5.377096461107627E-2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9">
        <f t="shared" si="39"/>
        <v>8.5092902178752525E-2</v>
      </c>
      <c r="E139" s="9">
        <f t="shared" si="40"/>
        <v>0.16721570614316369</v>
      </c>
      <c r="F139" s="9">
        <f t="shared" si="41"/>
        <v>0.74769139167808396</v>
      </c>
      <c r="G139" s="9">
        <f t="shared" si="42"/>
        <v>1.1636213731390186</v>
      </c>
      <c r="H139" s="9">
        <f t="shared" si="43"/>
        <v>11.751861487804531</v>
      </c>
      <c r="I139" s="9">
        <f t="shared" si="44"/>
        <v>5.9802994770349995</v>
      </c>
      <c r="J139" s="9">
        <f t="shared" si="45"/>
        <v>1.3374501982103155</v>
      </c>
      <c r="K139" s="11">
        <f t="shared" si="46"/>
        <v>9.765625E-2</v>
      </c>
      <c r="L139" s="11">
        <f t="shared" si="47"/>
        <v>0.18939393939393939</v>
      </c>
      <c r="M139" s="11">
        <f t="shared" si="48"/>
        <v>0.77519379844961234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-0.16443344234496138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0.19800223345372325</v>
      </c>
      <c r="Q139" s="11">
        <f>2*'OddsRatio_working_3-way'!K139*'OddsRatio_working_3-way'!L139*'OddsRatio_working_3-way'!M139</f>
        <v>2.8675196734789753E-2</v>
      </c>
      <c r="R139" s="11">
        <f t="shared" si="49"/>
        <v>0</v>
      </c>
      <c r="S139" s="11">
        <f t="shared" si="50"/>
        <v>-1.2041481989918974</v>
      </c>
      <c r="T139" s="11">
        <f t="shared" si="51"/>
        <v>-0.1743878637207672</v>
      </c>
      <c r="U139" s="11">
        <f>'OddsRatio_working_3-way'!S139-'OddsRatio_working_3-way'!R139^2/3</f>
        <v>-1.2041481989918974</v>
      </c>
      <c r="V139" s="11">
        <f>'OddsRatio_working_3-way'!S139*'OddsRatio_working_3-way'!R139/3-2*'OddsRatio_working_3-way'!R139^3/27-'OddsRatio_working_3-way'!T139</f>
        <v>0.1743878637207672</v>
      </c>
      <c r="W139" s="11">
        <f>'OddsRatio_working_3-way'!V139^2+4*'OddsRatio_working_3-way'!U139^3/27</f>
        <v>-0.22825290827919062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0.25429512150859457</v>
      </c>
      <c r="Y139" s="11">
        <f>IF('OddsRatio_working_3-way'!W139&gt;=0,IF('OddsRatio_working_3-way'!V139+SQRT('OddsRatio_working_3-way'!W139)&gt;0,0,PI()),ACOS('OddsRatio_working_3-way'!V139/(2*'OddsRatio_working_3-way'!X139)))</f>
        <v>1.2208101737987305</v>
      </c>
      <c r="Z139" s="11">
        <f>'OddsRatio_working_3-way'!X139^(1/3)*COS('OddsRatio_working_3-way'!Y139/3)</f>
        <v>0.58181068656950929</v>
      </c>
      <c r="AA139" s="11">
        <f>'OddsRatio_working_3-way'!X139^(1/3)*COS(('OddsRatio_working_3-way'!Y139+2*PI())/3)</f>
        <v>-0.50806724945872306</v>
      </c>
      <c r="AB139" s="11">
        <f>'OddsRatio_working_3-way'!X139^(1/3)*COS(('OddsRatio_working_3-way'!Y139+4*PI())/3)</f>
        <v>-7.3743437110786486E-2</v>
      </c>
      <c r="AC139" s="11">
        <f>'OddsRatio_working_3-way'!X139^(1/3)*SIN('OddsRatio_working_3-way'!Y139/3)</f>
        <v>0.25075696997454588</v>
      </c>
      <c r="AD139" s="11">
        <f>'OddsRatio_working_3-way'!X139^(1/3)*SIN(('OddsRatio_working_3-way'!Y139+2*PI())/3)</f>
        <v>0.37848434977518791</v>
      </c>
      <c r="AE139" s="11">
        <f>'OddsRatio_working_3-way'!X139^(1/3)*SIN(('OddsRatio_working_3-way'!Y139+4*PI())/3)</f>
        <v>-0.62924131974973363</v>
      </c>
      <c r="AF139" s="11">
        <f>-'OddsRatio_working_3-way'!U139/(3*'OddsRatio_working_3-way'!X139^(1/3))*COS(('OddsRatio_working_3-way'!Y139)/3)</f>
        <v>0.58181068656950929</v>
      </c>
      <c r="AG139" s="11">
        <f>-'OddsRatio_working_3-way'!U139/(3*'OddsRatio_working_3-way'!X139^(1/3))*COS(('OddsRatio_working_3-way'!Y139+2*PI())/3)</f>
        <v>-0.50806724945872306</v>
      </c>
      <c r="AH139" s="11">
        <f>-'OddsRatio_working_3-way'!U139/(3*'OddsRatio_working_3-way'!X139^(1/3))*COS(('OddsRatio_working_3-way'!Y139+4*PI())/3)</f>
        <v>-7.3743437110786486E-2</v>
      </c>
      <c r="AI139" s="11">
        <f>'OddsRatio_working_3-way'!U139/(3*'OddsRatio_working_3-way'!X139^(1/3))*SIN(('OddsRatio_working_3-way'!Y139)/3)</f>
        <v>-0.25075696997454588</v>
      </c>
      <c r="AJ139" s="11">
        <f>'OddsRatio_working_3-way'!U139/(3*'OddsRatio_working_3-way'!X139^(1/3))*SIN(('OddsRatio_working_3-way'!Y139+2*PI())/3)</f>
        <v>-0.37848434977518791</v>
      </c>
      <c r="AK139" s="11">
        <f>'OddsRatio_working_3-way'!U139/(3*'OddsRatio_working_3-way'!X139^(1/3))*SIN(('OddsRatio_working_3-way'!Y139+4*PI())/3)</f>
        <v>0.62924131974973363</v>
      </c>
      <c r="AL139" s="11">
        <f>'OddsRatio_working_3-way'!Z139+'OddsRatio_working_3-way'!AF139</f>
        <v>1.1636213731390186</v>
      </c>
      <c r="AM139" s="11">
        <f>'OddsRatio_working_3-way'!AA139+'OddsRatio_working_3-way'!AG139</f>
        <v>-1.0161344989174461</v>
      </c>
      <c r="AN139" s="11">
        <f>'OddsRatio_working_3-way'!AB139+'OddsRatio_working_3-way'!AH139</f>
        <v>-0.14748687422157297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1.1636213731390186</v>
      </c>
      <c r="AS139" s="11">
        <f>IF(('OddsRatio_working_3-way'!X139=0),IF(Q139&gt;0,-Q139^(1/3),(-Q139)^(1/3)),'OddsRatio_working_3-way'!AM139-'OddsRatio_working_3-way'!R139/3)</f>
        <v>-1.0161344989174461</v>
      </c>
      <c r="AT139" s="11">
        <f>IF(('OddsRatio_working_3-way'!X139=0),IF(Q139&gt;0,-Q139^(1/3),(-Q139)^(1/3)),'OddsRatio_working_3-way'!AN139-'OddsRatio_working_3-way'!R139/3)</f>
        <v>-0.14748687422157297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9">
        <f t="shared" si="39"/>
        <v>0.24370547924792696</v>
      </c>
      <c r="E140" s="9">
        <f t="shared" si="40"/>
        <v>0.28822279051103783</v>
      </c>
      <c r="F140" s="9">
        <f t="shared" si="41"/>
        <v>0.46807173024103499</v>
      </c>
      <c r="G140" s="9">
        <f t="shared" si="42"/>
        <v>1.0927160456570792</v>
      </c>
      <c r="H140" s="9">
        <f t="shared" si="43"/>
        <v>4.1033135696661045</v>
      </c>
      <c r="I140" s="9">
        <f t="shared" si="44"/>
        <v>3.4695382631849991</v>
      </c>
      <c r="J140" s="9">
        <f t="shared" si="45"/>
        <v>2.1364246874833626</v>
      </c>
      <c r="K140" s="11">
        <f t="shared" si="46"/>
        <v>0.26041666666666669</v>
      </c>
      <c r="L140" s="11">
        <f t="shared" si="47"/>
        <v>0.30674846625766872</v>
      </c>
      <c r="M140" s="11">
        <f t="shared" si="48"/>
        <v>0.49019607843137253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-0.26138528008340334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0.24043040017643047</v>
      </c>
      <c r="Q140" s="11">
        <f>2*'OddsRatio_working_3-way'!K140*'OddsRatio_working_3-way'!L140*'OddsRatio_working_3-way'!M140</f>
        <v>7.8316091262680937E-2</v>
      </c>
      <c r="R140" s="11">
        <f t="shared" si="49"/>
        <v>0</v>
      </c>
      <c r="S140" s="11">
        <f t="shared" si="50"/>
        <v>-0.91983144613083589</v>
      </c>
      <c r="T140" s="11">
        <f t="shared" si="51"/>
        <v>-0.29961936356053287</v>
      </c>
      <c r="U140" s="11">
        <f>'OddsRatio_working_3-way'!S140-'OddsRatio_working_3-way'!R140^2/3</f>
        <v>-0.91983144613083589</v>
      </c>
      <c r="V140" s="11">
        <f>'OddsRatio_working_3-way'!S140*'OddsRatio_working_3-way'!R140/3-2*'OddsRatio_working_3-way'!R140^3/27-'OddsRatio_working_3-way'!T140</f>
        <v>0.29961936356053287</v>
      </c>
      <c r="W140" s="11">
        <f>'OddsRatio_working_3-way'!V140^2+4*'OddsRatio_working_3-way'!U140^3/27</f>
        <v>-2.5526027560818648E-2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0.16977764177096275</v>
      </c>
      <c r="Y140" s="11">
        <f>IF('OddsRatio_working_3-way'!W140&gt;=0,IF('OddsRatio_working_3-way'!V140+SQRT('OddsRatio_working_3-way'!W140)&gt;0,0,PI()),ACOS('OddsRatio_working_3-way'!V140/(2*'OddsRatio_working_3-way'!X140)))</f>
        <v>0.48988372218733889</v>
      </c>
      <c r="Z140" s="11">
        <f>'OddsRatio_working_3-way'!X140^(1/3)*COS('OddsRatio_working_3-way'!Y140/3)</f>
        <v>0.54635802282853962</v>
      </c>
      <c r="AA140" s="11">
        <f>'OddsRatio_working_3-way'!X140^(1/3)*COS(('OddsRatio_working_3-way'!Y140+2*PI())/3)</f>
        <v>-0.35113762030947604</v>
      </c>
      <c r="AB140" s="11">
        <f>'OddsRatio_working_3-way'!X140^(1/3)*COS(('OddsRatio_working_3-way'!Y140+4*PI())/3)</f>
        <v>-0.19522040251906392</v>
      </c>
      <c r="AC140" s="11">
        <f>'OddsRatio_working_3-way'!X140^(1/3)*SIN('OddsRatio_working_3-way'!Y140/3)</f>
        <v>9.0018847662592161E-2</v>
      </c>
      <c r="AD140" s="11">
        <f>'OddsRatio_working_3-way'!X140^(1/3)*SIN(('OddsRatio_working_3-way'!Y140+2*PI())/3)</f>
        <v>0.4281505034996575</v>
      </c>
      <c r="AE140" s="11">
        <f>'OddsRatio_working_3-way'!X140^(1/3)*SIN(('OddsRatio_working_3-way'!Y140+4*PI())/3)</f>
        <v>-0.5181693511622496</v>
      </c>
      <c r="AF140" s="11">
        <f>-'OddsRatio_working_3-way'!U140/(3*'OddsRatio_working_3-way'!X140^(1/3))*COS(('OddsRatio_working_3-way'!Y140)/3)</f>
        <v>0.54635802282853951</v>
      </c>
      <c r="AG140" s="11">
        <f>-'OddsRatio_working_3-way'!U140/(3*'OddsRatio_working_3-way'!X140^(1/3))*COS(('OddsRatio_working_3-way'!Y140+2*PI())/3)</f>
        <v>-0.35113762030947598</v>
      </c>
      <c r="AH140" s="11">
        <f>-'OddsRatio_working_3-way'!U140/(3*'OddsRatio_working_3-way'!X140^(1/3))*COS(('OddsRatio_working_3-way'!Y140+4*PI())/3)</f>
        <v>-0.19522040251906386</v>
      </c>
      <c r="AI140" s="11">
        <f>'OddsRatio_working_3-way'!U140/(3*'OddsRatio_working_3-way'!X140^(1/3))*SIN(('OddsRatio_working_3-way'!Y140)/3)</f>
        <v>-9.0018847662592147E-2</v>
      </c>
      <c r="AJ140" s="11">
        <f>'OddsRatio_working_3-way'!U140/(3*'OddsRatio_working_3-way'!X140^(1/3))*SIN(('OddsRatio_working_3-way'!Y140+2*PI())/3)</f>
        <v>-0.42815050349965744</v>
      </c>
      <c r="AK140" s="11">
        <f>'OddsRatio_working_3-way'!U140/(3*'OddsRatio_working_3-way'!X140^(1/3))*SIN(('OddsRatio_working_3-way'!Y140+4*PI())/3)</f>
        <v>0.51816935116224949</v>
      </c>
      <c r="AL140" s="11">
        <f>'OddsRatio_working_3-way'!Z140+'OddsRatio_working_3-way'!AF140</f>
        <v>1.0927160456570792</v>
      </c>
      <c r="AM140" s="11">
        <f>'OddsRatio_working_3-way'!AA140+'OddsRatio_working_3-way'!AG140</f>
        <v>-0.70227524061895208</v>
      </c>
      <c r="AN140" s="11">
        <f>'OddsRatio_working_3-way'!AB140+'OddsRatio_working_3-way'!AH140</f>
        <v>-0.39044080503812778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1.0927160456570792</v>
      </c>
      <c r="AS140" s="11">
        <f>IF(('OddsRatio_working_3-way'!X140=0),IF(Q140&gt;0,-Q140^(1/3),(-Q140)^(1/3)),'OddsRatio_working_3-way'!AM140-'OddsRatio_working_3-way'!R140/3)</f>
        <v>-0.70227524061895208</v>
      </c>
      <c r="AT140" s="11">
        <f>IF(('OddsRatio_working_3-way'!X140=0),IF(Q140&gt;0,-Q140^(1/3),(-Q140)^(1/3)),'OddsRatio_working_3-way'!AN140-'OddsRatio_working_3-way'!R140/3)</f>
        <v>-0.39044080503812778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9">
        <f t="shared" si="39"/>
        <v>0.4870292175228485</v>
      </c>
      <c r="E141" s="9">
        <f t="shared" si="40"/>
        <v>0.30804787800149475</v>
      </c>
      <c r="F141" s="9">
        <f t="shared" si="41"/>
        <v>0.20492290447565656</v>
      </c>
      <c r="G141" s="9">
        <f t="shared" si="42"/>
        <v>1.0747601070396158</v>
      </c>
      <c r="H141" s="9">
        <f t="shared" si="43"/>
        <v>2.0532649048988234</v>
      </c>
      <c r="I141" s="9">
        <f t="shared" si="44"/>
        <v>3.2462486237127974</v>
      </c>
      <c r="J141" s="9">
        <f t="shared" si="45"/>
        <v>4.879883986413013</v>
      </c>
      <c r="K141" s="11">
        <f t="shared" si="46"/>
        <v>0.50505050505050508</v>
      </c>
      <c r="L141" s="11">
        <f t="shared" si="47"/>
        <v>0.3236245954692557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-0.2621530824677214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0.23683826307923356</v>
      </c>
      <c r="Q141" s="11">
        <f>2*'OddsRatio_working_3-way'!K141*'OddsRatio_working_3-way'!L141*'OddsRatio_working_3-way'!M141</f>
        <v>7.0909659604560943E-2</v>
      </c>
      <c r="R141" s="11">
        <f t="shared" si="49"/>
        <v>0</v>
      </c>
      <c r="S141" s="11">
        <f t="shared" si="50"/>
        <v>-0.90343497337436485</v>
      </c>
      <c r="T141" s="11">
        <f t="shared" si="51"/>
        <v>-0.27048951298633678</v>
      </c>
      <c r="U141" s="11">
        <f>'OddsRatio_working_3-way'!S141-'OddsRatio_working_3-way'!R141^2/3</f>
        <v>-0.90343497337436485</v>
      </c>
      <c r="V141" s="11">
        <f>'OddsRatio_working_3-way'!S141*'OddsRatio_working_3-way'!R141/3-2*'OddsRatio_working_3-way'!R141^3/27-'OddsRatio_working_3-way'!T141</f>
        <v>0.27048951298633678</v>
      </c>
      <c r="W141" s="11">
        <f>'OddsRatio_working_3-way'!V141^2+4*'OddsRatio_working_3-way'!U141^3/27</f>
        <v>-3.6076739400373606E-2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0.16525837046573408</v>
      </c>
      <c r="Y141" s="11">
        <f>IF('OddsRatio_working_3-way'!W141&gt;=0,IF('OddsRatio_working_3-way'!V141+SQRT('OddsRatio_working_3-way'!W141)&gt;0,0,PI()),ACOS('OddsRatio_working_3-way'!V141/(2*'OddsRatio_working_3-way'!X141)))</f>
        <v>0.61220352901077169</v>
      </c>
      <c r="Z141" s="11">
        <f>'OddsRatio_working_3-way'!X141^(1/3)*COS('OddsRatio_working_3-way'!Y141/3)</f>
        <v>0.53738005351980778</v>
      </c>
      <c r="AA141" s="11">
        <f>'OddsRatio_working_3-way'!X141^(1/3)*COS(('OddsRatio_working_3-way'!Y141+2*PI())/3)</f>
        <v>-0.36500073178731807</v>
      </c>
      <c r="AB141" s="11">
        <f>'OddsRatio_working_3-way'!X141^(1/3)*COS(('OddsRatio_working_3-way'!Y141+4*PI())/3)</f>
        <v>-0.17237932173248985</v>
      </c>
      <c r="AC141" s="11">
        <f>'OddsRatio_working_3-way'!X141^(1/3)*SIN('OddsRatio_working_3-way'!Y141/3)</f>
        <v>0.11121002294684047</v>
      </c>
      <c r="AD141" s="11">
        <f>'OddsRatio_working_3-way'!X141^(1/3)*SIN(('OddsRatio_working_3-way'!Y141+2*PI())/3)</f>
        <v>0.40977976636177454</v>
      </c>
      <c r="AE141" s="11">
        <f>'OddsRatio_working_3-way'!X141^(1/3)*SIN(('OddsRatio_working_3-way'!Y141+4*PI())/3)</f>
        <v>-0.52098978930861495</v>
      </c>
      <c r="AF141" s="11">
        <f>-'OddsRatio_working_3-way'!U141/(3*'OddsRatio_working_3-way'!X141^(1/3))*COS(('OddsRatio_working_3-way'!Y141)/3)</f>
        <v>0.53738005351980789</v>
      </c>
      <c r="AG141" s="11">
        <f>-'OddsRatio_working_3-way'!U141/(3*'OddsRatio_working_3-way'!X141^(1/3))*COS(('OddsRatio_working_3-way'!Y141+2*PI())/3)</f>
        <v>-0.36500073178731812</v>
      </c>
      <c r="AH141" s="11">
        <f>-'OddsRatio_working_3-way'!U141/(3*'OddsRatio_working_3-way'!X141^(1/3))*COS(('OddsRatio_working_3-way'!Y141+4*PI())/3)</f>
        <v>-0.1723793217324899</v>
      </c>
      <c r="AI141" s="11">
        <f>'OddsRatio_working_3-way'!U141/(3*'OddsRatio_working_3-way'!X141^(1/3))*SIN(('OddsRatio_working_3-way'!Y141)/3)</f>
        <v>-0.11121002294684049</v>
      </c>
      <c r="AJ141" s="11">
        <f>'OddsRatio_working_3-way'!U141/(3*'OddsRatio_working_3-way'!X141^(1/3))*SIN(('OddsRatio_working_3-way'!Y141+2*PI())/3)</f>
        <v>-0.40977976636177466</v>
      </c>
      <c r="AK141" s="11">
        <f>'OddsRatio_working_3-way'!U141/(3*'OddsRatio_working_3-way'!X141^(1/3))*SIN(('OddsRatio_working_3-way'!Y141+4*PI())/3)</f>
        <v>0.52098978930861506</v>
      </c>
      <c r="AL141" s="11">
        <f>'OddsRatio_working_3-way'!Z141+'OddsRatio_working_3-way'!AF141</f>
        <v>1.0747601070396158</v>
      </c>
      <c r="AM141" s="11">
        <f>'OddsRatio_working_3-way'!AA141+'OddsRatio_working_3-way'!AG141</f>
        <v>-0.73000146357463613</v>
      </c>
      <c r="AN141" s="11">
        <f>'OddsRatio_working_3-way'!AB141+'OddsRatio_working_3-way'!AH141</f>
        <v>-0.34475864346497975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1.0747601070396158</v>
      </c>
      <c r="AS141" s="11">
        <f>IF(('OddsRatio_working_3-way'!X141=0),IF(Q141&gt;0,-Q141^(1/3),(-Q141)^(1/3)),'OddsRatio_working_3-way'!AM141-'OddsRatio_working_3-way'!R141/3)</f>
        <v>-0.73000146357463613</v>
      </c>
      <c r="AT141" s="11">
        <f>IF(('OddsRatio_working_3-way'!X141=0),IF(Q141&gt;0,-Q141^(1/3),(-Q141)^(1/3)),'OddsRatio_working_3-way'!AN141-'OddsRatio_working_3-way'!R141/3)</f>
        <v>-0.34475864346497975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9">
        <f t="shared" si="39"/>
        <v>0.18225888727463865</v>
      </c>
      <c r="E142" s="9">
        <f t="shared" si="40"/>
        <v>0.25378690068037602</v>
      </c>
      <c r="F142" s="9">
        <f t="shared" si="41"/>
        <v>0.56395421204498553</v>
      </c>
      <c r="G142" s="9">
        <f t="shared" si="42"/>
        <v>1.0890050716932127</v>
      </c>
      <c r="H142" s="9">
        <f t="shared" si="43"/>
        <v>5.4867008953760363</v>
      </c>
      <c r="I142" s="9">
        <f t="shared" si="44"/>
        <v>3.940313693571674</v>
      </c>
      <c r="J142" s="9">
        <f t="shared" si="45"/>
        <v>1.7731936009021809</v>
      </c>
      <c r="K142" s="11">
        <f t="shared" si="46"/>
        <v>0.1953125</v>
      </c>
      <c r="L142" s="11">
        <f t="shared" si="47"/>
        <v>0.27027027027027023</v>
      </c>
      <c r="M142" s="11">
        <f t="shared" si="48"/>
        <v>0.58479532163742687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-0.24381001066856345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0.23244873162636318</v>
      </c>
      <c r="Q142" s="11">
        <f>2*'OddsRatio_working_3-way'!K142*'OddsRatio_working_3-way'!L142*'OddsRatio_working_3-way'!M142</f>
        <v>6.173937094989726E-2</v>
      </c>
      <c r="R142" s="11">
        <f t="shared" si="49"/>
        <v>0</v>
      </c>
      <c r="S142" s="11">
        <f t="shared" si="50"/>
        <v>-0.95340109698102249</v>
      </c>
      <c r="T142" s="11">
        <f t="shared" si="51"/>
        <v>-0.2532273829962875</v>
      </c>
      <c r="U142" s="11">
        <f>'OddsRatio_working_3-way'!S142-'OddsRatio_working_3-way'!R142^2/3</f>
        <v>-0.95340109698102249</v>
      </c>
      <c r="V142" s="11">
        <f>'OddsRatio_working_3-way'!S142*'OddsRatio_working_3-way'!R142/3-2*'OddsRatio_working_3-way'!R142^3/27-'OddsRatio_working_3-way'!T142</f>
        <v>0.2532273829962875</v>
      </c>
      <c r="W142" s="11">
        <f>'OddsRatio_working_3-way'!V142^2+4*'OddsRatio_working_3-way'!U142^3/27</f>
        <v>-6.4263518675828676E-2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0.17915609546913075</v>
      </c>
      <c r="Y142" s="11">
        <f>IF('OddsRatio_working_3-way'!W142&gt;=0,IF('OddsRatio_working_3-way'!V142+SQRT('OddsRatio_working_3-way'!W142)&gt;0,0,PI()),ACOS('OddsRatio_working_3-way'!V142/(2*'OddsRatio_working_3-way'!X142)))</f>
        <v>0.78594109423989078</v>
      </c>
      <c r="Z142" s="11">
        <f>'OddsRatio_working_3-way'!X142^(1/3)*COS('OddsRatio_working_3-way'!Y142/3)</f>
        <v>0.54450253584660635</v>
      </c>
      <c r="AA142" s="11">
        <f>'OddsRatio_working_3-way'!X142^(1/3)*COS(('OddsRatio_working_3-way'!Y142+2*PI())/3)</f>
        <v>-0.39869499290685873</v>
      </c>
      <c r="AB142" s="11">
        <f>'OddsRatio_working_3-way'!X142^(1/3)*COS(('OddsRatio_working_3-way'!Y142+4*PI())/3)</f>
        <v>-0.14580754293974774</v>
      </c>
      <c r="AC142" s="11">
        <f>'OddsRatio_working_3-way'!X142^(1/3)*SIN('OddsRatio_working_3-way'!Y142/3)</f>
        <v>0.14600463731318955</v>
      </c>
      <c r="AD142" s="11">
        <f>'OddsRatio_working_3-way'!X142^(1/3)*SIN(('OddsRatio_working_3-way'!Y142+2*PI())/3)</f>
        <v>0.39855070981161322</v>
      </c>
      <c r="AE142" s="11">
        <f>'OddsRatio_working_3-way'!X142^(1/3)*SIN(('OddsRatio_working_3-way'!Y142+4*PI())/3)</f>
        <v>-0.5445553471248028</v>
      </c>
      <c r="AF142" s="11">
        <f>-'OddsRatio_working_3-way'!U142/(3*'OddsRatio_working_3-way'!X142^(1/3))*COS(('OddsRatio_working_3-way'!Y142)/3)</f>
        <v>0.54450253584660635</v>
      </c>
      <c r="AG142" s="11">
        <f>-'OddsRatio_working_3-way'!U142/(3*'OddsRatio_working_3-way'!X142^(1/3))*COS(('OddsRatio_working_3-way'!Y142+2*PI())/3)</f>
        <v>-0.39869499290685873</v>
      </c>
      <c r="AH142" s="11">
        <f>-'OddsRatio_working_3-way'!U142/(3*'OddsRatio_working_3-way'!X142^(1/3))*COS(('OddsRatio_working_3-way'!Y142+4*PI())/3)</f>
        <v>-0.14580754293974774</v>
      </c>
      <c r="AI142" s="11">
        <f>'OddsRatio_working_3-way'!U142/(3*'OddsRatio_working_3-way'!X142^(1/3))*SIN(('OddsRatio_working_3-way'!Y142)/3)</f>
        <v>-0.14600463731318955</v>
      </c>
      <c r="AJ142" s="11">
        <f>'OddsRatio_working_3-way'!U142/(3*'OddsRatio_working_3-way'!X142^(1/3))*SIN(('OddsRatio_working_3-way'!Y142+2*PI())/3)</f>
        <v>-0.39855070981161322</v>
      </c>
      <c r="AK142" s="11">
        <f>'OddsRatio_working_3-way'!U142/(3*'OddsRatio_working_3-way'!X142^(1/3))*SIN(('OddsRatio_working_3-way'!Y142+4*PI())/3)</f>
        <v>0.5445553471248028</v>
      </c>
      <c r="AL142" s="11">
        <f>'OddsRatio_working_3-way'!Z142+'OddsRatio_working_3-way'!AF142</f>
        <v>1.0890050716932127</v>
      </c>
      <c r="AM142" s="11">
        <f>'OddsRatio_working_3-way'!AA142+'OddsRatio_working_3-way'!AG142</f>
        <v>-0.79738998581371745</v>
      </c>
      <c r="AN142" s="11">
        <f>'OddsRatio_working_3-way'!AB142+'OddsRatio_working_3-way'!AH142</f>
        <v>-0.29161508587949547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1.0890050716932127</v>
      </c>
      <c r="AS142" s="11">
        <f>IF(('OddsRatio_working_3-way'!X142=0),IF(Q142&gt;0,-Q142^(1/3),(-Q142)^(1/3)),'OddsRatio_working_3-way'!AM142-'OddsRatio_working_3-way'!R142/3)</f>
        <v>-0.79738998581371745</v>
      </c>
      <c r="AT142" s="11">
        <f>IF(('OddsRatio_working_3-way'!X142=0),IF(Q142&gt;0,-Q142^(1/3),(-Q142)^(1/3)),'OddsRatio_working_3-way'!AN142-'OddsRatio_working_3-way'!R142/3)</f>
        <v>-0.29161508587949547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9">
        <f t="shared" si="39"/>
        <v>0.47970401171513893</v>
      </c>
      <c r="E143" s="9">
        <f t="shared" si="40"/>
        <v>0.27787120473626331</v>
      </c>
      <c r="F143" s="9">
        <f t="shared" si="41"/>
        <v>0.24242478354859787</v>
      </c>
      <c r="G143" s="9">
        <f t="shared" si="42"/>
        <v>1.073879997405994</v>
      </c>
      <c r="H143" s="9">
        <f t="shared" si="43"/>
        <v>2.0846187973800534</v>
      </c>
      <c r="I143" s="9">
        <f t="shared" si="44"/>
        <v>3.598789593722505</v>
      </c>
      <c r="J143" s="9">
        <f t="shared" si="45"/>
        <v>4.1249907924514417</v>
      </c>
      <c r="K143" s="11">
        <f t="shared" si="46"/>
        <v>0.49751243781094534</v>
      </c>
      <c r="L143" s="11">
        <f t="shared" si="47"/>
        <v>0.29239766081871343</v>
      </c>
      <c r="M143" s="11">
        <f t="shared" si="48"/>
        <v>0.25575447570332482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-0.26462496152074899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0.23587957521734595</v>
      </c>
      <c r="Q143" s="11">
        <f>2*'OddsRatio_working_3-way'!K143*'OddsRatio_working_3-way'!L143*'OddsRatio_working_3-way'!M143</f>
        <v>7.4409960636386732E-2</v>
      </c>
      <c r="R143" s="11">
        <f t="shared" si="49"/>
        <v>0</v>
      </c>
      <c r="S143" s="11">
        <f t="shared" si="50"/>
        <v>-0.89137311106930806</v>
      </c>
      <c r="T143" s="11">
        <f t="shared" si="51"/>
        <v>-0.28119025585782587</v>
      </c>
      <c r="U143" s="11">
        <f>'OddsRatio_working_3-way'!S143-'OddsRatio_working_3-way'!R143^2/3</f>
        <v>-0.89137311106930806</v>
      </c>
      <c r="V143" s="11">
        <f>'OddsRatio_working_3-way'!S143*'OddsRatio_working_3-way'!R143/3-2*'OddsRatio_working_3-way'!R143^3/27-'OddsRatio_working_3-way'!T143</f>
        <v>0.28119025585782587</v>
      </c>
      <c r="W143" s="11">
        <f>'OddsRatio_working_3-way'!V143^2+4*'OddsRatio_working_3-way'!U143^3/27</f>
        <v>-2.5856034163456373E-2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0.16195986706036619</v>
      </c>
      <c r="Y143" s="11">
        <f>IF('OddsRatio_working_3-way'!W143&gt;=0,IF('OddsRatio_working_3-way'!V143+SQRT('OddsRatio_working_3-way'!W143)&gt;0,0,PI()),ACOS('OddsRatio_working_3-way'!V143/(2*'OddsRatio_working_3-way'!X143)))</f>
        <v>0.51946232410804138</v>
      </c>
      <c r="Z143" s="11">
        <f>'OddsRatio_working_3-way'!X143^(1/3)*COS('OddsRatio_working_3-way'!Y143/3)</f>
        <v>0.53693999870299713</v>
      </c>
      <c r="AA143" s="11">
        <f>'OddsRatio_working_3-way'!X143^(1/3)*COS(('OddsRatio_working_3-way'!Y143+2*PI())/3)</f>
        <v>-0.34980176505190708</v>
      </c>
      <c r="AB143" s="11">
        <f>'OddsRatio_working_3-way'!X143^(1/3)*COS(('OddsRatio_working_3-way'!Y143+4*PI())/3)</f>
        <v>-0.18713823365109014</v>
      </c>
      <c r="AC143" s="11">
        <f>'OddsRatio_working_3-way'!X143^(1/3)*SIN('OddsRatio_working_3-way'!Y143/3)</f>
        <v>9.3913833641596806E-2</v>
      </c>
      <c r="AD143" s="11">
        <f>'OddsRatio_working_3-way'!X143^(1/3)*SIN(('OddsRatio_working_3-way'!Y143+2*PI())/3)</f>
        <v>0.41804676236398058</v>
      </c>
      <c r="AE143" s="11">
        <f>'OddsRatio_working_3-way'!X143^(1/3)*SIN(('OddsRatio_working_3-way'!Y143+4*PI())/3)</f>
        <v>-0.51196059600557742</v>
      </c>
      <c r="AF143" s="11">
        <f>-'OddsRatio_working_3-way'!U143/(3*'OddsRatio_working_3-way'!X143^(1/3))*COS(('OddsRatio_working_3-way'!Y143)/3)</f>
        <v>0.53693999870299702</v>
      </c>
      <c r="AG143" s="11">
        <f>-'OddsRatio_working_3-way'!U143/(3*'OddsRatio_working_3-way'!X143^(1/3))*COS(('OddsRatio_working_3-way'!Y143+2*PI())/3)</f>
        <v>-0.34980176505190702</v>
      </c>
      <c r="AH143" s="11">
        <f>-'OddsRatio_working_3-way'!U143/(3*'OddsRatio_working_3-way'!X143^(1/3))*COS(('OddsRatio_working_3-way'!Y143+4*PI())/3)</f>
        <v>-0.18713823365109011</v>
      </c>
      <c r="AI143" s="11">
        <f>'OddsRatio_working_3-way'!U143/(3*'OddsRatio_working_3-way'!X143^(1/3))*SIN(('OddsRatio_working_3-way'!Y143)/3)</f>
        <v>-9.3913833641596778E-2</v>
      </c>
      <c r="AJ143" s="11">
        <f>'OddsRatio_working_3-way'!U143/(3*'OddsRatio_working_3-way'!X143^(1/3))*SIN(('OddsRatio_working_3-way'!Y143+2*PI())/3)</f>
        <v>-0.41804676236398053</v>
      </c>
      <c r="AK143" s="11">
        <f>'OddsRatio_working_3-way'!U143/(3*'OddsRatio_working_3-way'!X143^(1/3))*SIN(('OddsRatio_working_3-way'!Y143+4*PI())/3)</f>
        <v>0.51196059600557731</v>
      </c>
      <c r="AL143" s="11">
        <f>'OddsRatio_working_3-way'!Z143+'OddsRatio_working_3-way'!AF143</f>
        <v>1.073879997405994</v>
      </c>
      <c r="AM143" s="11">
        <f>'OddsRatio_working_3-way'!AA143+'OddsRatio_working_3-way'!AG143</f>
        <v>-0.69960353010381415</v>
      </c>
      <c r="AN143" s="11">
        <f>'OddsRatio_working_3-way'!AB143+'OddsRatio_working_3-way'!AH143</f>
        <v>-0.37427646730218023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1.073879997405994</v>
      </c>
      <c r="AS143" s="11">
        <f>IF(('OddsRatio_working_3-way'!X143=0),IF(Q143&gt;0,-Q143^(1/3),(-Q143)^(1/3)),'OddsRatio_working_3-way'!AM143-'OddsRatio_working_3-way'!R143/3)</f>
        <v>-0.69960353010381415</v>
      </c>
      <c r="AT143" s="11">
        <f>IF(('OddsRatio_working_3-way'!X143=0),IF(Q143&gt;0,-Q143^(1/3),(-Q143)^(1/3)),'OddsRatio_working_3-way'!AN143-'OddsRatio_working_3-way'!R143/3)</f>
        <v>-0.37427646730218023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9">
        <f t="shared" si="39"/>
        <v>0.83792593429707007</v>
      </c>
      <c r="E144" s="9">
        <f t="shared" si="40"/>
        <v>0.10845430213853924</v>
      </c>
      <c r="F144" s="9">
        <f t="shared" si="41"/>
        <v>5.3619763564390438E-2</v>
      </c>
      <c r="G144" s="9">
        <f t="shared" si="42"/>
        <v>1.2088931362329518</v>
      </c>
      <c r="H144" s="9">
        <f t="shared" si="43"/>
        <v>1.1934229017972724</v>
      </c>
      <c r="I144" s="9">
        <f t="shared" si="44"/>
        <v>9.2204733263840719</v>
      </c>
      <c r="J144" s="9">
        <f t="shared" si="45"/>
        <v>18.649839789001096</v>
      </c>
      <c r="K144" s="11">
        <f t="shared" si="46"/>
        <v>0.86206896551724144</v>
      </c>
      <c r="L144" s="11">
        <f t="shared" si="47"/>
        <v>0.12820512820512822</v>
      </c>
      <c r="M144" s="11">
        <f t="shared" si="48"/>
        <v>6.4102564102564111E-2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-0.11253939105397981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0.15274660500124693</v>
      </c>
      <c r="Q144" s="11">
        <f>2*'OddsRatio_working_3-way'!K144*'OddsRatio_working_3-way'!L144*'OddsRatio_working_3-way'!M144</f>
        <v>1.4169443877666693E-2</v>
      </c>
      <c r="R144" s="11">
        <f t="shared" si="49"/>
        <v>0</v>
      </c>
      <c r="S144" s="11">
        <f t="shared" si="50"/>
        <v>-1.3572723609991957</v>
      </c>
      <c r="T144" s="11">
        <f t="shared" si="51"/>
        <v>-0.12590652699435953</v>
      </c>
      <c r="U144" s="11">
        <f>'OddsRatio_working_3-way'!S144-'OddsRatio_working_3-way'!R144^2/3</f>
        <v>-1.3572723609991957</v>
      </c>
      <c r="V144" s="11">
        <f>'OddsRatio_working_3-way'!S144*'OddsRatio_working_3-way'!R144/3-2*'OddsRatio_working_3-way'!R144^3/27-'OddsRatio_working_3-way'!T144</f>
        <v>0.12590652699435953</v>
      </c>
      <c r="W144" s="11">
        <f>'OddsRatio_working_3-way'!V144^2+4*'OddsRatio_working_3-way'!U144^3/27</f>
        <v>-0.35456994819027782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0.3043116830365124</v>
      </c>
      <c r="Y144" s="11">
        <f>IF('OddsRatio_working_3-way'!W144&gt;=0,IF('OddsRatio_working_3-way'!V144+SQRT('OddsRatio_working_3-way'!W144)&gt;0,0,PI()),ACOS('OddsRatio_working_3-way'!V144/(2*'OddsRatio_working_3-way'!X144)))</f>
        <v>1.36242063253011</v>
      </c>
      <c r="Z144" s="11">
        <f>'OddsRatio_working_3-way'!X144^(1/3)*COS('OddsRatio_working_3-way'!Y144/3)</f>
        <v>0.60444656811647579</v>
      </c>
      <c r="AA144" s="11">
        <f>'OddsRatio_working_3-way'!X144^(1/3)*COS(('OddsRatio_working_3-way'!Y144+2*PI())/3)</f>
        <v>-0.55776457224658482</v>
      </c>
      <c r="AB144" s="11">
        <f>'OddsRatio_working_3-way'!X144^(1/3)*COS(('OddsRatio_working_3-way'!Y144+4*PI())/3)</f>
        <v>-4.6681995869891232E-2</v>
      </c>
      <c r="AC144" s="11">
        <f>'OddsRatio_working_3-way'!X144^(1/3)*SIN('OddsRatio_working_3-way'!Y144/3)</f>
        <v>0.29507366304921168</v>
      </c>
      <c r="AD144" s="11">
        <f>'OddsRatio_working_3-way'!X144^(1/3)*SIN(('OddsRatio_working_3-way'!Y144+2*PI())/3)</f>
        <v>0.37592925169458347</v>
      </c>
      <c r="AE144" s="11">
        <f>'OddsRatio_working_3-way'!X144^(1/3)*SIN(('OddsRatio_working_3-way'!Y144+4*PI())/3)</f>
        <v>-0.67100291474379503</v>
      </c>
      <c r="AF144" s="11">
        <f>-'OddsRatio_working_3-way'!U144/(3*'OddsRatio_working_3-way'!X144^(1/3))*COS(('OddsRatio_working_3-way'!Y144)/3)</f>
        <v>0.6044465681164759</v>
      </c>
      <c r="AG144" s="11">
        <f>-'OddsRatio_working_3-way'!U144/(3*'OddsRatio_working_3-way'!X144^(1/3))*COS(('OddsRatio_working_3-way'!Y144+2*PI())/3)</f>
        <v>-0.55776457224658493</v>
      </c>
      <c r="AH144" s="11">
        <f>-'OddsRatio_working_3-way'!U144/(3*'OddsRatio_working_3-way'!X144^(1/3))*COS(('OddsRatio_working_3-way'!Y144+4*PI())/3)</f>
        <v>-4.6681995869891239E-2</v>
      </c>
      <c r="AI144" s="11">
        <f>'OddsRatio_working_3-way'!U144/(3*'OddsRatio_working_3-way'!X144^(1/3))*SIN(('OddsRatio_working_3-way'!Y144)/3)</f>
        <v>-0.29507366304921173</v>
      </c>
      <c r="AJ144" s="11">
        <f>'OddsRatio_working_3-way'!U144/(3*'OddsRatio_working_3-way'!X144^(1/3))*SIN(('OddsRatio_working_3-way'!Y144+2*PI())/3)</f>
        <v>-0.37592925169458352</v>
      </c>
      <c r="AK144" s="11">
        <f>'OddsRatio_working_3-way'!U144/(3*'OddsRatio_working_3-way'!X144^(1/3))*SIN(('OddsRatio_working_3-way'!Y144+4*PI())/3)</f>
        <v>0.67100291474379514</v>
      </c>
      <c r="AL144" s="11">
        <f>'OddsRatio_working_3-way'!Z144+'OddsRatio_working_3-way'!AF144</f>
        <v>1.2088931362329518</v>
      </c>
      <c r="AM144" s="11">
        <f>'OddsRatio_working_3-way'!AA144+'OddsRatio_working_3-way'!AG144</f>
        <v>-1.1155291444931699</v>
      </c>
      <c r="AN144" s="11">
        <f>'OddsRatio_working_3-way'!AB144+'OddsRatio_working_3-way'!AH144</f>
        <v>-9.3363991739782465E-2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1.2088931362329518</v>
      </c>
      <c r="AS144" s="11">
        <f>IF(('OddsRatio_working_3-way'!X144=0),IF(Q144&gt;0,-Q144^(1/3),(-Q144)^(1/3)),'OddsRatio_working_3-way'!AM144-'OddsRatio_working_3-way'!R144/3)</f>
        <v>-1.1155291444931699</v>
      </c>
      <c r="AT144" s="11">
        <f>IF(('OddsRatio_working_3-way'!X144=0),IF(Q144&gt;0,-Q144^(1/3),(-Q144)^(1/3)),'OddsRatio_working_3-way'!AN144-'OddsRatio_working_3-way'!R144/3)</f>
        <v>-9.3363991739782465E-2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9">
        <f t="shared" si="39"/>
        <v>0.51246413461416751</v>
      </c>
      <c r="E145" s="9">
        <f t="shared" si="40"/>
        <v>0.24633729477382282</v>
      </c>
      <c r="F145" s="9">
        <f t="shared" si="41"/>
        <v>0.24119857061200989</v>
      </c>
      <c r="G145" s="9">
        <f t="shared" si="42"/>
        <v>1.0810864437657774</v>
      </c>
      <c r="H145" s="9">
        <f t="shared" si="43"/>
        <v>1.9513560705138839</v>
      </c>
      <c r="I145" s="9">
        <f t="shared" si="44"/>
        <v>4.0594746358571507</v>
      </c>
      <c r="J145" s="9">
        <f t="shared" si="45"/>
        <v>4.145961551358412</v>
      </c>
      <c r="K145" s="11">
        <f t="shared" si="46"/>
        <v>0.53191489361702127</v>
      </c>
      <c r="L145" s="11">
        <f t="shared" si="47"/>
        <v>0.2610966057441253</v>
      </c>
      <c r="M145" s="11">
        <f t="shared" si="48"/>
        <v>0.25575447570332482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-0.25741195679523921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0.23513896855119298</v>
      </c>
      <c r="Q145" s="11">
        <f>2*'OddsRatio_working_3-way'!K145*'OddsRatio_working_3-way'!L145*'OddsRatio_working_3-way'!M145</f>
        <v>7.1038963308517528E-2</v>
      </c>
      <c r="R145" s="11">
        <f t="shared" si="49"/>
        <v>0</v>
      </c>
      <c r="S145" s="11">
        <f t="shared" si="50"/>
        <v>-0.91347337349304458</v>
      </c>
      <c r="T145" s="11">
        <f t="shared" si="51"/>
        <v>-0.27597382884986243</v>
      </c>
      <c r="U145" s="11">
        <f>'OddsRatio_working_3-way'!S145-'OddsRatio_working_3-way'!R145^2/3</f>
        <v>-0.91347337349304458</v>
      </c>
      <c r="V145" s="11">
        <f>'OddsRatio_working_3-way'!S145*'OddsRatio_working_3-way'!R145/3-2*'OddsRatio_working_3-way'!R145^3/27-'OddsRatio_working_3-way'!T145</f>
        <v>0.27597382884986243</v>
      </c>
      <c r="W145" s="11">
        <f>'OddsRatio_working_3-way'!V145^2+4*'OddsRatio_working_3-way'!U145^3/27</f>
        <v>-3.6761835312260072E-2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0.16802037787297797</v>
      </c>
      <c r="Y145" s="11">
        <f>IF('OddsRatio_working_3-way'!W145&gt;=0,IF('OddsRatio_working_3-way'!V145+SQRT('OddsRatio_working_3-way'!W145)&gt;0,0,PI()),ACOS('OddsRatio_working_3-way'!V145/(2*'OddsRatio_working_3-way'!X145)))</f>
        <v>0.60719608407630843</v>
      </c>
      <c r="Z145" s="11">
        <f>'OddsRatio_working_3-way'!X145^(1/3)*COS('OddsRatio_working_3-way'!Y145/3)</f>
        <v>0.54054322188288872</v>
      </c>
      <c r="AA145" s="11">
        <f>'OddsRatio_working_3-way'!X145^(1/3)*COS(('OddsRatio_working_3-way'!Y145+2*PI())/3)</f>
        <v>-0.36633467528258779</v>
      </c>
      <c r="AB145" s="11">
        <f>'OddsRatio_working_3-way'!X145^(1/3)*COS(('OddsRatio_working_3-way'!Y145+4*PI())/3)</f>
        <v>-0.17420854660030086</v>
      </c>
      <c r="AC145" s="11">
        <f>'OddsRatio_working_3-way'!X145^(1/3)*SIN('OddsRatio_working_3-way'!Y145/3)</f>
        <v>0.11092407211307899</v>
      </c>
      <c r="AD145" s="11">
        <f>'OddsRatio_working_3-way'!X145^(1/3)*SIN(('OddsRatio_working_3-way'!Y145+2*PI())/3)</f>
        <v>0.41266212593753065</v>
      </c>
      <c r="AE145" s="11">
        <f>'OddsRatio_working_3-way'!X145^(1/3)*SIN(('OddsRatio_working_3-way'!Y145+4*PI())/3)</f>
        <v>-0.52358619805060969</v>
      </c>
      <c r="AF145" s="11">
        <f>-'OddsRatio_working_3-way'!U145/(3*'OddsRatio_working_3-way'!X145^(1/3))*COS(('OddsRatio_working_3-way'!Y145)/3)</f>
        <v>0.54054322188288884</v>
      </c>
      <c r="AG145" s="11">
        <f>-'OddsRatio_working_3-way'!U145/(3*'OddsRatio_working_3-way'!X145^(1/3))*COS(('OddsRatio_working_3-way'!Y145+2*PI())/3)</f>
        <v>-0.3663346752825879</v>
      </c>
      <c r="AH145" s="11">
        <f>-'OddsRatio_working_3-way'!U145/(3*'OddsRatio_working_3-way'!X145^(1/3))*COS(('OddsRatio_working_3-way'!Y145+4*PI())/3)</f>
        <v>-0.17420854660030088</v>
      </c>
      <c r="AI145" s="11">
        <f>'OddsRatio_working_3-way'!U145/(3*'OddsRatio_working_3-way'!X145^(1/3))*SIN(('OddsRatio_working_3-way'!Y145)/3)</f>
        <v>-0.11092407211307902</v>
      </c>
      <c r="AJ145" s="11">
        <f>'OddsRatio_working_3-way'!U145/(3*'OddsRatio_working_3-way'!X145^(1/3))*SIN(('OddsRatio_working_3-way'!Y145+2*PI())/3)</f>
        <v>-0.41266212593753077</v>
      </c>
      <c r="AK145" s="11">
        <f>'OddsRatio_working_3-way'!U145/(3*'OddsRatio_working_3-way'!X145^(1/3))*SIN(('OddsRatio_working_3-way'!Y145+4*PI())/3)</f>
        <v>0.5235861980506098</v>
      </c>
      <c r="AL145" s="11">
        <f>'OddsRatio_working_3-way'!Z145+'OddsRatio_working_3-way'!AF145</f>
        <v>1.0810864437657774</v>
      </c>
      <c r="AM145" s="11">
        <f>'OddsRatio_working_3-way'!AA145+'OddsRatio_working_3-way'!AG145</f>
        <v>-0.73266935056517568</v>
      </c>
      <c r="AN145" s="11">
        <f>'OddsRatio_working_3-way'!AB145+'OddsRatio_working_3-way'!AH145</f>
        <v>-0.34841709320060177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1.0810864437657774</v>
      </c>
      <c r="AS145" s="11">
        <f>IF(('OddsRatio_working_3-way'!X145=0),IF(Q145&gt;0,-Q145^(1/3),(-Q145)^(1/3)),'OddsRatio_working_3-way'!AM145-'OddsRatio_working_3-way'!R145/3)</f>
        <v>-0.73266935056517568</v>
      </c>
      <c r="AT145" s="11">
        <f>IF(('OddsRatio_working_3-way'!X145=0),IF(Q145&gt;0,-Q145^(1/3),(-Q145)^(1/3)),'OddsRatio_working_3-way'!AN145-'OddsRatio_working_3-way'!R145/3)</f>
        <v>-0.34841709320060177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9">
        <f t="shared" si="39"/>
        <v>0.54227695043129698</v>
      </c>
      <c r="E146" s="9">
        <f t="shared" si="40"/>
        <v>0.23791618704929837</v>
      </c>
      <c r="F146" s="9">
        <f t="shared" si="41"/>
        <v>0.21980686251940446</v>
      </c>
      <c r="G146" s="9">
        <f t="shared" si="42"/>
        <v>1.0821489315694697</v>
      </c>
      <c r="H146" s="9">
        <f t="shared" si="43"/>
        <v>1.8440761666241863</v>
      </c>
      <c r="I146" s="9">
        <f t="shared" si="44"/>
        <v>4.2031608374456297</v>
      </c>
      <c r="J146" s="9">
        <f t="shared" si="45"/>
        <v>4.5494484955478605</v>
      </c>
      <c r="K146" s="11">
        <f t="shared" si="46"/>
        <v>0.5617977528089888</v>
      </c>
      <c r="L146" s="11">
        <f t="shared" si="47"/>
        <v>0.25252525252525254</v>
      </c>
      <c r="M146" s="11">
        <f t="shared" si="48"/>
        <v>0.23364485981308411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-0.25101588180449874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0.2326902332152779</v>
      </c>
      <c r="Q146" s="11">
        <f>2*'OddsRatio_working_3-way'!K146*'OddsRatio_working_3-way'!L146*'OddsRatio_working_3-way'!M146</f>
        <v>6.6293513736546406E-2</v>
      </c>
      <c r="R146" s="11">
        <f t="shared" si="49"/>
        <v>0</v>
      </c>
      <c r="S146" s="11">
        <f t="shared" si="50"/>
        <v>-0.92699406723797029</v>
      </c>
      <c r="T146" s="11">
        <f t="shared" si="51"/>
        <v>-0.26410087385697156</v>
      </c>
      <c r="U146" s="11">
        <f>'OddsRatio_working_3-way'!S146-'OddsRatio_working_3-way'!R146^2/3</f>
        <v>-0.92699406723797029</v>
      </c>
      <c r="V146" s="11">
        <f>'OddsRatio_working_3-way'!S146*'OddsRatio_working_3-way'!R146/3-2*'OddsRatio_working_3-way'!R146^3/27-'OddsRatio_working_3-way'!T146</f>
        <v>0.26410087385697156</v>
      </c>
      <c r="W146" s="11">
        <f>'OddsRatio_working_3-way'!V146^2+4*'OddsRatio_working_3-way'!U146^3/27</f>
        <v>-4.8262978578279964E-2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0.17176455553336373</v>
      </c>
      <c r="Y146" s="11">
        <f>IF('OddsRatio_working_3-way'!W146&gt;=0,IF('OddsRatio_working_3-way'!V146+SQRT('OddsRatio_working_3-way'!W146)&gt;0,0,PI()),ACOS('OddsRatio_working_3-way'!V146/(2*'OddsRatio_working_3-way'!X146)))</f>
        <v>0.69385339910499655</v>
      </c>
      <c r="Z146" s="11">
        <f>'OddsRatio_working_3-way'!X146^(1/3)*COS('OddsRatio_working_3-way'!Y146/3)</f>
        <v>0.54107446578473484</v>
      </c>
      <c r="AA146" s="11">
        <f>'OddsRatio_working_3-way'!X146^(1/3)*COS(('OddsRatio_working_3-way'!Y146+2*PI())/3)</f>
        <v>-0.3808881896907364</v>
      </c>
      <c r="AB146" s="11">
        <f>'OddsRatio_working_3-way'!X146^(1/3)*COS(('OddsRatio_working_3-way'!Y146+4*PI())/3)</f>
        <v>-0.16018627609399833</v>
      </c>
      <c r="AC146" s="11">
        <f>'OddsRatio_working_3-way'!X146^(1/3)*SIN('OddsRatio_working_3-way'!Y146/3)</f>
        <v>0.12742230922574216</v>
      </c>
      <c r="AD146" s="11">
        <f>'OddsRatio_working_3-way'!X146^(1/3)*SIN(('OddsRatio_working_3-way'!Y146+2*PI())/3)</f>
        <v>0.40487307809580331</v>
      </c>
      <c r="AE146" s="11">
        <f>'OddsRatio_working_3-way'!X146^(1/3)*SIN(('OddsRatio_working_3-way'!Y146+4*PI())/3)</f>
        <v>-0.53229538732154547</v>
      </c>
      <c r="AF146" s="11">
        <f>-'OddsRatio_working_3-way'!U146/(3*'OddsRatio_working_3-way'!X146^(1/3))*COS(('OddsRatio_working_3-way'!Y146)/3)</f>
        <v>0.54107446578473473</v>
      </c>
      <c r="AG146" s="11">
        <f>-'OddsRatio_working_3-way'!U146/(3*'OddsRatio_working_3-way'!X146^(1/3))*COS(('OddsRatio_working_3-way'!Y146+2*PI())/3)</f>
        <v>-0.38088818969073629</v>
      </c>
      <c r="AH146" s="11">
        <f>-'OddsRatio_working_3-way'!U146/(3*'OddsRatio_working_3-way'!X146^(1/3))*COS(('OddsRatio_working_3-way'!Y146+4*PI())/3)</f>
        <v>-0.1601862760939983</v>
      </c>
      <c r="AI146" s="11">
        <f>'OddsRatio_working_3-way'!U146/(3*'OddsRatio_working_3-way'!X146^(1/3))*SIN(('OddsRatio_working_3-way'!Y146)/3)</f>
        <v>-0.12742230922574213</v>
      </c>
      <c r="AJ146" s="11">
        <f>'OddsRatio_working_3-way'!U146/(3*'OddsRatio_working_3-way'!X146^(1/3))*SIN(('OddsRatio_working_3-way'!Y146+2*PI())/3)</f>
        <v>-0.40487307809580325</v>
      </c>
      <c r="AK146" s="11">
        <f>'OddsRatio_working_3-way'!U146/(3*'OddsRatio_working_3-way'!X146^(1/3))*SIN(('OddsRatio_working_3-way'!Y146+4*PI())/3)</f>
        <v>0.53229538732154535</v>
      </c>
      <c r="AL146" s="11">
        <f>'OddsRatio_working_3-way'!Z146+'OddsRatio_working_3-way'!AF146</f>
        <v>1.0821489315694697</v>
      </c>
      <c r="AM146" s="11">
        <f>'OddsRatio_working_3-way'!AA146+'OddsRatio_working_3-way'!AG146</f>
        <v>-0.76177637938147269</v>
      </c>
      <c r="AN146" s="11">
        <f>'OddsRatio_working_3-way'!AB146+'OddsRatio_working_3-way'!AH146</f>
        <v>-0.32037255218799665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1.0821489315694697</v>
      </c>
      <c r="AS146" s="11">
        <f>IF(('OddsRatio_working_3-way'!X146=0),IF(Q146&gt;0,-Q146^(1/3),(-Q146)^(1/3)),'OddsRatio_working_3-way'!AM146-'OddsRatio_working_3-way'!R146/3)</f>
        <v>-0.76177637938147269</v>
      </c>
      <c r="AT146" s="11">
        <f>IF(('OddsRatio_working_3-way'!X146=0),IF(Q146&gt;0,-Q146^(1/3),(-Q146)^(1/3)),'OddsRatio_working_3-way'!AN146-'OddsRatio_working_3-way'!R146/3)</f>
        <v>-0.32037255218799665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9">
        <f t="shared" si="39"/>
        <v>0.45006663940484315</v>
      </c>
      <c r="E147" s="9">
        <f t="shared" si="40"/>
        <v>0.27299278028465779</v>
      </c>
      <c r="F147" s="9">
        <f t="shared" si="41"/>
        <v>0.27694058031049879</v>
      </c>
      <c r="G147" s="9">
        <f t="shared" si="42"/>
        <v>1.0443531516815994</v>
      </c>
      <c r="H147" s="9">
        <f t="shared" si="43"/>
        <v>2.2218931874674714</v>
      </c>
      <c r="I147" s="9">
        <f t="shared" si="44"/>
        <v>3.6631005367880789</v>
      </c>
      <c r="J147" s="9">
        <f t="shared" si="45"/>
        <v>3.6108828792039982</v>
      </c>
      <c r="K147" s="11">
        <f t="shared" si="46"/>
        <v>0.46082949308755761</v>
      </c>
      <c r="L147" s="11">
        <f t="shared" si="47"/>
        <v>0.28169014084507044</v>
      </c>
      <c r="M147" s="11">
        <f t="shared" si="48"/>
        <v>0.2857142857142857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-0.27663677920054874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0.23069291323980748</v>
      </c>
      <c r="Q147" s="11">
        <f>2*'OddsRatio_working_3-way'!K147*'OddsRatio_working_3-way'!L147*'OddsRatio_working_3-way'!M147</f>
        <v>7.4177785607655145E-2</v>
      </c>
      <c r="R147" s="11">
        <f t="shared" si="49"/>
        <v>0</v>
      </c>
      <c r="S147" s="11">
        <f t="shared" si="50"/>
        <v>-0.8339198927434226</v>
      </c>
      <c r="T147" s="11">
        <f t="shared" si="51"/>
        <v>-0.26814144461203299</v>
      </c>
      <c r="U147" s="11">
        <f>'OddsRatio_working_3-way'!S147-'OddsRatio_working_3-way'!R147^2/3</f>
        <v>-0.8339198927434226</v>
      </c>
      <c r="V147" s="11">
        <f>'OddsRatio_working_3-way'!S147*'OddsRatio_working_3-way'!R147/3-2*'OddsRatio_working_3-way'!R147^3/27-'OddsRatio_working_3-way'!T147</f>
        <v>0.26814144461203299</v>
      </c>
      <c r="W147" s="11">
        <f>'OddsRatio_working_3-way'!V147^2+4*'OddsRatio_working_3-way'!U147^3/27</f>
        <v>-1.4015212023058526E-2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0.14655634269939197</v>
      </c>
      <c r="Y147" s="11">
        <f>IF('OddsRatio_working_3-way'!W147&gt;=0,IF('OddsRatio_working_3-way'!V147+SQRT('OddsRatio_working_3-way'!W147)&gt;0,0,PI()),ACOS('OddsRatio_working_3-way'!V147/(2*'OddsRatio_working_3-way'!X147)))</f>
        <v>0.41576729164334081</v>
      </c>
      <c r="Z147" s="11">
        <f>'OddsRatio_working_3-way'!X147^(1/3)*COS('OddsRatio_working_3-way'!Y147/3)</f>
        <v>0.52217657584079968</v>
      </c>
      <c r="AA147" s="11">
        <f>'OddsRatio_working_3-way'!X147^(1/3)*COS(('OddsRatio_working_3-way'!Y147+2*PI())/3)</f>
        <v>-0.32416515307902094</v>
      </c>
      <c r="AB147" s="11">
        <f>'OddsRatio_working_3-way'!X147^(1/3)*COS(('OddsRatio_working_3-way'!Y147+4*PI())/3)</f>
        <v>-0.19801142276177852</v>
      </c>
      <c r="AC147" s="11">
        <f>'OddsRatio_working_3-way'!X147^(1/3)*SIN('OddsRatio_working_3-way'!Y147/3)</f>
        <v>7.2834890157935261E-2</v>
      </c>
      <c r="AD147" s="11">
        <f>'OddsRatio_working_3-way'!X147^(1/3)*SIN(('OddsRatio_working_3-way'!Y147+2*PI())/3)</f>
        <v>0.41580073486033642</v>
      </c>
      <c r="AE147" s="11">
        <f>'OddsRatio_working_3-way'!X147^(1/3)*SIN(('OddsRatio_working_3-way'!Y147+4*PI())/3)</f>
        <v>-0.48863562501827174</v>
      </c>
      <c r="AF147" s="11">
        <f>-'OddsRatio_working_3-way'!U147/(3*'OddsRatio_working_3-way'!X147^(1/3))*COS(('OddsRatio_working_3-way'!Y147)/3)</f>
        <v>0.52217657584079968</v>
      </c>
      <c r="AG147" s="11">
        <f>-'OddsRatio_working_3-way'!U147/(3*'OddsRatio_working_3-way'!X147^(1/3))*COS(('OddsRatio_working_3-way'!Y147+2*PI())/3)</f>
        <v>-0.32416515307902094</v>
      </c>
      <c r="AH147" s="11">
        <f>-'OddsRatio_working_3-way'!U147/(3*'OddsRatio_working_3-way'!X147^(1/3))*COS(('OddsRatio_working_3-way'!Y147+4*PI())/3)</f>
        <v>-0.19801142276177852</v>
      </c>
      <c r="AI147" s="11">
        <f>'OddsRatio_working_3-way'!U147/(3*'OddsRatio_working_3-way'!X147^(1/3))*SIN(('OddsRatio_working_3-way'!Y147)/3)</f>
        <v>-7.2834890157935261E-2</v>
      </c>
      <c r="AJ147" s="11">
        <f>'OddsRatio_working_3-way'!U147/(3*'OddsRatio_working_3-way'!X147^(1/3))*SIN(('OddsRatio_working_3-way'!Y147+2*PI())/3)</f>
        <v>-0.41580073486033642</v>
      </c>
      <c r="AK147" s="11">
        <f>'OddsRatio_working_3-way'!U147/(3*'OddsRatio_working_3-way'!X147^(1/3))*SIN(('OddsRatio_working_3-way'!Y147+4*PI())/3)</f>
        <v>0.48863562501827174</v>
      </c>
      <c r="AL147" s="11">
        <f>'OddsRatio_working_3-way'!Z147+'OddsRatio_working_3-way'!AF147</f>
        <v>1.0443531516815994</v>
      </c>
      <c r="AM147" s="11">
        <f>'OddsRatio_working_3-way'!AA147+'OddsRatio_working_3-way'!AG147</f>
        <v>-0.64833030615804188</v>
      </c>
      <c r="AN147" s="11">
        <f>'OddsRatio_working_3-way'!AB147+'OddsRatio_working_3-way'!AH147</f>
        <v>-0.39602284552355704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1.0443531516815994</v>
      </c>
      <c r="AS147" s="11">
        <f>IF(('OddsRatio_working_3-way'!X147=0),IF(Q147&gt;0,-Q147^(1/3),(-Q147)^(1/3)),'OddsRatio_working_3-way'!AM147-'OddsRatio_working_3-way'!R147/3)</f>
        <v>-0.64833030615804188</v>
      </c>
      <c r="AT147" s="11">
        <f>IF(('OddsRatio_working_3-way'!X147=0),IF(Q147&gt;0,-Q147^(1/3),(-Q147)^(1/3)),'OddsRatio_working_3-way'!AN147-'OddsRatio_working_3-way'!R147/3)</f>
        <v>-0.39602284552355704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9">
        <f t="shared" si="39"/>
        <v>0.56891979202459297</v>
      </c>
      <c r="E148" s="9">
        <f t="shared" si="40"/>
        <v>0.23873608636846</v>
      </c>
      <c r="F148" s="9">
        <f t="shared" si="41"/>
        <v>0.19234412160694703</v>
      </c>
      <c r="G148" s="9">
        <f t="shared" si="42"/>
        <v>1.0523847464443163</v>
      </c>
      <c r="H148" s="9">
        <f t="shared" si="43"/>
        <v>1.7577170174399075</v>
      </c>
      <c r="I148" s="9">
        <f t="shared" si="44"/>
        <v>4.1887257817262791</v>
      </c>
      <c r="J148" s="9">
        <f t="shared" si="45"/>
        <v>5.1990151383128218</v>
      </c>
      <c r="K148" s="11">
        <f t="shared" si="46"/>
        <v>0.58139534883720934</v>
      </c>
      <c r="L148" s="11">
        <f t="shared" si="47"/>
        <v>0.24813895781637715</v>
      </c>
      <c r="M148" s="11">
        <f t="shared" si="48"/>
        <v>0.20040080160320639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-0.25165987812661506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0.22377260724923798</v>
      </c>
      <c r="Q148" s="11">
        <f>2*'OddsRatio_working_3-way'!K148*'OddsRatio_working_3-way'!L148*'OddsRatio_working_3-way'!M148</f>
        <v>5.7822379134170002E-2</v>
      </c>
      <c r="R148" s="11">
        <f t="shared" si="49"/>
        <v>0</v>
      </c>
      <c r="S148" s="11">
        <f t="shared" si="50"/>
        <v>-0.88918666302720517</v>
      </c>
      <c r="T148" s="11">
        <f t="shared" si="51"/>
        <v>-0.22976399561426483</v>
      </c>
      <c r="U148" s="11">
        <f>'OddsRatio_working_3-way'!S148-'OddsRatio_working_3-way'!R148^2/3</f>
        <v>-0.88918666302720517</v>
      </c>
      <c r="V148" s="11">
        <f>'OddsRatio_working_3-way'!S148*'OddsRatio_working_3-way'!R148/3-2*'OddsRatio_working_3-way'!R148^3/27-'OddsRatio_working_3-way'!T148</f>
        <v>0.22976399561426483</v>
      </c>
      <c r="W148" s="11">
        <f>'OddsRatio_working_3-way'!V148^2+4*'OddsRatio_working_3-way'!U148^3/27</f>
        <v>-5.1362288995514024E-2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0.16136432588721858</v>
      </c>
      <c r="Y148" s="11">
        <f>IF('OddsRatio_working_3-way'!W148&gt;=0,IF('OddsRatio_working_3-way'!V148+SQRT('OddsRatio_working_3-way'!W148)&gt;0,0,PI()),ACOS('OddsRatio_working_3-way'!V148/(2*'OddsRatio_working_3-way'!X148)))</f>
        <v>0.77853691695872418</v>
      </c>
      <c r="Z148" s="11">
        <f>'OddsRatio_working_3-way'!X148^(1/3)*COS('OddsRatio_working_3-way'!Y148/3)</f>
        <v>0.52619237322215817</v>
      </c>
      <c r="AA148" s="11">
        <f>'OddsRatio_working_3-way'!X148^(1/3)*COS(('OddsRatio_working_3-way'!Y148+2*PI())/3)</f>
        <v>-0.38408319223121201</v>
      </c>
      <c r="AB148" s="11">
        <f>'OddsRatio_working_3-way'!X148^(1/3)*COS(('OddsRatio_working_3-way'!Y148+4*PI())/3)</f>
        <v>-0.14210918099094624</v>
      </c>
      <c r="AC148" s="11">
        <f>'OddsRatio_working_3-way'!X148^(1/3)*SIN('OddsRatio_working_3-way'!Y148/3)</f>
        <v>0.13970376052646105</v>
      </c>
      <c r="AD148" s="11">
        <f>'OddsRatio_working_3-way'!X148^(1/3)*SIN(('OddsRatio_working_3-way'!Y148+2*PI())/3)</f>
        <v>0.385844082224781</v>
      </c>
      <c r="AE148" s="11">
        <f>'OddsRatio_working_3-way'!X148^(1/3)*SIN(('OddsRatio_working_3-way'!Y148+4*PI())/3)</f>
        <v>-0.525547842751242</v>
      </c>
      <c r="AF148" s="11">
        <f>-'OddsRatio_working_3-way'!U148/(3*'OddsRatio_working_3-way'!X148^(1/3))*COS(('OddsRatio_working_3-way'!Y148)/3)</f>
        <v>0.52619237322215817</v>
      </c>
      <c r="AG148" s="11">
        <f>-'OddsRatio_working_3-way'!U148/(3*'OddsRatio_working_3-way'!X148^(1/3))*COS(('OddsRatio_working_3-way'!Y148+2*PI())/3)</f>
        <v>-0.38408319223121201</v>
      </c>
      <c r="AH148" s="11">
        <f>-'OddsRatio_working_3-way'!U148/(3*'OddsRatio_working_3-way'!X148^(1/3))*COS(('OddsRatio_working_3-way'!Y148+4*PI())/3)</f>
        <v>-0.14210918099094624</v>
      </c>
      <c r="AI148" s="11">
        <f>'OddsRatio_working_3-way'!U148/(3*'OddsRatio_working_3-way'!X148^(1/3))*SIN(('OddsRatio_working_3-way'!Y148)/3)</f>
        <v>-0.13970376052646105</v>
      </c>
      <c r="AJ148" s="11">
        <f>'OddsRatio_working_3-way'!U148/(3*'OddsRatio_working_3-way'!X148^(1/3))*SIN(('OddsRatio_working_3-way'!Y148+2*PI())/3)</f>
        <v>-0.385844082224781</v>
      </c>
      <c r="AK148" s="11">
        <f>'OddsRatio_working_3-way'!U148/(3*'OddsRatio_working_3-way'!X148^(1/3))*SIN(('OddsRatio_working_3-way'!Y148+4*PI())/3)</f>
        <v>0.525547842751242</v>
      </c>
      <c r="AL148" s="11">
        <f>'OddsRatio_working_3-way'!Z148+'OddsRatio_working_3-way'!AF148</f>
        <v>1.0523847464443163</v>
      </c>
      <c r="AM148" s="11">
        <f>'OddsRatio_working_3-way'!AA148+'OddsRatio_working_3-way'!AG148</f>
        <v>-0.76816638446242402</v>
      </c>
      <c r="AN148" s="11">
        <f>'OddsRatio_working_3-way'!AB148+'OddsRatio_working_3-way'!AH148</f>
        <v>-0.28421836198189249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1.0523847464443163</v>
      </c>
      <c r="AS148" s="11">
        <f>IF(('OddsRatio_working_3-way'!X148=0),IF(Q148&gt;0,-Q148^(1/3),(-Q148)^(1/3)),'OddsRatio_working_3-way'!AM148-'OddsRatio_working_3-way'!R148/3)</f>
        <v>-0.76816638446242402</v>
      </c>
      <c r="AT148" s="11">
        <f>IF(('OddsRatio_working_3-way'!X148=0),IF(Q148&gt;0,-Q148^(1/3),(-Q148)^(1/3)),'OddsRatio_working_3-way'!AN148-'OddsRatio_working_3-way'!R148/3)</f>
        <v>-0.28421836198189249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9">
        <f t="shared" si="39"/>
        <v>0.41169101646570083</v>
      </c>
      <c r="E149" s="9">
        <f t="shared" si="40"/>
        <v>0.25642767681798118</v>
      </c>
      <c r="F149" s="9">
        <f t="shared" si="41"/>
        <v>0.33188130671631783</v>
      </c>
      <c r="G149" s="9">
        <f t="shared" si="42"/>
        <v>1.0430701631650563</v>
      </c>
      <c r="H149" s="9">
        <f t="shared" si="43"/>
        <v>2.4290061235361273</v>
      </c>
      <c r="I149" s="9">
        <f t="shared" si="44"/>
        <v>3.8997350535988562</v>
      </c>
      <c r="J149" s="9">
        <f t="shared" si="45"/>
        <v>3.0131254149085596</v>
      </c>
      <c r="K149" s="11">
        <f t="shared" si="46"/>
        <v>0.42194092827004215</v>
      </c>
      <c r="L149" s="11">
        <f t="shared" si="47"/>
        <v>0.26455026455026459</v>
      </c>
      <c r="M149" s="11">
        <f t="shared" si="48"/>
        <v>0.34129692832764502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-0.28003667077125116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0.23163053649365767</v>
      </c>
      <c r="Q149" s="11">
        <f>2*'OddsRatio_working_3-way'!K149*'OddsRatio_working_3-way'!L149*'OddsRatio_working_3-way'!M149</f>
        <v>7.6194255425545296E-2</v>
      </c>
      <c r="R149" s="11">
        <f t="shared" si="49"/>
        <v>0</v>
      </c>
      <c r="S149" s="11">
        <f t="shared" si="50"/>
        <v>-0.82714358750131622</v>
      </c>
      <c r="T149" s="11">
        <f t="shared" si="51"/>
        <v>-0.27208670641490668</v>
      </c>
      <c r="U149" s="11">
        <f>'OddsRatio_working_3-way'!S149-'OddsRatio_working_3-way'!R149^2/3</f>
        <v>-0.82714358750131622</v>
      </c>
      <c r="V149" s="11">
        <f>'OddsRatio_working_3-way'!S149*'OddsRatio_working_3-way'!R149/3-2*'OddsRatio_working_3-way'!R149^3/27-'OddsRatio_working_3-way'!T149</f>
        <v>0.27208670641490668</v>
      </c>
      <c r="W149" s="11">
        <f>'OddsRatio_working_3-way'!V149^2+4*'OddsRatio_working_3-way'!U149^3/27</f>
        <v>-9.8064456920246429E-3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0.14477363494412257</v>
      </c>
      <c r="Y149" s="11">
        <f>IF('OddsRatio_working_3-way'!W149&gt;=0,IF('OddsRatio_working_3-way'!V149+SQRT('OddsRatio_working_3-way'!W149)&gt;0,0,PI()),ACOS('OddsRatio_working_3-way'!V149/(2*'OddsRatio_working_3-way'!X149)))</f>
        <v>0.34905299023657066</v>
      </c>
      <c r="Z149" s="11">
        <f>'OddsRatio_working_3-way'!X149^(1/3)*COS('OddsRatio_working_3-way'!Y149/3)</f>
        <v>0.52153508158252815</v>
      </c>
      <c r="AA149" s="11">
        <f>'OddsRatio_working_3-way'!X149^(1/3)*COS(('OddsRatio_working_3-way'!Y149+2*PI())/3)</f>
        <v>-0.31355736826169966</v>
      </c>
      <c r="AB149" s="11">
        <f>'OddsRatio_working_3-way'!X149^(1/3)*COS(('OddsRatio_working_3-way'!Y149+4*PI())/3)</f>
        <v>-0.20797771332082834</v>
      </c>
      <c r="AC149" s="11">
        <f>'OddsRatio_working_3-way'!X149^(1/3)*SIN('OddsRatio_working_3-way'!Y149/3)</f>
        <v>6.0956442201059904E-2</v>
      </c>
      <c r="AD149" s="11">
        <f>'OddsRatio_working_3-way'!X149^(1/3)*SIN(('OddsRatio_working_3-way'!Y149+2*PI())/3)</f>
        <v>0.42118440851472921</v>
      </c>
      <c r="AE149" s="11">
        <f>'OddsRatio_working_3-way'!X149^(1/3)*SIN(('OddsRatio_working_3-way'!Y149+4*PI())/3)</f>
        <v>-0.48214085071578899</v>
      </c>
      <c r="AF149" s="11">
        <f>-'OddsRatio_working_3-way'!U149/(3*'OddsRatio_working_3-way'!X149^(1/3))*COS(('OddsRatio_working_3-way'!Y149)/3)</f>
        <v>0.52153508158252815</v>
      </c>
      <c r="AG149" s="11">
        <f>-'OddsRatio_working_3-way'!U149/(3*'OddsRatio_working_3-way'!X149^(1/3))*COS(('OddsRatio_working_3-way'!Y149+2*PI())/3)</f>
        <v>-0.31355736826169966</v>
      </c>
      <c r="AH149" s="11">
        <f>-'OddsRatio_working_3-way'!U149/(3*'OddsRatio_working_3-way'!X149^(1/3))*COS(('OddsRatio_working_3-way'!Y149+4*PI())/3)</f>
        <v>-0.20797771332082834</v>
      </c>
      <c r="AI149" s="11">
        <f>'OddsRatio_working_3-way'!U149/(3*'OddsRatio_working_3-way'!X149^(1/3))*SIN(('OddsRatio_working_3-way'!Y149)/3)</f>
        <v>-6.0956442201059904E-2</v>
      </c>
      <c r="AJ149" s="11">
        <f>'OddsRatio_working_3-way'!U149/(3*'OddsRatio_working_3-way'!X149^(1/3))*SIN(('OddsRatio_working_3-way'!Y149+2*PI())/3)</f>
        <v>-0.42118440851472921</v>
      </c>
      <c r="AK149" s="11">
        <f>'OddsRatio_working_3-way'!U149/(3*'OddsRatio_working_3-way'!X149^(1/3))*SIN(('OddsRatio_working_3-way'!Y149+4*PI())/3)</f>
        <v>0.48214085071578899</v>
      </c>
      <c r="AL149" s="11">
        <f>'OddsRatio_working_3-way'!Z149+'OddsRatio_working_3-way'!AF149</f>
        <v>1.0430701631650563</v>
      </c>
      <c r="AM149" s="11">
        <f>'OddsRatio_working_3-way'!AA149+'OddsRatio_working_3-way'!AG149</f>
        <v>-0.62711473652339933</v>
      </c>
      <c r="AN149" s="11">
        <f>'OddsRatio_working_3-way'!AB149+'OddsRatio_working_3-way'!AH149</f>
        <v>-0.41595542664165669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1.0430701631650563</v>
      </c>
      <c r="AS149" s="11">
        <f>IF(('OddsRatio_working_3-way'!X149=0),IF(Q149&gt;0,-Q149^(1/3),(-Q149)^(1/3)),'OddsRatio_working_3-way'!AM149-'OddsRatio_working_3-way'!R149/3)</f>
        <v>-0.62711473652339933</v>
      </c>
      <c r="AT149" s="11">
        <f>IF(('OddsRatio_working_3-way'!X149=0),IF(Q149&gt;0,-Q149^(1/3),(-Q149)^(1/3)),'OddsRatio_working_3-way'!AN149-'OddsRatio_working_3-way'!R149/3)</f>
        <v>-0.41595542664165669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9">
        <f t="shared" si="39"/>
        <v>0.55867209334589318</v>
      </c>
      <c r="E150" s="9">
        <f t="shared" si="40"/>
        <v>0.24100437880644118</v>
      </c>
      <c r="F150" s="9">
        <f t="shared" si="41"/>
        <v>0.20032352784766555</v>
      </c>
      <c r="G150" s="9">
        <f t="shared" si="42"/>
        <v>1.0532783288815908</v>
      </c>
      <c r="H150" s="9">
        <f t="shared" si="43"/>
        <v>1.789958746661193</v>
      </c>
      <c r="I150" s="9">
        <f t="shared" si="44"/>
        <v>4.1493022033559566</v>
      </c>
      <c r="J150" s="9">
        <f t="shared" si="45"/>
        <v>4.9919248664612281</v>
      </c>
      <c r="K150" s="11">
        <f t="shared" si="46"/>
        <v>0.5714285714285714</v>
      </c>
      <c r="L150" s="11">
        <f t="shared" si="47"/>
        <v>0.25062656641604009</v>
      </c>
      <c r="M150" s="11">
        <f t="shared" si="48"/>
        <v>0.20876826722338204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-0.25411201729345723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0.22513785208622511</v>
      </c>
      <c r="Q150" s="11">
        <f>2*'OddsRatio_working_3-way'!K150*'OddsRatio_working_3-way'!L150*'OddsRatio_working_3-way'!M150</f>
        <v>5.9797570275225788E-2</v>
      </c>
      <c r="R150" s="11">
        <f t="shared" si="49"/>
        <v>0</v>
      </c>
      <c r="S150" s="11">
        <f t="shared" si="50"/>
        <v>-0.8859787682777247</v>
      </c>
      <c r="T150" s="11">
        <f t="shared" si="51"/>
        <v>-0.23531972597017919</v>
      </c>
      <c r="U150" s="11">
        <f>'OddsRatio_working_3-way'!S150-'OddsRatio_working_3-way'!R150^2/3</f>
        <v>-0.8859787682777247</v>
      </c>
      <c r="V150" s="11">
        <f>'OddsRatio_working_3-way'!S150*'OddsRatio_working_3-way'!R150/3-2*'OddsRatio_working_3-way'!R150^3/27-'OddsRatio_working_3-way'!T150</f>
        <v>0.23531972597017919</v>
      </c>
      <c r="W150" s="11">
        <f>'OddsRatio_working_3-way'!V150^2+4*'OddsRatio_working_3-way'!U150^3/27</f>
        <v>-4.7655212754060823E-2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0.1604918893470485</v>
      </c>
      <c r="Y150" s="11">
        <f>IF('OddsRatio_working_3-way'!W150&gt;=0,IF('OddsRatio_working_3-way'!V150+SQRT('OddsRatio_working_3-way'!W150)&gt;0,0,PI()),ACOS('OddsRatio_working_3-way'!V150/(2*'OddsRatio_working_3-way'!X150)))</f>
        <v>0.7478976328706054</v>
      </c>
      <c r="Z150" s="11">
        <f>'OddsRatio_working_3-way'!X150^(1/3)*COS('OddsRatio_working_3-way'!Y150/3)</f>
        <v>0.52663916444079539</v>
      </c>
      <c r="AA150" s="11">
        <f>'OddsRatio_working_3-way'!X150^(1/3)*COS(('OddsRatio_working_3-way'!Y150+2*PI())/3)</f>
        <v>-0.37943626890778481</v>
      </c>
      <c r="AB150" s="11">
        <f>'OddsRatio_working_3-way'!X150^(1/3)*COS(('OddsRatio_working_3-way'!Y150+4*PI())/3)</f>
        <v>-0.14720289553301066</v>
      </c>
      <c r="AC150" s="11">
        <f>'OddsRatio_working_3-way'!X150^(1/3)*SIN('OddsRatio_working_3-way'!Y150/3)</f>
        <v>0.13408000063274086</v>
      </c>
      <c r="AD150" s="11">
        <f>'OddsRatio_working_3-way'!X150^(1/3)*SIN(('OddsRatio_working_3-way'!Y150+2*PI())/3)</f>
        <v>0.3890428947171688</v>
      </c>
      <c r="AE150" s="11">
        <f>'OddsRatio_working_3-way'!X150^(1/3)*SIN(('OddsRatio_working_3-way'!Y150+4*PI())/3)</f>
        <v>-0.52312289534990963</v>
      </c>
      <c r="AF150" s="11">
        <f>-'OddsRatio_working_3-way'!U150/(3*'OddsRatio_working_3-way'!X150^(1/3))*COS(('OddsRatio_working_3-way'!Y150)/3)</f>
        <v>0.52663916444079539</v>
      </c>
      <c r="AG150" s="11">
        <f>-'OddsRatio_working_3-way'!U150/(3*'OddsRatio_working_3-way'!X150^(1/3))*COS(('OddsRatio_working_3-way'!Y150+2*PI())/3)</f>
        <v>-0.37943626890778481</v>
      </c>
      <c r="AH150" s="11">
        <f>-'OddsRatio_working_3-way'!U150/(3*'OddsRatio_working_3-way'!X150^(1/3))*COS(('OddsRatio_working_3-way'!Y150+4*PI())/3)</f>
        <v>-0.14720289553301066</v>
      </c>
      <c r="AI150" s="11">
        <f>'OddsRatio_working_3-way'!U150/(3*'OddsRatio_working_3-way'!X150^(1/3))*SIN(('OddsRatio_working_3-way'!Y150)/3)</f>
        <v>-0.13408000063274086</v>
      </c>
      <c r="AJ150" s="11">
        <f>'OddsRatio_working_3-way'!U150/(3*'OddsRatio_working_3-way'!X150^(1/3))*SIN(('OddsRatio_working_3-way'!Y150+2*PI())/3)</f>
        <v>-0.3890428947171688</v>
      </c>
      <c r="AK150" s="11">
        <f>'OddsRatio_working_3-way'!U150/(3*'OddsRatio_working_3-way'!X150^(1/3))*SIN(('OddsRatio_working_3-way'!Y150+4*PI())/3)</f>
        <v>0.52312289534990963</v>
      </c>
      <c r="AL150" s="11">
        <f>'OddsRatio_working_3-way'!Z150+'OddsRatio_working_3-way'!AF150</f>
        <v>1.0532783288815908</v>
      </c>
      <c r="AM150" s="11">
        <f>'OddsRatio_working_3-way'!AA150+'OddsRatio_working_3-way'!AG150</f>
        <v>-0.75887253781556963</v>
      </c>
      <c r="AN150" s="11">
        <f>'OddsRatio_working_3-way'!AB150+'OddsRatio_working_3-way'!AH150</f>
        <v>-0.29440579106602133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1.0532783288815908</v>
      </c>
      <c r="AS150" s="11">
        <f>IF(('OddsRatio_working_3-way'!X150=0),IF(Q150&gt;0,-Q150^(1/3),(-Q150)^(1/3)),'OddsRatio_working_3-way'!AM150-'OddsRatio_working_3-way'!R150/3)</f>
        <v>-0.75887253781556963</v>
      </c>
      <c r="AT150" s="11">
        <f>IF(('OddsRatio_working_3-way'!X150=0),IF(Q150&gt;0,-Q150^(1/3),(-Q150)^(1/3)),'OddsRatio_working_3-way'!AN150-'OddsRatio_working_3-way'!R150/3)</f>
        <v>-0.29440579106602133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9">
        <f t="shared" si="39"/>
        <v>0.56229903315653029</v>
      </c>
      <c r="E151" s="9">
        <f t="shared" si="40"/>
        <v>0.24371617208850016</v>
      </c>
      <c r="F151" s="9">
        <f t="shared" si="41"/>
        <v>0.19398479475496963</v>
      </c>
      <c r="G151" s="9">
        <f t="shared" si="42"/>
        <v>1.0519096746642633</v>
      </c>
      <c r="H151" s="9">
        <f t="shared" si="43"/>
        <v>1.7784131592515551</v>
      </c>
      <c r="I151" s="9">
        <f t="shared" si="44"/>
        <v>4.1031335402595772</v>
      </c>
      <c r="J151" s="9">
        <f t="shared" si="45"/>
        <v>5.1550432149238405</v>
      </c>
      <c r="K151" s="11">
        <f t="shared" si="46"/>
        <v>0.57471264367816088</v>
      </c>
      <c r="L151" s="11">
        <f t="shared" si="47"/>
        <v>0.25316455696202528</v>
      </c>
      <c r="M151" s="11">
        <f t="shared" si="48"/>
        <v>0.20202020202020202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-0.2534540810402881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0.22456486882501719</v>
      </c>
      <c r="Q151" s="11">
        <f>2*'OddsRatio_working_3-way'!K151*'OddsRatio_working_3-way'!L151*'OddsRatio_working_3-way'!M151</f>
        <v>5.8786614875658949E-2</v>
      </c>
      <c r="R151" s="11">
        <f t="shared" si="49"/>
        <v>0</v>
      </c>
      <c r="S151" s="11">
        <f t="shared" si="50"/>
        <v>-0.88601796389824639</v>
      </c>
      <c r="T151" s="11">
        <f t="shared" si="51"/>
        <v>-0.23194187536603308</v>
      </c>
      <c r="U151" s="11">
        <f>'OddsRatio_working_3-way'!S151-'OddsRatio_working_3-way'!R151^2/3</f>
        <v>-0.88601796389824639</v>
      </c>
      <c r="V151" s="11">
        <f>'OddsRatio_working_3-way'!S151*'OddsRatio_working_3-way'!R151/3-2*'OddsRatio_working_3-way'!R151^3/27-'OddsRatio_working_3-way'!T151</f>
        <v>0.23194187536603308</v>
      </c>
      <c r="W151" s="11">
        <f>'OddsRatio_working_3-way'!V151^2+4*'OddsRatio_working_3-way'!U151^3/27</f>
        <v>-4.9247227432806122E-2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0.16050253968482753</v>
      </c>
      <c r="Y151" s="11">
        <f>IF('OddsRatio_working_3-way'!W151&gt;=0,IF('OddsRatio_working_3-way'!V151+SQRT('OddsRatio_working_3-way'!W151)&gt;0,0,PI()),ACOS('OddsRatio_working_3-way'!V151/(2*'OddsRatio_working_3-way'!X151)))</f>
        <v>0.76331403309613288</v>
      </c>
      <c r="Z151" s="11">
        <f>'OddsRatio_working_3-way'!X151^(1/3)*COS('OddsRatio_working_3-way'!Y151/3)</f>
        <v>0.52595483733213177</v>
      </c>
      <c r="AA151" s="11">
        <f>'OddsRatio_working_3-way'!X151^(1/3)*COS(('OddsRatio_working_3-way'!Y151+2*PI())/3)</f>
        <v>-0.38143890097048327</v>
      </c>
      <c r="AB151" s="11">
        <f>'OddsRatio_working_3-way'!X151^(1/3)*COS(('OddsRatio_working_3-way'!Y151+4*PI())/3)</f>
        <v>-0.14451593636164839</v>
      </c>
      <c r="AC151" s="11">
        <f>'OddsRatio_working_3-way'!X151^(1/3)*SIN('OddsRatio_working_3-way'!Y151/3)</f>
        <v>0.13678753739411489</v>
      </c>
      <c r="AD151" s="11">
        <f>'OddsRatio_working_3-way'!X151^(1/3)*SIN(('OddsRatio_working_3-way'!Y151+2*PI())/3)</f>
        <v>0.38709648167588062</v>
      </c>
      <c r="AE151" s="11">
        <f>'OddsRatio_working_3-way'!X151^(1/3)*SIN(('OddsRatio_working_3-way'!Y151+4*PI())/3)</f>
        <v>-0.5238840190699956</v>
      </c>
      <c r="AF151" s="11">
        <f>-'OddsRatio_working_3-way'!U151/(3*'OddsRatio_working_3-way'!X151^(1/3))*COS(('OddsRatio_working_3-way'!Y151)/3)</f>
        <v>0.52595483733213166</v>
      </c>
      <c r="AG151" s="11">
        <f>-'OddsRatio_working_3-way'!U151/(3*'OddsRatio_working_3-way'!X151^(1/3))*COS(('OddsRatio_working_3-way'!Y151+2*PI())/3)</f>
        <v>-0.38143890097048316</v>
      </c>
      <c r="AH151" s="11">
        <f>-'OddsRatio_working_3-way'!U151/(3*'OddsRatio_working_3-way'!X151^(1/3))*COS(('OddsRatio_working_3-way'!Y151+4*PI())/3)</f>
        <v>-0.14451593636164833</v>
      </c>
      <c r="AI151" s="11">
        <f>'OddsRatio_working_3-way'!U151/(3*'OddsRatio_working_3-way'!X151^(1/3))*SIN(('OddsRatio_working_3-way'!Y151)/3)</f>
        <v>-0.13678753739411487</v>
      </c>
      <c r="AJ151" s="11">
        <f>'OddsRatio_working_3-way'!U151/(3*'OddsRatio_working_3-way'!X151^(1/3))*SIN(('OddsRatio_working_3-way'!Y151+2*PI())/3)</f>
        <v>-0.38709648167588057</v>
      </c>
      <c r="AK151" s="11">
        <f>'OddsRatio_working_3-way'!U151/(3*'OddsRatio_working_3-way'!X151^(1/3))*SIN(('OddsRatio_working_3-way'!Y151+4*PI())/3)</f>
        <v>0.52388401906999549</v>
      </c>
      <c r="AL151" s="11">
        <f>'OddsRatio_working_3-way'!Z151+'OddsRatio_working_3-way'!AF151</f>
        <v>1.0519096746642633</v>
      </c>
      <c r="AM151" s="11">
        <f>'OddsRatio_working_3-way'!AA151+'OddsRatio_working_3-way'!AG151</f>
        <v>-0.76287780194096644</v>
      </c>
      <c r="AN151" s="11">
        <f>'OddsRatio_working_3-way'!AB151+'OddsRatio_working_3-way'!AH151</f>
        <v>-0.28903187272329672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1.0519096746642633</v>
      </c>
      <c r="AS151" s="11">
        <f>IF(('OddsRatio_working_3-way'!X151=0),IF(Q151&gt;0,-Q151^(1/3),(-Q151)^(1/3)),'OddsRatio_working_3-way'!AM151-'OddsRatio_working_3-way'!R151/3)</f>
        <v>-0.76287780194096644</v>
      </c>
      <c r="AT151" s="11">
        <f>IF(('OddsRatio_working_3-way'!X151=0),IF(Q151&gt;0,-Q151^(1/3),(-Q151)^(1/3)),'OddsRatio_working_3-way'!AN151-'OddsRatio_working_3-way'!R151/3)</f>
        <v>-0.28903187272329672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9">
        <f t="shared" si="39"/>
        <v>0.49353523693595502</v>
      </c>
      <c r="E152" s="9">
        <f t="shared" si="40"/>
        <v>0.26128219182655088</v>
      </c>
      <c r="F152" s="9">
        <f t="shared" si="41"/>
        <v>0.24518257123749382</v>
      </c>
      <c r="G152" s="9">
        <f t="shared" si="42"/>
        <v>1.0471405888772325</v>
      </c>
      <c r="H152" s="9">
        <f t="shared" si="43"/>
        <v>2.0261977770996884</v>
      </c>
      <c r="I152" s="9">
        <f t="shared" si="44"/>
        <v>3.8272795899685281</v>
      </c>
      <c r="J152" s="9">
        <f t="shared" si="45"/>
        <v>4.0785933312990643</v>
      </c>
      <c r="K152" s="11">
        <f t="shared" si="46"/>
        <v>0.50505050505050508</v>
      </c>
      <c r="L152" s="11">
        <f t="shared" si="47"/>
        <v>0.27027027027027023</v>
      </c>
      <c r="M152" s="11">
        <f t="shared" si="48"/>
        <v>0.25380710659898476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-0.26950947255515767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0.22934794508398568</v>
      </c>
      <c r="Q152" s="11">
        <f>2*'OddsRatio_working_3-way'!K152*'OddsRatio_working_3-way'!L152*'OddsRatio_working_3-way'!M152</f>
        <v>6.9289409390932213E-2</v>
      </c>
      <c r="R152" s="11">
        <f t="shared" si="49"/>
        <v>0</v>
      </c>
      <c r="S152" s="11">
        <f t="shared" si="50"/>
        <v>-0.85098287236285342</v>
      </c>
      <c r="T152" s="11">
        <f t="shared" si="51"/>
        <v>-0.25709452337246319</v>
      </c>
      <c r="U152" s="11">
        <f>'OddsRatio_working_3-way'!S152-'OddsRatio_working_3-way'!R152^2/3</f>
        <v>-0.85098287236285342</v>
      </c>
      <c r="V152" s="11">
        <f>'OddsRatio_working_3-way'!S152*'OddsRatio_working_3-way'!R152/3-2*'OddsRatio_working_3-way'!R152^3/27-'OddsRatio_working_3-way'!T152</f>
        <v>0.25709452337246319</v>
      </c>
      <c r="W152" s="11">
        <f>'OddsRatio_working_3-way'!V152^2+4*'OddsRatio_working_3-way'!U152^3/27</f>
        <v>-2.5199863858268959E-2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0.15107734592451558</v>
      </c>
      <c r="Y152" s="11">
        <f>IF('OddsRatio_working_3-way'!W152&gt;=0,IF('OddsRatio_working_3-way'!V152+SQRT('OddsRatio_working_3-way'!W152)&gt;0,0,PI()),ACOS('OddsRatio_working_3-way'!V152/(2*'OddsRatio_working_3-way'!X152)))</f>
        <v>0.55315627843400472</v>
      </c>
      <c r="Z152" s="11">
        <f>'OddsRatio_working_3-way'!X152^(1/3)*COS('OddsRatio_working_3-way'!Y152/3)</f>
        <v>0.52357029443861625</v>
      </c>
      <c r="AA152" s="11">
        <f>'OddsRatio_working_3-way'!X152^(1/3)*COS(('OddsRatio_working_3-way'!Y152+2*PI())/3)</f>
        <v>-0.34635067315516943</v>
      </c>
      <c r="AB152" s="11">
        <f>'OddsRatio_working_3-way'!X152^(1/3)*COS(('OddsRatio_working_3-way'!Y152+4*PI())/3)</f>
        <v>-0.1772196212834467</v>
      </c>
      <c r="AC152" s="11">
        <f>'OddsRatio_working_3-way'!X152^(1/3)*SIN('OddsRatio_working_3-way'!Y152/3)</f>
        <v>9.7647858326463749E-2</v>
      </c>
      <c r="AD152" s="11">
        <f>'OddsRatio_working_3-way'!X152^(1/3)*SIN(('OddsRatio_working_3-way'!Y152+2*PI())/3)</f>
        <v>0.40460124648750828</v>
      </c>
      <c r="AE152" s="11">
        <f>'OddsRatio_working_3-way'!X152^(1/3)*SIN(('OddsRatio_working_3-way'!Y152+4*PI())/3)</f>
        <v>-0.50224910481397189</v>
      </c>
      <c r="AF152" s="11">
        <f>-'OddsRatio_working_3-way'!U152/(3*'OddsRatio_working_3-way'!X152^(1/3))*COS(('OddsRatio_working_3-way'!Y152)/3)</f>
        <v>0.52357029443861636</v>
      </c>
      <c r="AG152" s="11">
        <f>-'OddsRatio_working_3-way'!U152/(3*'OddsRatio_working_3-way'!X152^(1/3))*COS(('OddsRatio_working_3-way'!Y152+2*PI())/3)</f>
        <v>-0.34635067315516949</v>
      </c>
      <c r="AH152" s="11">
        <f>-'OddsRatio_working_3-way'!U152/(3*'OddsRatio_working_3-way'!X152^(1/3))*COS(('OddsRatio_working_3-way'!Y152+4*PI())/3)</f>
        <v>-0.17721962128344673</v>
      </c>
      <c r="AI152" s="11">
        <f>'OddsRatio_working_3-way'!U152/(3*'OddsRatio_working_3-way'!X152^(1/3))*SIN(('OddsRatio_working_3-way'!Y152)/3)</f>
        <v>-9.7647858326463777E-2</v>
      </c>
      <c r="AJ152" s="11">
        <f>'OddsRatio_working_3-way'!U152/(3*'OddsRatio_working_3-way'!X152^(1/3))*SIN(('OddsRatio_working_3-way'!Y152+2*PI())/3)</f>
        <v>-0.40460124648750839</v>
      </c>
      <c r="AK152" s="11">
        <f>'OddsRatio_working_3-way'!U152/(3*'OddsRatio_working_3-way'!X152^(1/3))*SIN(('OddsRatio_working_3-way'!Y152+4*PI())/3)</f>
        <v>0.502249104813972</v>
      </c>
      <c r="AL152" s="11">
        <f>'OddsRatio_working_3-way'!Z152+'OddsRatio_working_3-way'!AF152</f>
        <v>1.0471405888772325</v>
      </c>
      <c r="AM152" s="11">
        <f>'OddsRatio_working_3-way'!AA152+'OddsRatio_working_3-way'!AG152</f>
        <v>-0.69270134631033886</v>
      </c>
      <c r="AN152" s="11">
        <f>'OddsRatio_working_3-way'!AB152+'OddsRatio_working_3-way'!AH152</f>
        <v>-0.35443924256689341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1.0471405888772325</v>
      </c>
      <c r="AS152" s="11">
        <f>IF(('OddsRatio_working_3-way'!X152=0),IF(Q152&gt;0,-Q152^(1/3),(-Q152)^(1/3)),'OddsRatio_working_3-way'!AM152-'OddsRatio_working_3-way'!R152/3)</f>
        <v>-0.69270134631033886</v>
      </c>
      <c r="AT152" s="11">
        <f>IF(('OddsRatio_working_3-way'!X152=0),IF(Q152&gt;0,-Q152^(1/3),(-Q152)^(1/3)),'OddsRatio_working_3-way'!AN152-'OddsRatio_working_3-way'!R152/3)</f>
        <v>-0.35443924256689341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9">
        <f t="shared" si="39"/>
        <v>0.27990497247826968</v>
      </c>
      <c r="E153" s="9">
        <f t="shared" si="40"/>
        <v>0.25730900480770907</v>
      </c>
      <c r="F153" s="9">
        <f t="shared" si="41"/>
        <v>0.46278602271402136</v>
      </c>
      <c r="G153" s="9">
        <f t="shared" si="42"/>
        <v>1.0457890523036986</v>
      </c>
      <c r="H153" s="9">
        <f t="shared" si="43"/>
        <v>3.5726410686670977</v>
      </c>
      <c r="I153" s="9">
        <f t="shared" si="44"/>
        <v>3.8863777843582086</v>
      </c>
      <c r="J153" s="9">
        <f t="shared" si="45"/>
        <v>2.1608258480571054</v>
      </c>
      <c r="K153" s="11">
        <f t="shared" si="46"/>
        <v>0.28901734104046245</v>
      </c>
      <c r="L153" s="11">
        <f t="shared" si="47"/>
        <v>0.26595744680851063</v>
      </c>
      <c r="M153" s="11">
        <f t="shared" si="48"/>
        <v>0.47393364928909953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-0.27454957068524255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0.23059894231951789</v>
      </c>
      <c r="Q153" s="11">
        <f>2*'OddsRatio_working_3-way'!K153*'OddsRatio_working_3-way'!L153*'OddsRatio_working_3-way'!M153</f>
        <v>7.285906550379713E-2</v>
      </c>
      <c r="R153" s="11">
        <f t="shared" si="49"/>
        <v>0</v>
      </c>
      <c r="S153" s="11">
        <f t="shared" si="50"/>
        <v>-0.8399173298430983</v>
      </c>
      <c r="T153" s="11">
        <f t="shared" si="51"/>
        <v>-0.26537672348913061</v>
      </c>
      <c r="U153" s="11">
        <f>'OddsRatio_working_3-way'!S153-'OddsRatio_working_3-way'!R153^2/3</f>
        <v>-0.8399173298430983</v>
      </c>
      <c r="V153" s="11">
        <f>'OddsRatio_working_3-way'!S153*'OddsRatio_working_3-way'!R153/3-2*'OddsRatio_working_3-way'!R153^3/27-'OddsRatio_working_3-way'!T153</f>
        <v>0.26537672348913061</v>
      </c>
      <c r="W153" s="11">
        <f>'OddsRatio_working_3-way'!V153^2+4*'OddsRatio_working_3-way'!U153^3/27</f>
        <v>-1.7357271820377926E-2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0.14814020149017992</v>
      </c>
      <c r="Y153" s="11">
        <f>IF('OddsRatio_working_3-way'!W153&gt;=0,IF('OddsRatio_working_3-way'!V153+SQRT('OddsRatio_working_3-way'!W153)&gt;0,0,PI()),ACOS('OddsRatio_working_3-way'!V153/(2*'OddsRatio_working_3-way'!X153)))</f>
        <v>0.46080576962828768</v>
      </c>
      <c r="Z153" s="11">
        <f>'OddsRatio_working_3-way'!X153^(1/3)*COS('OddsRatio_working_3-way'!Y153/3)</f>
        <v>0.52289452615184939</v>
      </c>
      <c r="AA153" s="11">
        <f>'OddsRatio_working_3-way'!X153^(1/3)*COS(('OddsRatio_working_3-way'!Y153+2*PI())/3)</f>
        <v>-0.33155659448836483</v>
      </c>
      <c r="AB153" s="11">
        <f>'OddsRatio_working_3-way'!X153^(1/3)*COS(('OddsRatio_working_3-way'!Y153+4*PI())/3)</f>
        <v>-0.19133793166348484</v>
      </c>
      <c r="AC153" s="11">
        <f>'OddsRatio_working_3-way'!X153^(1/3)*SIN('OddsRatio_working_3-way'!Y153/3)</f>
        <v>8.0955282727354014E-2</v>
      </c>
      <c r="AD153" s="11">
        <f>'OddsRatio_working_3-way'!X153^(1/3)*SIN(('OddsRatio_working_3-way'!Y153+2*PI())/3)</f>
        <v>0.41236230178365102</v>
      </c>
      <c r="AE153" s="11">
        <f>'OddsRatio_working_3-way'!X153^(1/3)*SIN(('OddsRatio_working_3-way'!Y153+4*PI())/3)</f>
        <v>-0.49331758451100494</v>
      </c>
      <c r="AF153" s="11">
        <f>-'OddsRatio_working_3-way'!U153/(3*'OddsRatio_working_3-way'!X153^(1/3))*COS(('OddsRatio_working_3-way'!Y153)/3)</f>
        <v>0.52289452615184917</v>
      </c>
      <c r="AG153" s="11">
        <f>-'OddsRatio_working_3-way'!U153/(3*'OddsRatio_working_3-way'!X153^(1/3))*COS(('OddsRatio_working_3-way'!Y153+2*PI())/3)</f>
        <v>-0.33155659448836466</v>
      </c>
      <c r="AH153" s="11">
        <f>-'OddsRatio_working_3-way'!U153/(3*'OddsRatio_working_3-way'!X153^(1/3))*COS(('OddsRatio_working_3-way'!Y153+4*PI())/3)</f>
        <v>-0.19133793166348476</v>
      </c>
      <c r="AI153" s="11">
        <f>'OddsRatio_working_3-way'!U153/(3*'OddsRatio_working_3-way'!X153^(1/3))*SIN(('OddsRatio_working_3-way'!Y153)/3)</f>
        <v>-8.0955282727353972E-2</v>
      </c>
      <c r="AJ153" s="11">
        <f>'OddsRatio_working_3-way'!U153/(3*'OddsRatio_working_3-way'!X153^(1/3))*SIN(('OddsRatio_working_3-way'!Y153+2*PI())/3)</f>
        <v>-0.41236230178365085</v>
      </c>
      <c r="AK153" s="11">
        <f>'OddsRatio_working_3-way'!U153/(3*'OddsRatio_working_3-way'!X153^(1/3))*SIN(('OddsRatio_working_3-way'!Y153+4*PI())/3)</f>
        <v>0.49331758451100471</v>
      </c>
      <c r="AL153" s="11">
        <f>'OddsRatio_working_3-way'!Z153+'OddsRatio_working_3-way'!AF153</f>
        <v>1.0457890523036986</v>
      </c>
      <c r="AM153" s="11">
        <f>'OddsRatio_working_3-way'!AA153+'OddsRatio_working_3-way'!AG153</f>
        <v>-0.66311318897672944</v>
      </c>
      <c r="AN153" s="11">
        <f>'OddsRatio_working_3-way'!AB153+'OddsRatio_working_3-way'!AH153</f>
        <v>-0.38267586332696957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1.0457890523036986</v>
      </c>
      <c r="AS153" s="11">
        <f>IF(('OddsRatio_working_3-way'!X153=0),IF(Q153&gt;0,-Q153^(1/3),(-Q153)^(1/3)),'OddsRatio_working_3-way'!AM153-'OddsRatio_working_3-way'!R153/3)</f>
        <v>-0.66311318897672944</v>
      </c>
      <c r="AT153" s="11">
        <f>IF(('OddsRatio_working_3-way'!X153=0),IF(Q153&gt;0,-Q153^(1/3),(-Q153)^(1/3)),'OddsRatio_working_3-way'!AN153-'OddsRatio_working_3-way'!R153/3)</f>
        <v>-0.38267586332696957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9">
        <f t="shared" si="39"/>
        <v>0.44176183704497579</v>
      </c>
      <c r="E154" s="9">
        <f t="shared" si="40"/>
        <v>0.27036742011188958</v>
      </c>
      <c r="F154" s="9">
        <f t="shared" si="41"/>
        <v>0.28787074284313485</v>
      </c>
      <c r="G154" s="9">
        <f t="shared" si="42"/>
        <v>1.0709009907000437</v>
      </c>
      <c r="H154" s="9">
        <f t="shared" si="43"/>
        <v>2.2636631690260516</v>
      </c>
      <c r="I154" s="9">
        <f t="shared" si="44"/>
        <v>3.6986704965641102</v>
      </c>
      <c r="J154" s="9">
        <f t="shared" si="45"/>
        <v>3.4737812885171011</v>
      </c>
      <c r="K154" s="11">
        <f t="shared" si="46"/>
        <v>0.4587155963302752</v>
      </c>
      <c r="L154" s="11">
        <f t="shared" si="47"/>
        <v>0.28409090909090912</v>
      </c>
      <c r="M154" s="11">
        <f t="shared" si="48"/>
        <v>0.30211480362537763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-0.27043778929571238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0.23661775044158148</v>
      </c>
      <c r="Q154" s="11">
        <f>2*'OddsRatio_working_3-way'!K154*'OddsRatio_working_3-way'!L154*'OddsRatio_working_3-way'!M154</f>
        <v>7.8741347900692676E-2</v>
      </c>
      <c r="R154" s="11">
        <f t="shared" si="49"/>
        <v>0</v>
      </c>
      <c r="S154" s="11">
        <f t="shared" si="50"/>
        <v>-0.87494336889009949</v>
      </c>
      <c r="T154" s="11">
        <f t="shared" si="51"/>
        <v>-0.29116251876542415</v>
      </c>
      <c r="U154" s="11">
        <f>'OddsRatio_working_3-way'!S154-'OddsRatio_working_3-way'!R154^2/3</f>
        <v>-0.87494336889009949</v>
      </c>
      <c r="V154" s="11">
        <f>'OddsRatio_working_3-way'!S154*'OddsRatio_working_3-way'!R154/3-2*'OddsRatio_working_3-way'!R154^3/27-'OddsRatio_working_3-way'!T154</f>
        <v>0.29116251876542415</v>
      </c>
      <c r="W154" s="11">
        <f>'OddsRatio_working_3-way'!V154^2+4*'OddsRatio_working_3-way'!U154^3/27</f>
        <v>-1.4452803790301075E-2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0.15750271118628961</v>
      </c>
      <c r="Y154" s="11">
        <f>IF('OddsRatio_working_3-way'!W154&gt;=0,IF('OddsRatio_working_3-way'!V154+SQRT('OddsRatio_working_3-way'!W154)&gt;0,0,PI()),ACOS('OddsRatio_working_3-way'!V154/(2*'OddsRatio_working_3-way'!X154)))</f>
        <v>0.39157387521287146</v>
      </c>
      <c r="Z154" s="11">
        <f>'OddsRatio_working_3-way'!X154^(1/3)*COS('OddsRatio_working_3-way'!Y154/3)</f>
        <v>0.53545049535002187</v>
      </c>
      <c r="AA154" s="11">
        <f>'OddsRatio_working_3-way'!X154^(1/3)*COS(('OddsRatio_working_3-way'!Y154+2*PI())/3)</f>
        <v>-0.32859738822047757</v>
      </c>
      <c r="AB154" s="11">
        <f>'OddsRatio_working_3-way'!X154^(1/3)*COS(('OddsRatio_working_3-way'!Y154+4*PI())/3)</f>
        <v>-0.20685310712954402</v>
      </c>
      <c r="AC154" s="11">
        <f>'OddsRatio_working_3-way'!X154^(1/3)*SIN('OddsRatio_working_3-way'!Y154/3)</f>
        <v>7.0289093460147931E-2</v>
      </c>
      <c r="AD154" s="11">
        <f>'OddsRatio_working_3-way'!X154^(1/3)*SIN(('OddsRatio_working_3-way'!Y154+2*PI())/3)</f>
        <v>0.4285691847120065</v>
      </c>
      <c r="AE154" s="11">
        <f>'OddsRatio_working_3-way'!X154^(1/3)*SIN(('OddsRatio_working_3-way'!Y154+4*PI())/3)</f>
        <v>-0.49885827817215439</v>
      </c>
      <c r="AF154" s="11">
        <f>-'OddsRatio_working_3-way'!U154/(3*'OddsRatio_working_3-way'!X154^(1/3))*COS(('OddsRatio_working_3-way'!Y154)/3)</f>
        <v>0.53545049535002187</v>
      </c>
      <c r="AG154" s="11">
        <f>-'OddsRatio_working_3-way'!U154/(3*'OddsRatio_working_3-way'!X154^(1/3))*COS(('OddsRatio_working_3-way'!Y154+2*PI())/3)</f>
        <v>-0.32859738822047757</v>
      </c>
      <c r="AH154" s="11">
        <f>-'OddsRatio_working_3-way'!U154/(3*'OddsRatio_working_3-way'!X154^(1/3))*COS(('OddsRatio_working_3-way'!Y154+4*PI())/3)</f>
        <v>-0.20685310712954402</v>
      </c>
      <c r="AI154" s="11">
        <f>'OddsRatio_working_3-way'!U154/(3*'OddsRatio_working_3-way'!X154^(1/3))*SIN(('OddsRatio_working_3-way'!Y154)/3)</f>
        <v>-7.0289093460147931E-2</v>
      </c>
      <c r="AJ154" s="11">
        <f>'OddsRatio_working_3-way'!U154/(3*'OddsRatio_working_3-way'!X154^(1/3))*SIN(('OddsRatio_working_3-way'!Y154+2*PI())/3)</f>
        <v>-0.4285691847120065</v>
      </c>
      <c r="AK154" s="11">
        <f>'OddsRatio_working_3-way'!U154/(3*'OddsRatio_working_3-way'!X154^(1/3))*SIN(('OddsRatio_working_3-way'!Y154+4*PI())/3)</f>
        <v>0.49885827817215439</v>
      </c>
      <c r="AL154" s="11">
        <f>'OddsRatio_working_3-way'!Z154+'OddsRatio_working_3-way'!AF154</f>
        <v>1.0709009907000437</v>
      </c>
      <c r="AM154" s="11">
        <f>'OddsRatio_working_3-way'!AA154+'OddsRatio_working_3-way'!AG154</f>
        <v>-0.65719477644095514</v>
      </c>
      <c r="AN154" s="11">
        <f>'OddsRatio_working_3-way'!AB154+'OddsRatio_working_3-way'!AH154</f>
        <v>-0.41370621425908805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1.0709009907000437</v>
      </c>
      <c r="AS154" s="11">
        <f>IF(('OddsRatio_working_3-way'!X154=0),IF(Q154&gt;0,-Q154^(1/3),(-Q154)^(1/3)),'OddsRatio_working_3-way'!AM154-'OddsRatio_working_3-way'!R154/3)</f>
        <v>-0.65719477644095514</v>
      </c>
      <c r="AT154" s="11">
        <f>IF(('OddsRatio_working_3-way'!X154=0),IF(Q154&gt;0,-Q154^(1/3),(-Q154)^(1/3)),'OddsRatio_working_3-way'!AN154-'OddsRatio_working_3-way'!R154/3)</f>
        <v>-0.41370621425908805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9">
        <f t="shared" si="39"/>
        <v>0.33715694685203068</v>
      </c>
      <c r="E155" s="9">
        <f t="shared" si="40"/>
        <v>0.30230779520598439</v>
      </c>
      <c r="F155" s="9">
        <f t="shared" si="41"/>
        <v>0.36053525794198499</v>
      </c>
      <c r="G155" s="9">
        <f t="shared" si="42"/>
        <v>1.0684661642532651</v>
      </c>
      <c r="H155" s="9">
        <f t="shared" si="43"/>
        <v>2.9659777422260074</v>
      </c>
      <c r="I155" s="9">
        <f t="shared" si="44"/>
        <v>3.3078869147870531</v>
      </c>
      <c r="J155" s="9">
        <f t="shared" si="45"/>
        <v>2.7736538326604205</v>
      </c>
      <c r="K155" s="11">
        <f t="shared" si="46"/>
        <v>0.35211267605633806</v>
      </c>
      <c r="L155" s="11">
        <f t="shared" si="47"/>
        <v>0.31645569620253161</v>
      </c>
      <c r="M155" s="11">
        <f t="shared" si="48"/>
        <v>0.37593984962406013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-0.27637108460221704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0.23709880870834599</v>
      </c>
      <c r="Q155" s="11">
        <f>2*'OddsRatio_working_3-way'!K155*'OddsRatio_working_3-way'!L155*'OddsRatio_working_3-way'!M155</f>
        <v>8.3780497776800703E-2</v>
      </c>
      <c r="R155" s="11">
        <f t="shared" si="49"/>
        <v>0</v>
      </c>
      <c r="S155" s="11">
        <f t="shared" si="50"/>
        <v>-0.85790019983314847</v>
      </c>
      <c r="T155" s="11">
        <f t="shared" si="51"/>
        <v>-0.30314494693750832</v>
      </c>
      <c r="U155" s="11">
        <f>'OddsRatio_working_3-way'!S155-'OddsRatio_working_3-way'!R155^2/3</f>
        <v>-0.85790019983314847</v>
      </c>
      <c r="V155" s="11">
        <f>'OddsRatio_working_3-way'!S155*'OddsRatio_working_3-way'!R155/3-2*'OddsRatio_working_3-way'!R155^3/27-'OddsRatio_working_3-way'!T155</f>
        <v>0.30314494693750832</v>
      </c>
      <c r="W155" s="11">
        <f>'OddsRatio_working_3-way'!V155^2+4*'OddsRatio_working_3-way'!U155^3/27</f>
        <v>-1.6451159264248005E-3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0.15292316271592862</v>
      </c>
      <c r="Y155" s="11">
        <f>IF('OddsRatio_working_3-way'!W155&gt;=0,IF('OddsRatio_working_3-way'!V155+SQRT('OddsRatio_working_3-way'!W155)&gt;0,0,PI()),ACOS('OddsRatio_working_3-way'!V155/(2*'OddsRatio_working_3-way'!X155)))</f>
        <v>0.13300753963791734</v>
      </c>
      <c r="Z155" s="11">
        <f>'OddsRatio_working_3-way'!X155^(1/3)*COS('OddsRatio_working_3-way'!Y155/3)</f>
        <v>0.53423308212663245</v>
      </c>
      <c r="AA155" s="11">
        <f>'OddsRatio_working_3-way'!X155^(1/3)*COS(('OddsRatio_working_3-way'!Y155+2*PI())/3)</f>
        <v>-0.28764238889954813</v>
      </c>
      <c r="AB155" s="11">
        <f>'OddsRatio_working_3-way'!X155^(1/3)*COS(('OddsRatio_working_3-way'!Y155+4*PI())/3)</f>
        <v>-0.24659069322708421</v>
      </c>
      <c r="AC155" s="11">
        <f>'OddsRatio_working_3-way'!X155^(1/3)*SIN('OddsRatio_working_3-way'!Y155/3)</f>
        <v>2.3701207547187585E-2</v>
      </c>
      <c r="AD155" s="11">
        <f>'OddsRatio_working_3-way'!X155^(1/3)*SIN(('OddsRatio_working_3-way'!Y155+2*PI())/3)</f>
        <v>0.45080881689012825</v>
      </c>
      <c r="AE155" s="11">
        <f>'OddsRatio_working_3-way'!X155^(1/3)*SIN(('OddsRatio_working_3-way'!Y155+4*PI())/3)</f>
        <v>-0.47451002443731588</v>
      </c>
      <c r="AF155" s="11">
        <f>-'OddsRatio_working_3-way'!U155/(3*'OddsRatio_working_3-way'!X155^(1/3))*COS(('OddsRatio_working_3-way'!Y155)/3)</f>
        <v>0.53423308212663256</v>
      </c>
      <c r="AG155" s="11">
        <f>-'OddsRatio_working_3-way'!U155/(3*'OddsRatio_working_3-way'!X155^(1/3))*COS(('OddsRatio_working_3-way'!Y155+2*PI())/3)</f>
        <v>-0.28764238889954818</v>
      </c>
      <c r="AH155" s="11">
        <f>-'OddsRatio_working_3-way'!U155/(3*'OddsRatio_working_3-way'!X155^(1/3))*COS(('OddsRatio_working_3-way'!Y155+4*PI())/3)</f>
        <v>-0.24659069322708427</v>
      </c>
      <c r="AI155" s="11">
        <f>'OddsRatio_working_3-way'!U155/(3*'OddsRatio_working_3-way'!X155^(1/3))*SIN(('OddsRatio_working_3-way'!Y155)/3)</f>
        <v>-2.3701207547187592E-2</v>
      </c>
      <c r="AJ155" s="11">
        <f>'OddsRatio_working_3-way'!U155/(3*'OddsRatio_working_3-way'!X155^(1/3))*SIN(('OddsRatio_working_3-way'!Y155+2*PI())/3)</f>
        <v>-0.45080881689012836</v>
      </c>
      <c r="AK155" s="11">
        <f>'OddsRatio_working_3-way'!U155/(3*'OddsRatio_working_3-way'!X155^(1/3))*SIN(('OddsRatio_working_3-way'!Y155+4*PI())/3)</f>
        <v>0.47451002443731599</v>
      </c>
      <c r="AL155" s="11">
        <f>'OddsRatio_working_3-way'!Z155+'OddsRatio_working_3-way'!AF155</f>
        <v>1.0684661642532651</v>
      </c>
      <c r="AM155" s="11">
        <f>'OddsRatio_working_3-way'!AA155+'OddsRatio_working_3-way'!AG155</f>
        <v>-0.57528477779909637</v>
      </c>
      <c r="AN155" s="11">
        <f>'OddsRatio_working_3-way'!AB155+'OddsRatio_working_3-way'!AH155</f>
        <v>-0.49318138645416848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1.0684661642532651</v>
      </c>
      <c r="AS155" s="11">
        <f>IF(('OddsRatio_working_3-way'!X155=0),IF(Q155&gt;0,-Q155^(1/3),(-Q155)^(1/3)),'OddsRatio_working_3-way'!AM155-'OddsRatio_working_3-way'!R155/3)</f>
        <v>-0.57528477779909637</v>
      </c>
      <c r="AT155" s="11">
        <f>IF(('OddsRatio_working_3-way'!X155=0),IF(Q155&gt;0,-Q155^(1/3),(-Q155)^(1/3)),'OddsRatio_working_3-way'!AN155-'OddsRatio_working_3-way'!R155/3)</f>
        <v>-0.49318138645416848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9">
        <f t="shared" si="39"/>
        <v>0.46847316441204917</v>
      </c>
      <c r="E156" s="9">
        <f t="shared" si="40"/>
        <v>0.28975838879039645</v>
      </c>
      <c r="F156" s="9">
        <f t="shared" si="41"/>
        <v>0.2417684467975543</v>
      </c>
      <c r="G156" s="9">
        <f t="shared" si="42"/>
        <v>1.0703716862018235</v>
      </c>
      <c r="H156" s="9">
        <f t="shared" si="43"/>
        <v>2.1345939873739326</v>
      </c>
      <c r="I156" s="9">
        <f t="shared" si="44"/>
        <v>3.4511511614021759</v>
      </c>
      <c r="J156" s="9">
        <f t="shared" si="45"/>
        <v>4.1361890405713435</v>
      </c>
      <c r="K156" s="11">
        <f t="shared" si="46"/>
        <v>0.4854368932038835</v>
      </c>
      <c r="L156" s="11">
        <f t="shared" si="47"/>
        <v>0.303951367781155</v>
      </c>
      <c r="M156" s="11">
        <f t="shared" si="48"/>
        <v>0.2544529262086514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-0.26702584574041954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0.23577837763601536</v>
      </c>
      <c r="Q156" s="11">
        <f>2*'OddsRatio_working_3-way'!K156*'OddsRatio_working_3-way'!L156*'OddsRatio_working_3-way'!M156</f>
        <v>7.5088655298094067E-2</v>
      </c>
      <c r="R156" s="11">
        <f t="shared" si="49"/>
        <v>0</v>
      </c>
      <c r="S156" s="11">
        <f t="shared" si="50"/>
        <v>-0.88297961188828</v>
      </c>
      <c r="T156" s="11">
        <f t="shared" si="51"/>
        <v>-0.28120369805359235</v>
      </c>
      <c r="U156" s="11">
        <f>'OddsRatio_working_3-way'!S156-'OddsRatio_working_3-way'!R156^2/3</f>
        <v>-0.88297961188828</v>
      </c>
      <c r="V156" s="11">
        <f>'OddsRatio_working_3-way'!S156*'OddsRatio_working_3-way'!R156/3-2*'OddsRatio_working_3-way'!R156^3/27-'OddsRatio_working_3-way'!T156</f>
        <v>0.28120369805359235</v>
      </c>
      <c r="W156" s="11">
        <f>'OddsRatio_working_3-way'!V156^2+4*'OddsRatio_working_3-way'!U156^3/27</f>
        <v>-2.2912287451620827E-2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0.1596776496966911</v>
      </c>
      <c r="Y156" s="11">
        <f>IF('OddsRatio_working_3-way'!W156&gt;=0,IF('OddsRatio_working_3-way'!V156+SQRT('OddsRatio_working_3-way'!W156)&gt;0,0,PI()),ACOS('OddsRatio_working_3-way'!V156/(2*'OddsRatio_working_3-way'!X156)))</f>
        <v>0.49380538427550147</v>
      </c>
      <c r="Z156" s="11">
        <f>'OddsRatio_working_3-way'!X156^(1/3)*COS('OddsRatio_working_3-way'!Y156/3)</f>
        <v>0.53518584310091177</v>
      </c>
      <c r="AA156" s="11">
        <f>'OddsRatio_working_3-way'!X156^(1/3)*COS(('OddsRatio_working_3-way'!Y156+2*PI())/3)</f>
        <v>-0.34457985537915653</v>
      </c>
      <c r="AB156" s="11">
        <f>'OddsRatio_working_3-way'!X156^(1/3)*COS(('OddsRatio_working_3-way'!Y156+4*PI())/3)</f>
        <v>-0.1906059877217551</v>
      </c>
      <c r="AC156" s="11">
        <f>'OddsRatio_working_3-way'!X156^(1/3)*SIN('OddsRatio_working_3-way'!Y156/3)</f>
        <v>8.8896853940168552E-2</v>
      </c>
      <c r="AD156" s="11">
        <f>'OddsRatio_working_3-way'!X156^(1/3)*SIN(('OddsRatio_working_3-way'!Y156+2*PI())/3)</f>
        <v>0.41903610890109805</v>
      </c>
      <c r="AE156" s="11">
        <f>'OddsRatio_working_3-way'!X156^(1/3)*SIN(('OddsRatio_working_3-way'!Y156+4*PI())/3)</f>
        <v>-0.50793296284126654</v>
      </c>
      <c r="AF156" s="11">
        <f>-'OddsRatio_working_3-way'!U156/(3*'OddsRatio_working_3-way'!X156^(1/3))*COS(('OddsRatio_working_3-way'!Y156)/3)</f>
        <v>0.53518584310091177</v>
      </c>
      <c r="AG156" s="11">
        <f>-'OddsRatio_working_3-way'!U156/(3*'OddsRatio_working_3-way'!X156^(1/3))*COS(('OddsRatio_working_3-way'!Y156+2*PI())/3)</f>
        <v>-0.34457985537915653</v>
      </c>
      <c r="AH156" s="11">
        <f>-'OddsRatio_working_3-way'!U156/(3*'OddsRatio_working_3-way'!X156^(1/3))*COS(('OddsRatio_working_3-way'!Y156+4*PI())/3)</f>
        <v>-0.1906059877217551</v>
      </c>
      <c r="AI156" s="11">
        <f>'OddsRatio_working_3-way'!U156/(3*'OddsRatio_working_3-way'!X156^(1/3))*SIN(('OddsRatio_working_3-way'!Y156)/3)</f>
        <v>-8.8896853940168552E-2</v>
      </c>
      <c r="AJ156" s="11">
        <f>'OddsRatio_working_3-way'!U156/(3*'OddsRatio_working_3-way'!X156^(1/3))*SIN(('OddsRatio_working_3-way'!Y156+2*PI())/3)</f>
        <v>-0.41903610890109805</v>
      </c>
      <c r="AK156" s="11">
        <f>'OddsRatio_working_3-way'!U156/(3*'OddsRatio_working_3-way'!X156^(1/3))*SIN(('OddsRatio_working_3-way'!Y156+4*PI())/3)</f>
        <v>0.50793296284126654</v>
      </c>
      <c r="AL156" s="11">
        <f>'OddsRatio_working_3-way'!Z156+'OddsRatio_working_3-way'!AF156</f>
        <v>1.0703716862018235</v>
      </c>
      <c r="AM156" s="11">
        <f>'OddsRatio_working_3-way'!AA156+'OddsRatio_working_3-way'!AG156</f>
        <v>-0.68915971075831306</v>
      </c>
      <c r="AN156" s="11">
        <f>'OddsRatio_working_3-way'!AB156+'OddsRatio_working_3-way'!AH156</f>
        <v>-0.38121197544351021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1.0703716862018235</v>
      </c>
      <c r="AS156" s="11">
        <f>IF(('OddsRatio_working_3-way'!X156=0),IF(Q156&gt;0,-Q156^(1/3),(-Q156)^(1/3)),'OddsRatio_working_3-way'!AM156-'OddsRatio_working_3-way'!R156/3)</f>
        <v>-0.68915971075831306</v>
      </c>
      <c r="AT156" s="11">
        <f>IF(('OddsRatio_working_3-way'!X156=0),IF(Q156&gt;0,-Q156^(1/3),(-Q156)^(1/3)),'OddsRatio_working_3-way'!AN156-'OddsRatio_working_3-way'!R156/3)</f>
        <v>-0.38121197544351021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9">
        <f t="shared" si="39"/>
        <v>0.22881155846277929</v>
      </c>
      <c r="E157" s="9">
        <f t="shared" si="40"/>
        <v>0.24780315378990958</v>
      </c>
      <c r="F157" s="9">
        <f t="shared" si="41"/>
        <v>0.52338528774731119</v>
      </c>
      <c r="G157" s="9">
        <f t="shared" si="42"/>
        <v>1.0467107414257109</v>
      </c>
      <c r="H157" s="9">
        <f t="shared" si="43"/>
        <v>4.3704085873907887</v>
      </c>
      <c r="I157" s="9">
        <f t="shared" si="44"/>
        <v>4.0354611501345605</v>
      </c>
      <c r="J157" s="9">
        <f t="shared" si="45"/>
        <v>1.910638345040369</v>
      </c>
      <c r="K157" s="11">
        <f t="shared" si="46"/>
        <v>0.23696682464454977</v>
      </c>
      <c r="L157" s="11">
        <f t="shared" si="47"/>
        <v>0.25641025641025644</v>
      </c>
      <c r="M157" s="11">
        <f t="shared" si="48"/>
        <v>0.53475935828876997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-0.26396993026488436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0.22712163777120559</v>
      </c>
      <c r="Q157" s="11">
        <f>2*'OddsRatio_working_3-way'!K157*'OddsRatio_working_3-way'!L157*'OddsRatio_working_3-way'!M157</f>
        <v>6.4984731837254839E-2</v>
      </c>
      <c r="R157" s="11">
        <f t="shared" si="49"/>
        <v>0</v>
      </c>
      <c r="S157" s="11">
        <f t="shared" si="50"/>
        <v>-0.86040723480624159</v>
      </c>
      <c r="T157" s="11">
        <f t="shared" si="51"/>
        <v>-0.24618232755543404</v>
      </c>
      <c r="U157" s="11">
        <f>'OddsRatio_working_3-way'!S157-'OddsRatio_working_3-way'!R157^2/3</f>
        <v>-0.86040723480624159</v>
      </c>
      <c r="V157" s="11">
        <f>'OddsRatio_working_3-way'!S157*'OddsRatio_working_3-way'!R157/3-2*'OddsRatio_working_3-way'!R157^3/27-'OddsRatio_working_3-way'!T157</f>
        <v>0.24618232755543404</v>
      </c>
      <c r="W157" s="11">
        <f>'OddsRatio_working_3-way'!V157^2+4*'OddsRatio_working_3-way'!U157^3/27</f>
        <v>-3.3758706121360581E-2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0.15359398142665909</v>
      </c>
      <c r="Y157" s="11">
        <f>IF('OddsRatio_working_3-way'!W157&gt;=0,IF('OddsRatio_working_3-way'!V157+SQRT('OddsRatio_working_3-way'!W157)&gt;0,0,PI()),ACOS('OddsRatio_working_3-way'!V157/(2*'OddsRatio_working_3-way'!X157)))</f>
        <v>0.64115382345318517</v>
      </c>
      <c r="Z157" s="11">
        <f>'OddsRatio_working_3-way'!X157^(1/3)*COS('OddsRatio_working_3-way'!Y157/3)</f>
        <v>0.52335537071285543</v>
      </c>
      <c r="AA157" s="11">
        <f>'OddsRatio_working_3-way'!X157^(1/3)*COS(('OddsRatio_working_3-way'!Y157+2*PI())/3)</f>
        <v>-0.36004523926048515</v>
      </c>
      <c r="AB157" s="11">
        <f>'OddsRatio_working_3-way'!X157^(1/3)*COS(('OddsRatio_working_3-way'!Y157+4*PI())/3)</f>
        <v>-0.16331013145237039</v>
      </c>
      <c r="AC157" s="11">
        <f>'OddsRatio_working_3-way'!X157^(1/3)*SIN('OddsRatio_working_3-way'!Y157/3)</f>
        <v>0.11358506745206522</v>
      </c>
      <c r="AD157" s="11">
        <f>'OddsRatio_working_3-way'!X157^(1/3)*SIN(('OddsRatio_working_3-way'!Y157+2*PI())/3)</f>
        <v>0.39644651251832258</v>
      </c>
      <c r="AE157" s="11">
        <f>'OddsRatio_working_3-way'!X157^(1/3)*SIN(('OddsRatio_working_3-way'!Y157+4*PI())/3)</f>
        <v>-0.51003157997038784</v>
      </c>
      <c r="AF157" s="11">
        <f>-'OddsRatio_working_3-way'!U157/(3*'OddsRatio_working_3-way'!X157^(1/3))*COS(('OddsRatio_working_3-way'!Y157)/3)</f>
        <v>0.52335537071285543</v>
      </c>
      <c r="AG157" s="11">
        <f>-'OddsRatio_working_3-way'!U157/(3*'OddsRatio_working_3-way'!X157^(1/3))*COS(('OddsRatio_working_3-way'!Y157+2*PI())/3)</f>
        <v>-0.36004523926048515</v>
      </c>
      <c r="AH157" s="11">
        <f>-'OddsRatio_working_3-way'!U157/(3*'OddsRatio_working_3-way'!X157^(1/3))*COS(('OddsRatio_working_3-way'!Y157+4*PI())/3)</f>
        <v>-0.16331013145237039</v>
      </c>
      <c r="AI157" s="11">
        <f>'OddsRatio_working_3-way'!U157/(3*'OddsRatio_working_3-way'!X157^(1/3))*SIN(('OddsRatio_working_3-way'!Y157)/3)</f>
        <v>-0.11358506745206522</v>
      </c>
      <c r="AJ157" s="11">
        <f>'OddsRatio_working_3-way'!U157/(3*'OddsRatio_working_3-way'!X157^(1/3))*SIN(('OddsRatio_working_3-way'!Y157+2*PI())/3)</f>
        <v>-0.39644651251832258</v>
      </c>
      <c r="AK157" s="11">
        <f>'OddsRatio_working_3-way'!U157/(3*'OddsRatio_working_3-way'!X157^(1/3))*SIN(('OddsRatio_working_3-way'!Y157+4*PI())/3)</f>
        <v>0.51003157997038784</v>
      </c>
      <c r="AL157" s="11">
        <f>'OddsRatio_working_3-way'!Z157+'OddsRatio_working_3-way'!AF157</f>
        <v>1.0467107414257109</v>
      </c>
      <c r="AM157" s="11">
        <f>'OddsRatio_working_3-way'!AA157+'OddsRatio_working_3-way'!AG157</f>
        <v>-0.7200904785209703</v>
      </c>
      <c r="AN157" s="11">
        <f>'OddsRatio_working_3-way'!AB157+'OddsRatio_working_3-way'!AH157</f>
        <v>-0.32662026290474078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1.0467107414257109</v>
      </c>
      <c r="AS157" s="11">
        <f>IF(('OddsRatio_working_3-way'!X157=0),IF(Q157&gt;0,-Q157^(1/3),(-Q157)^(1/3)),'OddsRatio_working_3-way'!AM157-'OddsRatio_working_3-way'!R157/3)</f>
        <v>-0.7200904785209703</v>
      </c>
      <c r="AT157" s="11">
        <f>IF(('OddsRatio_working_3-way'!X157=0),IF(Q157&gt;0,-Q157^(1/3),(-Q157)^(1/3)),'OddsRatio_working_3-way'!AN157-'OddsRatio_working_3-way'!R157/3)</f>
        <v>-0.32662026290474078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9">
        <f t="shared" si="39"/>
        <v>0.67523507336122912</v>
      </c>
      <c r="E158" s="9">
        <f t="shared" si="40"/>
        <v>0.18728767479538999</v>
      </c>
      <c r="F158" s="9">
        <f t="shared" si="41"/>
        <v>0.13747725184338089</v>
      </c>
      <c r="G158" s="9">
        <f t="shared" si="42"/>
        <v>1.0688127223346413</v>
      </c>
      <c r="H158" s="9">
        <f t="shared" si="43"/>
        <v>1.4809657250505885</v>
      </c>
      <c r="I158" s="9">
        <f t="shared" si="44"/>
        <v>5.3393796526786428</v>
      </c>
      <c r="J158" s="9">
        <f t="shared" si="45"/>
        <v>7.2739306801043462</v>
      </c>
      <c r="K158" s="11">
        <f t="shared" si="46"/>
        <v>0.68965517241379315</v>
      </c>
      <c r="L158" s="11">
        <f t="shared" si="47"/>
        <v>0.19762845849802374</v>
      </c>
      <c r="M158" s="11">
        <f t="shared" si="48"/>
        <v>0.14556040756914118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-0.2127655902100557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0.2059311749444849</v>
      </c>
      <c r="Q158" s="11">
        <f>2*'OddsRatio_working_3-way'!K158*'OddsRatio_working_3-way'!L158*'OddsRatio_working_3-way'!M158</f>
        <v>3.9678453746528883E-2</v>
      </c>
      <c r="R158" s="11">
        <f t="shared" si="49"/>
        <v>0</v>
      </c>
      <c r="S158" s="11">
        <f t="shared" si="50"/>
        <v>-0.96787819280916887</v>
      </c>
      <c r="T158" s="11">
        <f t="shared" si="51"/>
        <v>-0.18648905449116934</v>
      </c>
      <c r="U158" s="11">
        <f>'OddsRatio_working_3-way'!S158-'OddsRatio_working_3-way'!R158^2/3</f>
        <v>-0.96787819280916887</v>
      </c>
      <c r="V158" s="11">
        <f>'OddsRatio_working_3-way'!S158*'OddsRatio_working_3-way'!R158/3-2*'OddsRatio_working_3-way'!R158^3/27-'OddsRatio_working_3-way'!T158</f>
        <v>0.18648905449116934</v>
      </c>
      <c r="W158" s="11">
        <f>'OddsRatio_working_3-way'!V158^2+4*'OddsRatio_working_3-way'!U158^3/27</f>
        <v>-9.9547294229252292E-2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0.18325219076061725</v>
      </c>
      <c r="Y158" s="11">
        <f>IF('OddsRatio_working_3-way'!W158&gt;=0,IF('OddsRatio_working_3-way'!V158+SQRT('OddsRatio_working_3-way'!W158)&gt;0,0,PI()),ACOS('OddsRatio_working_3-way'!V158/(2*'OddsRatio_working_3-way'!X158)))</f>
        <v>1.0369691813007411</v>
      </c>
      <c r="Z158" s="11">
        <f>'OddsRatio_working_3-way'!X158^(1/3)*COS('OddsRatio_working_3-way'!Y158/3)</f>
        <v>0.53440636116732076</v>
      </c>
      <c r="AA158" s="11">
        <f>'OddsRatio_working_3-way'!X158^(1/3)*COS(('OddsRatio_working_3-way'!Y158+2*PI())/3)</f>
        <v>-0.43386730107820348</v>
      </c>
      <c r="AB158" s="11">
        <f>'OddsRatio_working_3-way'!X158^(1/3)*COS(('OddsRatio_working_3-way'!Y158+4*PI())/3)</f>
        <v>-0.10053906008911716</v>
      </c>
      <c r="AC158" s="11">
        <f>'OddsRatio_working_3-way'!X158^(1/3)*SIN('OddsRatio_working_3-way'!Y158/3)</f>
        <v>0.19244714966355347</v>
      </c>
      <c r="AD158" s="11">
        <f>'OddsRatio_working_3-way'!X158^(1/3)*SIN(('OddsRatio_working_3-way'!Y158+2*PI())/3)</f>
        <v>0.36658590988312484</v>
      </c>
      <c r="AE158" s="11">
        <f>'OddsRatio_working_3-way'!X158^(1/3)*SIN(('OddsRatio_working_3-way'!Y158+4*PI())/3)</f>
        <v>-0.55903305954667826</v>
      </c>
      <c r="AF158" s="11">
        <f>-'OddsRatio_working_3-way'!U158/(3*'OddsRatio_working_3-way'!X158^(1/3))*COS(('OddsRatio_working_3-way'!Y158)/3)</f>
        <v>0.53440636116732065</v>
      </c>
      <c r="AG158" s="11">
        <f>-'OddsRatio_working_3-way'!U158/(3*'OddsRatio_working_3-way'!X158^(1/3))*COS(('OddsRatio_working_3-way'!Y158+2*PI())/3)</f>
        <v>-0.43386730107820343</v>
      </c>
      <c r="AH158" s="11">
        <f>-'OddsRatio_working_3-way'!U158/(3*'OddsRatio_working_3-way'!X158^(1/3))*COS(('OddsRatio_working_3-way'!Y158+4*PI())/3)</f>
        <v>-0.10053906008911714</v>
      </c>
      <c r="AI158" s="11">
        <f>'OddsRatio_working_3-way'!U158/(3*'OddsRatio_working_3-way'!X158^(1/3))*SIN(('OddsRatio_working_3-way'!Y158)/3)</f>
        <v>-0.19244714966355345</v>
      </c>
      <c r="AJ158" s="11">
        <f>'OddsRatio_working_3-way'!U158/(3*'OddsRatio_working_3-way'!X158^(1/3))*SIN(('OddsRatio_working_3-way'!Y158+2*PI())/3)</f>
        <v>-0.36658590988312478</v>
      </c>
      <c r="AK158" s="11">
        <f>'OddsRatio_working_3-way'!U158/(3*'OddsRatio_working_3-way'!X158^(1/3))*SIN(('OddsRatio_working_3-way'!Y158+4*PI())/3)</f>
        <v>0.55903305954667815</v>
      </c>
      <c r="AL158" s="11">
        <f>'OddsRatio_working_3-way'!Z158+'OddsRatio_working_3-way'!AF158</f>
        <v>1.0688127223346413</v>
      </c>
      <c r="AM158" s="11">
        <f>'OddsRatio_working_3-way'!AA158+'OddsRatio_working_3-way'!AG158</f>
        <v>-0.86773460215640696</v>
      </c>
      <c r="AN158" s="11">
        <f>'OddsRatio_working_3-way'!AB158+'OddsRatio_working_3-way'!AH158</f>
        <v>-0.20107812017823429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1.0688127223346413</v>
      </c>
      <c r="AS158" s="11">
        <f>IF(('OddsRatio_working_3-way'!X158=0),IF(Q158&gt;0,-Q158^(1/3),(-Q158)^(1/3)),'OddsRatio_working_3-way'!AM158-'OddsRatio_working_3-way'!R158/3)</f>
        <v>-0.86773460215640696</v>
      </c>
      <c r="AT158" s="11">
        <f>IF(('OddsRatio_working_3-way'!X158=0),IF(Q158&gt;0,-Q158^(1/3),(-Q158)^(1/3)),'OddsRatio_working_3-way'!AN158-'OddsRatio_working_3-way'!R158/3)</f>
        <v>-0.20107812017823429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9">
        <f t="shared" si="39"/>
        <v>0.15666985267665065</v>
      </c>
      <c r="E159" s="9">
        <f t="shared" si="40"/>
        <v>0.20131099974830996</v>
      </c>
      <c r="F159" s="9">
        <f t="shared" si="41"/>
        <v>0.6420191475750392</v>
      </c>
      <c r="G159" s="9">
        <f t="shared" si="42"/>
        <v>1.0722806614134277</v>
      </c>
      <c r="H159" s="9">
        <f t="shared" si="43"/>
        <v>6.3828489202954062</v>
      </c>
      <c r="I159" s="9">
        <f t="shared" si="44"/>
        <v>4.9674384472296831</v>
      </c>
      <c r="J159" s="9">
        <f t="shared" si="45"/>
        <v>1.5575859439349822</v>
      </c>
      <c r="K159" s="11">
        <f t="shared" si="46"/>
        <v>0.16611295681063123</v>
      </c>
      <c r="L159" s="11">
        <f t="shared" si="47"/>
        <v>0.21276595744680851</v>
      </c>
      <c r="M159" s="11">
        <f t="shared" si="48"/>
        <v>0.65789473684210531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-0.22457988117250061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0.21484934503502701</v>
      </c>
      <c r="Q159" s="11">
        <f>2*'OddsRatio_working_3-way'!K159*'OddsRatio_working_3-way'!L159*'OddsRatio_working_3-way'!M159</f>
        <v>4.6504187237018831E-2</v>
      </c>
      <c r="R159" s="11">
        <f t="shared" si="49"/>
        <v>0</v>
      </c>
      <c r="S159" s="11">
        <f t="shared" si="50"/>
        <v>-0.95667227141330824</v>
      </c>
      <c r="T159" s="11">
        <f t="shared" si="51"/>
        <v>-0.20707192021933077</v>
      </c>
      <c r="U159" s="11">
        <f>'OddsRatio_working_3-way'!S159-'OddsRatio_working_3-way'!R159^2/3</f>
        <v>-0.95667227141330824</v>
      </c>
      <c r="V159" s="11">
        <f>'OddsRatio_working_3-way'!S159*'OddsRatio_working_3-way'!R159/3-2*'OddsRatio_working_3-way'!R159^3/27-'OddsRatio_working_3-way'!T159</f>
        <v>0.20707192021933077</v>
      </c>
      <c r="W159" s="11">
        <f>'OddsRatio_working_3-way'!V159^2+4*'OddsRatio_working_3-way'!U159^3/27</f>
        <v>-8.6834901579986218E-2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0.18007892833651243</v>
      </c>
      <c r="Y159" s="11">
        <f>IF('OddsRatio_working_3-way'!W159&gt;=0,IF('OddsRatio_working_3-way'!V159+SQRT('OddsRatio_working_3-way'!W159)&gt;0,0,PI()),ACOS('OddsRatio_working_3-way'!V159/(2*'OddsRatio_working_3-way'!X159)))</f>
        <v>0.95825613946047183</v>
      </c>
      <c r="Z159" s="11">
        <f>'OddsRatio_working_3-way'!X159^(1/3)*COS('OddsRatio_working_3-way'!Y159/3)</f>
        <v>0.53614033070671385</v>
      </c>
      <c r="AA159" s="11">
        <f>'OddsRatio_working_3-way'!X159^(1/3)*COS(('OddsRatio_working_3-way'!Y159+2*PI())/3)</f>
        <v>-0.42163847977921337</v>
      </c>
      <c r="AB159" s="11">
        <f>'OddsRatio_working_3-way'!X159^(1/3)*COS(('OddsRatio_working_3-way'!Y159+4*PI())/3)</f>
        <v>-0.11450185092750058</v>
      </c>
      <c r="AC159" s="11">
        <f>'OddsRatio_working_3-way'!X159^(1/3)*SIN('OddsRatio_working_3-way'!Y159/3)</f>
        <v>0.17732541534553073</v>
      </c>
      <c r="AD159" s="11">
        <f>'OddsRatio_working_3-way'!X159^(1/3)*SIN(('OddsRatio_working_3-way'!Y159+2*PI())/3)</f>
        <v>0.37564843871263903</v>
      </c>
      <c r="AE159" s="11">
        <f>'OddsRatio_working_3-way'!X159^(1/3)*SIN(('OddsRatio_working_3-way'!Y159+4*PI())/3)</f>
        <v>-0.55297385405816957</v>
      </c>
      <c r="AF159" s="11">
        <f>-'OddsRatio_working_3-way'!U159/(3*'OddsRatio_working_3-way'!X159^(1/3))*COS(('OddsRatio_working_3-way'!Y159)/3)</f>
        <v>0.53614033070671385</v>
      </c>
      <c r="AG159" s="11">
        <f>-'OddsRatio_working_3-way'!U159/(3*'OddsRatio_working_3-way'!X159^(1/3))*COS(('OddsRatio_working_3-way'!Y159+2*PI())/3)</f>
        <v>-0.42163847977921337</v>
      </c>
      <c r="AH159" s="11">
        <f>-'OddsRatio_working_3-way'!U159/(3*'OddsRatio_working_3-way'!X159^(1/3))*COS(('OddsRatio_working_3-way'!Y159+4*PI())/3)</f>
        <v>-0.11450185092750058</v>
      </c>
      <c r="AI159" s="11">
        <f>'OddsRatio_working_3-way'!U159/(3*'OddsRatio_working_3-way'!X159^(1/3))*SIN(('OddsRatio_working_3-way'!Y159)/3)</f>
        <v>-0.17732541534553073</v>
      </c>
      <c r="AJ159" s="11">
        <f>'OddsRatio_working_3-way'!U159/(3*'OddsRatio_working_3-way'!X159^(1/3))*SIN(('OddsRatio_working_3-way'!Y159+2*PI())/3)</f>
        <v>-0.37564843871263903</v>
      </c>
      <c r="AK159" s="11">
        <f>'OddsRatio_working_3-way'!U159/(3*'OddsRatio_working_3-way'!X159^(1/3))*SIN(('OddsRatio_working_3-way'!Y159+4*PI())/3)</f>
        <v>0.55297385405816957</v>
      </c>
      <c r="AL159" s="11">
        <f>'OddsRatio_working_3-way'!Z159+'OddsRatio_working_3-way'!AF159</f>
        <v>1.0722806614134277</v>
      </c>
      <c r="AM159" s="11">
        <f>'OddsRatio_working_3-way'!AA159+'OddsRatio_working_3-way'!AG159</f>
        <v>-0.84327695955842674</v>
      </c>
      <c r="AN159" s="11">
        <f>'OddsRatio_working_3-way'!AB159+'OddsRatio_working_3-way'!AH159</f>
        <v>-0.22900370185500116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1.0722806614134277</v>
      </c>
      <c r="AS159" s="11">
        <f>IF(('OddsRatio_working_3-way'!X159=0),IF(Q159&gt;0,-Q159^(1/3),(-Q159)^(1/3)),'OddsRatio_working_3-way'!AM159-'OddsRatio_working_3-way'!R159/3)</f>
        <v>-0.84327695955842674</v>
      </c>
      <c r="AT159" s="11">
        <f>IF(('OddsRatio_working_3-way'!X159=0),IF(Q159&gt;0,-Q159^(1/3),(-Q159)^(1/3)),'OddsRatio_working_3-way'!AN159-'OddsRatio_working_3-way'!R159/3)</f>
        <v>-0.22900370185500116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9">
        <f t="shared" si="39"/>
        <v>0.4418836133478023</v>
      </c>
      <c r="E160" s="9">
        <f t="shared" si="40"/>
        <v>0.27865175921851842</v>
      </c>
      <c r="F160" s="9">
        <f t="shared" si="41"/>
        <v>0.27946462743367945</v>
      </c>
      <c r="G160" s="9">
        <f t="shared" si="42"/>
        <v>1.0438341639661717</v>
      </c>
      <c r="H160" s="9">
        <f t="shared" si="43"/>
        <v>2.2630393383990679</v>
      </c>
      <c r="I160" s="9">
        <f t="shared" si="44"/>
        <v>3.588708726636106</v>
      </c>
      <c r="J160" s="9">
        <f t="shared" si="45"/>
        <v>3.5782703849964443</v>
      </c>
      <c r="K160" s="11">
        <f t="shared" si="46"/>
        <v>0.45248868778280543</v>
      </c>
      <c r="L160" s="11">
        <f t="shared" si="47"/>
        <v>0.28735632183908044</v>
      </c>
      <c r="M160" s="11">
        <f t="shared" si="48"/>
        <v>0.28818443804034583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-0.27773653434344048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0.23082333935722299</v>
      </c>
      <c r="Q160" s="11">
        <f>2*'OddsRatio_working_3-way'!K160*'OddsRatio_working_3-way'!L160*'OddsRatio_working_3-way'!M160</f>
        <v>7.4942642648449007E-2</v>
      </c>
      <c r="R160" s="11">
        <f t="shared" si="49"/>
        <v>0</v>
      </c>
      <c r="S160" s="11">
        <f t="shared" si="50"/>
        <v>-0.83108741852375079</v>
      </c>
      <c r="T160" s="11">
        <f t="shared" si="51"/>
        <v>-0.26983357744277614</v>
      </c>
      <c r="U160" s="11">
        <f>'OddsRatio_working_3-way'!S160-'OddsRatio_working_3-way'!R160^2/3</f>
        <v>-0.83108741852375079</v>
      </c>
      <c r="V160" s="11">
        <f>'OddsRatio_working_3-way'!S160*'OddsRatio_working_3-way'!R160/3-2*'OddsRatio_working_3-way'!R160^3/27-'OddsRatio_working_3-way'!T160</f>
        <v>0.26983357744277614</v>
      </c>
      <c r="W160" s="11">
        <f>'OddsRatio_working_3-way'!V160^2+4*'OddsRatio_working_3-way'!U160^3/27</f>
        <v>-1.2232405450612494E-2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0.14581029196028925</v>
      </c>
      <c r="Y160" s="11">
        <f>IF('OddsRatio_working_3-way'!W160&gt;=0,IF('OddsRatio_working_3-way'!V160+SQRT('OddsRatio_working_3-way'!W160)&gt;0,0,PI()),ACOS('OddsRatio_working_3-way'!V160/(2*'OddsRatio_working_3-way'!X160)))</f>
        <v>0.38899709363358359</v>
      </c>
      <c r="Z160" s="11">
        <f>'OddsRatio_working_3-way'!X160^(1/3)*COS('OddsRatio_working_3-way'!Y160/3)</f>
        <v>0.52191708198308584</v>
      </c>
      <c r="AA160" s="11">
        <f>'OddsRatio_working_3-way'!X160^(1/3)*COS(('OddsRatio_working_3-way'!Y160+2*PI())/3)</f>
        <v>-0.31989727427987663</v>
      </c>
      <c r="AB160" s="11">
        <f>'OddsRatio_working_3-way'!X160^(1/3)*COS(('OddsRatio_working_3-way'!Y160+4*PI())/3)</f>
        <v>-0.20201980770320935</v>
      </c>
      <c r="AC160" s="11">
        <f>'OddsRatio_working_3-way'!X160^(1/3)*SIN('OddsRatio_working_3-way'!Y160/3)</f>
        <v>6.8056587059430018E-2</v>
      </c>
      <c r="AD160" s="11">
        <f>'OddsRatio_working_3-way'!X160^(1/3)*SIN(('OddsRatio_working_3-way'!Y160+2*PI())/3)</f>
        <v>0.41796515813668289</v>
      </c>
      <c r="AE160" s="11">
        <f>'OddsRatio_working_3-way'!X160^(1/3)*SIN(('OddsRatio_working_3-way'!Y160+4*PI())/3)</f>
        <v>-0.48602174519611291</v>
      </c>
      <c r="AF160" s="11">
        <f>-'OddsRatio_working_3-way'!U160/(3*'OddsRatio_working_3-way'!X160^(1/3))*COS(('OddsRatio_working_3-way'!Y160)/3)</f>
        <v>0.52191708198308584</v>
      </c>
      <c r="AG160" s="11">
        <f>-'OddsRatio_working_3-way'!U160/(3*'OddsRatio_working_3-way'!X160^(1/3))*COS(('OddsRatio_working_3-way'!Y160+2*PI())/3)</f>
        <v>-0.31989727427987663</v>
      </c>
      <c r="AH160" s="11">
        <f>-'OddsRatio_working_3-way'!U160/(3*'OddsRatio_working_3-way'!X160^(1/3))*COS(('OddsRatio_working_3-way'!Y160+4*PI())/3)</f>
        <v>-0.20201980770320935</v>
      </c>
      <c r="AI160" s="11">
        <f>'OddsRatio_working_3-way'!U160/(3*'OddsRatio_working_3-way'!X160^(1/3))*SIN(('OddsRatio_working_3-way'!Y160)/3)</f>
        <v>-6.8056587059430018E-2</v>
      </c>
      <c r="AJ160" s="11">
        <f>'OddsRatio_working_3-way'!U160/(3*'OddsRatio_working_3-way'!X160^(1/3))*SIN(('OddsRatio_working_3-way'!Y160+2*PI())/3)</f>
        <v>-0.41796515813668289</v>
      </c>
      <c r="AK160" s="11">
        <f>'OddsRatio_working_3-way'!U160/(3*'OddsRatio_working_3-way'!X160^(1/3))*SIN(('OddsRatio_working_3-way'!Y160+4*PI())/3)</f>
        <v>0.48602174519611291</v>
      </c>
      <c r="AL160" s="11">
        <f>'OddsRatio_working_3-way'!Z160+'OddsRatio_working_3-way'!AF160</f>
        <v>1.0438341639661717</v>
      </c>
      <c r="AM160" s="11">
        <f>'OddsRatio_working_3-way'!AA160+'OddsRatio_working_3-way'!AG160</f>
        <v>-0.63979454855975326</v>
      </c>
      <c r="AN160" s="11">
        <f>'OddsRatio_working_3-way'!AB160+'OddsRatio_working_3-way'!AH160</f>
        <v>-0.4040396154064187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1.0438341639661717</v>
      </c>
      <c r="AS160" s="11">
        <f>IF(('OddsRatio_working_3-way'!X160=0),IF(Q160&gt;0,-Q160^(1/3),(-Q160)^(1/3)),'OddsRatio_working_3-way'!AM160-'OddsRatio_working_3-way'!R160/3)</f>
        <v>-0.63979454855975326</v>
      </c>
      <c r="AT160" s="11">
        <f>IF(('OddsRatio_working_3-way'!X160=0),IF(Q160&gt;0,-Q160^(1/3),(-Q160)^(1/3)),'OddsRatio_working_3-way'!AN160-'OddsRatio_working_3-way'!R160/3)</f>
        <v>-0.4040396154064187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9">
        <f t="shared" si="39"/>
        <v>0.34918664279086642</v>
      </c>
      <c r="E161" s="9">
        <f t="shared" si="40"/>
        <v>0.27820346793865047</v>
      </c>
      <c r="F161" s="9">
        <f t="shared" si="41"/>
        <v>0.37260988927048333</v>
      </c>
      <c r="G161" s="9">
        <f t="shared" si="42"/>
        <v>1.0589761213104771</v>
      </c>
      <c r="H161" s="9">
        <f t="shared" si="43"/>
        <v>2.8637979735064389</v>
      </c>
      <c r="I161" s="9">
        <f t="shared" si="44"/>
        <v>3.5944914972106687</v>
      </c>
      <c r="J161" s="9">
        <f t="shared" si="45"/>
        <v>2.6837720328836587</v>
      </c>
      <c r="K161" s="11">
        <f t="shared" si="46"/>
        <v>0.3623188405797102</v>
      </c>
      <c r="L161" s="11">
        <f t="shared" si="47"/>
        <v>0.28985507246376813</v>
      </c>
      <c r="M161" s="11">
        <f t="shared" si="48"/>
        <v>0.38610038610038611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-0.27800200957100774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0.23517981930080234</v>
      </c>
      <c r="Q161" s="11">
        <f>2*'OddsRatio_working_3-way'!K161*'OddsRatio_working_3-way'!L161*'OddsRatio_working_3-way'!M161</f>
        <v>8.1096489414069772E-2</v>
      </c>
      <c r="R161" s="11">
        <f t="shared" si="49"/>
        <v>0</v>
      </c>
      <c r="S161" s="11">
        <f t="shared" si="50"/>
        <v>-0.84596445782429608</v>
      </c>
      <c r="T161" s="11">
        <f t="shared" si="51"/>
        <v>-0.291711882008378</v>
      </c>
      <c r="U161" s="11">
        <f>'OddsRatio_working_3-way'!S161-'OddsRatio_working_3-way'!R161^2/3</f>
        <v>-0.84596445782429608</v>
      </c>
      <c r="V161" s="11">
        <f>'OddsRatio_working_3-way'!S161*'OddsRatio_working_3-way'!R161/3-2*'OddsRatio_working_3-way'!R161^3/27-'OddsRatio_working_3-way'!T161</f>
        <v>0.291711882008378</v>
      </c>
      <c r="W161" s="11">
        <f>'OddsRatio_working_3-way'!V161^2+4*'OddsRatio_working_3-way'!U161^3/27</f>
        <v>-4.5959445461813686E-3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0.149742918573009</v>
      </c>
      <c r="Y161" s="11">
        <f>IF('OddsRatio_working_3-way'!W161&gt;=0,IF('OddsRatio_working_3-way'!V161+SQRT('OddsRatio_working_3-way'!W161)&gt;0,0,PI()),ACOS('OddsRatio_working_3-way'!V161/(2*'OddsRatio_working_3-way'!X161)))</f>
        <v>0.22834515998215266</v>
      </c>
      <c r="Z161" s="11">
        <f>'OddsRatio_working_3-way'!X161^(1/3)*COS('OddsRatio_working_3-way'!Y161/3)</f>
        <v>0.52948806065523868</v>
      </c>
      <c r="AA161" s="11">
        <f>'OddsRatio_working_3-way'!X161^(1/3)*COS(('OddsRatio_working_3-way'!Y161+2*PI())/3)</f>
        <v>-0.29971415577405947</v>
      </c>
      <c r="AB161" s="11">
        <f>'OddsRatio_working_3-way'!X161^(1/3)*COS(('OddsRatio_working_3-way'!Y161+4*PI())/3)</f>
        <v>-0.22977390488117916</v>
      </c>
      <c r="AC161" s="11">
        <f>'OddsRatio_working_3-way'!X161^(1/3)*SIN('OddsRatio_working_3-way'!Y161/3)</f>
        <v>4.0380022680194368E-2</v>
      </c>
      <c r="AD161" s="11">
        <f>'OddsRatio_working_3-way'!X161^(1/3)*SIN(('OddsRatio_working_3-way'!Y161+2*PI())/3)</f>
        <v>0.43836010018789529</v>
      </c>
      <c r="AE161" s="11">
        <f>'OddsRatio_working_3-way'!X161^(1/3)*SIN(('OddsRatio_working_3-way'!Y161+4*PI())/3)</f>
        <v>-0.4787401228680897</v>
      </c>
      <c r="AF161" s="11">
        <f>-'OddsRatio_working_3-way'!U161/(3*'OddsRatio_working_3-way'!X161^(1/3))*COS(('OddsRatio_working_3-way'!Y161)/3)</f>
        <v>0.52948806065523857</v>
      </c>
      <c r="AG161" s="11">
        <f>-'OddsRatio_working_3-way'!U161/(3*'OddsRatio_working_3-way'!X161^(1/3))*COS(('OddsRatio_working_3-way'!Y161+2*PI())/3)</f>
        <v>-0.29971415577405941</v>
      </c>
      <c r="AH161" s="11">
        <f>-'OddsRatio_working_3-way'!U161/(3*'OddsRatio_working_3-way'!X161^(1/3))*COS(('OddsRatio_working_3-way'!Y161+4*PI())/3)</f>
        <v>-0.2297739048811791</v>
      </c>
      <c r="AI161" s="11">
        <f>'OddsRatio_working_3-way'!U161/(3*'OddsRatio_working_3-way'!X161^(1/3))*SIN(('OddsRatio_working_3-way'!Y161)/3)</f>
        <v>-4.0380022680194354E-2</v>
      </c>
      <c r="AJ161" s="11">
        <f>'OddsRatio_working_3-way'!U161/(3*'OddsRatio_working_3-way'!X161^(1/3))*SIN(('OddsRatio_working_3-way'!Y161+2*PI())/3)</f>
        <v>-0.43836010018789517</v>
      </c>
      <c r="AK161" s="11">
        <f>'OddsRatio_working_3-way'!U161/(3*'OddsRatio_working_3-way'!X161^(1/3))*SIN(('OddsRatio_working_3-way'!Y161+4*PI())/3)</f>
        <v>0.47874012286808959</v>
      </c>
      <c r="AL161" s="11">
        <f>'OddsRatio_working_3-way'!Z161+'OddsRatio_working_3-way'!AF161</f>
        <v>1.0589761213104771</v>
      </c>
      <c r="AM161" s="11">
        <f>'OddsRatio_working_3-way'!AA161+'OddsRatio_working_3-way'!AG161</f>
        <v>-0.59942831154811893</v>
      </c>
      <c r="AN161" s="11">
        <f>'OddsRatio_working_3-way'!AB161+'OddsRatio_working_3-way'!AH161</f>
        <v>-0.45954780976235826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1.0589761213104771</v>
      </c>
      <c r="AS161" s="11">
        <f>IF(('OddsRatio_working_3-way'!X161=0),IF(Q161&gt;0,-Q161^(1/3),(-Q161)^(1/3)),'OddsRatio_working_3-way'!AM161-'OddsRatio_working_3-way'!R161/3)</f>
        <v>-0.59942831154811893</v>
      </c>
      <c r="AT161" s="11">
        <f>IF(('OddsRatio_working_3-way'!X161=0),IF(Q161&gt;0,-Q161^(1/3),(-Q161)^(1/3)),'OddsRatio_working_3-way'!AN161-'OddsRatio_working_3-way'!R161/3)</f>
        <v>-0.45954780976235826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9">
        <f t="shared" si="39"/>
        <v>0.41331042225075604</v>
      </c>
      <c r="E162" s="9">
        <f t="shared" si="40"/>
        <v>0.28833268735013723</v>
      </c>
      <c r="F162" s="9">
        <f t="shared" si="41"/>
        <v>0.29835689039910684</v>
      </c>
      <c r="G162" s="9">
        <f t="shared" si="42"/>
        <v>1.0593201127428133</v>
      </c>
      <c r="H162" s="9">
        <f t="shared" si="43"/>
        <v>2.4194889510753699</v>
      </c>
      <c r="I162" s="9">
        <f t="shared" si="44"/>
        <v>3.4682158626907551</v>
      </c>
      <c r="J162" s="9">
        <f t="shared" si="45"/>
        <v>3.3516906502890458</v>
      </c>
      <c r="K162" s="11">
        <f t="shared" si="46"/>
        <v>0.42735042735042739</v>
      </c>
      <c r="L162" s="11">
        <f t="shared" si="47"/>
        <v>0.3003003003003003</v>
      </c>
      <c r="M162" s="11">
        <f t="shared" si="48"/>
        <v>0.3105590062111801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-0.27624710233405891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0.23474661155820575</v>
      </c>
      <c r="Q162" s="11">
        <f>2*'OddsRatio_working_3-way'!K162*'OddsRatio_working_3-way'!L162*'OddsRatio_working_3-way'!M162</f>
        <v>7.9710224637760868E-2</v>
      </c>
      <c r="R162" s="11">
        <f t="shared" si="49"/>
        <v>0</v>
      </c>
      <c r="S162" s="11">
        <f t="shared" si="50"/>
        <v>-0.84977040329035691</v>
      </c>
      <c r="T162" s="11">
        <f t="shared" si="51"/>
        <v>-0.28854682624460337</v>
      </c>
      <c r="U162" s="11">
        <f>'OddsRatio_working_3-way'!S162-'OddsRatio_working_3-way'!R162^2/3</f>
        <v>-0.84977040329035691</v>
      </c>
      <c r="V162" s="11">
        <f>'OddsRatio_working_3-way'!S162*'OddsRatio_working_3-way'!R162/3-2*'OddsRatio_working_3-way'!R162^3/27-'OddsRatio_working_3-way'!T162</f>
        <v>0.28854682624460337</v>
      </c>
      <c r="W162" s="11">
        <f>'OddsRatio_working_3-way'!V162^2+4*'OddsRatio_working_3-way'!U162^3/27</f>
        <v>-7.6485044037371552E-3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0.15075458147231419</v>
      </c>
      <c r="Y162" s="11">
        <f>IF('OddsRatio_working_3-way'!W162&gt;=0,IF('OddsRatio_working_3-way'!V162+SQRT('OddsRatio_working_3-way'!W162)&gt;0,0,PI()),ACOS('OddsRatio_working_3-way'!V162/(2*'OddsRatio_working_3-way'!X162)))</f>
        <v>0.29428946475754736</v>
      </c>
      <c r="Z162" s="11">
        <f>'OddsRatio_working_3-way'!X162^(1/3)*COS('OddsRatio_working_3-way'!Y162/3)</f>
        <v>0.52966005637140678</v>
      </c>
      <c r="AA162" s="11">
        <f>'OddsRatio_working_3-way'!X162^(1/3)*COS(('OddsRatio_working_3-way'!Y162+2*PI())/3)</f>
        <v>-0.30997168672931358</v>
      </c>
      <c r="AB162" s="11">
        <f>'OddsRatio_working_3-way'!X162^(1/3)*COS(('OddsRatio_working_3-way'!Y162+4*PI())/3)</f>
        <v>-0.21968836964209337</v>
      </c>
      <c r="AC162" s="11">
        <f>'OddsRatio_working_3-way'!X162^(1/3)*SIN('OddsRatio_working_3-way'!Y162/3)</f>
        <v>5.2125097423639161E-2</v>
      </c>
      <c r="AD162" s="11">
        <f>'OddsRatio_working_3-way'!X162^(1/3)*SIN(('OddsRatio_working_3-way'!Y162+2*PI())/3)</f>
        <v>0.43263651547571663</v>
      </c>
      <c r="AE162" s="11">
        <f>'OddsRatio_working_3-way'!X162^(1/3)*SIN(('OddsRatio_working_3-way'!Y162+4*PI())/3)</f>
        <v>-0.48476161289935554</v>
      </c>
      <c r="AF162" s="11">
        <f>-'OddsRatio_working_3-way'!U162/(3*'OddsRatio_working_3-way'!X162^(1/3))*COS(('OddsRatio_working_3-way'!Y162)/3)</f>
        <v>0.52966005637140656</v>
      </c>
      <c r="AG162" s="11">
        <f>-'OddsRatio_working_3-way'!U162/(3*'OddsRatio_working_3-way'!X162^(1/3))*COS(('OddsRatio_working_3-way'!Y162+2*PI())/3)</f>
        <v>-0.30997168672931347</v>
      </c>
      <c r="AH162" s="11">
        <f>-'OddsRatio_working_3-way'!U162/(3*'OddsRatio_working_3-way'!X162^(1/3))*COS(('OddsRatio_working_3-way'!Y162+4*PI())/3)</f>
        <v>-0.21968836964209326</v>
      </c>
      <c r="AI162" s="11">
        <f>'OddsRatio_working_3-way'!U162/(3*'OddsRatio_working_3-way'!X162^(1/3))*SIN(('OddsRatio_working_3-way'!Y162)/3)</f>
        <v>-5.2125097423639133E-2</v>
      </c>
      <c r="AJ162" s="11">
        <f>'OddsRatio_working_3-way'!U162/(3*'OddsRatio_working_3-way'!X162^(1/3))*SIN(('OddsRatio_working_3-way'!Y162+2*PI())/3)</f>
        <v>-0.43263651547571647</v>
      </c>
      <c r="AK162" s="11">
        <f>'OddsRatio_working_3-way'!U162/(3*'OddsRatio_working_3-way'!X162^(1/3))*SIN(('OddsRatio_working_3-way'!Y162+4*PI())/3)</f>
        <v>0.48476161289935538</v>
      </c>
      <c r="AL162" s="11">
        <f>'OddsRatio_working_3-way'!Z162+'OddsRatio_working_3-way'!AF162</f>
        <v>1.0593201127428133</v>
      </c>
      <c r="AM162" s="11">
        <f>'OddsRatio_working_3-way'!AA162+'OddsRatio_working_3-way'!AG162</f>
        <v>-0.61994337345862705</v>
      </c>
      <c r="AN162" s="11">
        <f>'OddsRatio_working_3-way'!AB162+'OddsRatio_working_3-way'!AH162</f>
        <v>-0.43937673928418663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1.0593201127428133</v>
      </c>
      <c r="AS162" s="11">
        <f>IF(('OddsRatio_working_3-way'!X162=0),IF(Q162&gt;0,-Q162^(1/3),(-Q162)^(1/3)),'OddsRatio_working_3-way'!AM162-'OddsRatio_working_3-way'!R162/3)</f>
        <v>-0.61994337345862705</v>
      </c>
      <c r="AT162" s="11">
        <f>IF(('OddsRatio_working_3-way'!X162=0),IF(Q162&gt;0,-Q162^(1/3),(-Q162)^(1/3)),'OddsRatio_working_3-way'!AN162-'OddsRatio_working_3-way'!R162/3)</f>
        <v>-0.43937673928418663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9">
        <f t="shared" si="39"/>
        <v>0.65667489646444166</v>
      </c>
      <c r="E163" s="9">
        <f t="shared" si="40"/>
        <v>0.20501852423909164</v>
      </c>
      <c r="F163" s="9">
        <f t="shared" si="41"/>
        <v>0.13830657929646684</v>
      </c>
      <c r="G163" s="9">
        <f t="shared" si="42"/>
        <v>1.0892157385895704</v>
      </c>
      <c r="H163" s="9">
        <f t="shared" si="43"/>
        <v>1.5228235545229938</v>
      </c>
      <c r="I163" s="9">
        <f t="shared" si="44"/>
        <v>4.8776080293788704</v>
      </c>
      <c r="J163" s="9">
        <f t="shared" si="45"/>
        <v>7.2303140247323423</v>
      </c>
      <c r="K163" s="11">
        <f t="shared" si="46"/>
        <v>0.67567567567567566</v>
      </c>
      <c r="L163" s="11">
        <f t="shared" si="47"/>
        <v>0.2192982456140351</v>
      </c>
      <c r="M163" s="11">
        <f t="shared" si="48"/>
        <v>0.14880952380952381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-0.21552191289033407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0.21520580731107047</v>
      </c>
      <c r="Q163" s="11">
        <f>2*'OddsRatio_working_3-way'!K163*'OddsRatio_working_3-way'!L163*'OddsRatio_working_3-way'!M163</f>
        <v>4.4099550678498044E-2</v>
      </c>
      <c r="R163" s="11">
        <f t="shared" si="49"/>
        <v>0</v>
      </c>
      <c r="S163" s="11">
        <f t="shared" si="50"/>
        <v>-0.99853330190408784</v>
      </c>
      <c r="T163" s="11">
        <f t="shared" si="51"/>
        <v>-0.20461747989837864</v>
      </c>
      <c r="U163" s="11">
        <f>'OddsRatio_working_3-way'!S163-'OddsRatio_working_3-way'!R163^2/3</f>
        <v>-0.99853330190408784</v>
      </c>
      <c r="V163" s="11">
        <f>'OddsRatio_working_3-way'!S163*'OddsRatio_working_3-way'!R163/3-2*'OddsRatio_working_3-way'!R163^3/27-'OddsRatio_working_3-way'!T163</f>
        <v>0.20461747989837864</v>
      </c>
      <c r="W163" s="11">
        <f>'OddsRatio_working_3-way'!V163^2+4*'OddsRatio_working_3-way'!U163^3/27</f>
        <v>-0.10562892487070497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0.19202684574732537</v>
      </c>
      <c r="Y163" s="11">
        <f>IF('OddsRatio_working_3-way'!W163&gt;=0,IF('OddsRatio_working_3-way'!V163+SQRT('OddsRatio_working_3-way'!W163)&gt;0,0,PI()),ACOS('OddsRatio_working_3-way'!V163/(2*'OddsRatio_working_3-way'!X163)))</f>
        <v>1.008909912587558</v>
      </c>
      <c r="Z163" s="11">
        <f>'OddsRatio_working_3-way'!X163^(1/3)*COS('OddsRatio_working_3-way'!Y163/3)</f>
        <v>0.54460786929478533</v>
      </c>
      <c r="AA163" s="11">
        <f>'OddsRatio_working_3-way'!X163^(1/3)*COS(('OddsRatio_working_3-way'!Y163+2*PI())/3)</f>
        <v>-0.43718275985750749</v>
      </c>
      <c r="AB163" s="11">
        <f>'OddsRatio_working_3-way'!X163^(1/3)*COS(('OddsRatio_working_3-way'!Y163+4*PI())/3)</f>
        <v>-0.1074251094372777</v>
      </c>
      <c r="AC163" s="11">
        <f>'OddsRatio_working_3-way'!X163^(1/3)*SIN('OddsRatio_working_3-way'!Y163/3)</f>
        <v>0.19038566823745806</v>
      </c>
      <c r="AD163" s="11">
        <f>'OddsRatio_working_3-way'!X163^(1/3)*SIN(('OddsRatio_working_3-way'!Y163+2*PI())/3)</f>
        <v>0.37645141579147012</v>
      </c>
      <c r="AE163" s="11">
        <f>'OddsRatio_working_3-way'!X163^(1/3)*SIN(('OddsRatio_working_3-way'!Y163+4*PI())/3)</f>
        <v>-0.5668370840289283</v>
      </c>
      <c r="AF163" s="11">
        <f>-'OddsRatio_working_3-way'!U163/(3*'OddsRatio_working_3-way'!X163^(1/3))*COS(('OddsRatio_working_3-way'!Y163)/3)</f>
        <v>0.54460786929478511</v>
      </c>
      <c r="AG163" s="11">
        <f>-'OddsRatio_working_3-way'!U163/(3*'OddsRatio_working_3-way'!X163^(1/3))*COS(('OddsRatio_working_3-way'!Y163+2*PI())/3)</f>
        <v>-0.43718275985750732</v>
      </c>
      <c r="AH163" s="11">
        <f>-'OddsRatio_working_3-way'!U163/(3*'OddsRatio_working_3-way'!X163^(1/3))*COS(('OddsRatio_working_3-way'!Y163+4*PI())/3)</f>
        <v>-0.10742510943727766</v>
      </c>
      <c r="AI163" s="11">
        <f>'OddsRatio_working_3-way'!U163/(3*'OddsRatio_working_3-way'!X163^(1/3))*SIN(('OddsRatio_working_3-way'!Y163)/3)</f>
        <v>-0.19038566823745798</v>
      </c>
      <c r="AJ163" s="11">
        <f>'OddsRatio_working_3-way'!U163/(3*'OddsRatio_working_3-way'!X163^(1/3))*SIN(('OddsRatio_working_3-way'!Y163+2*PI())/3)</f>
        <v>-0.37645141579147001</v>
      </c>
      <c r="AK163" s="11">
        <f>'OddsRatio_working_3-way'!U163/(3*'OddsRatio_working_3-way'!X163^(1/3))*SIN(('OddsRatio_working_3-way'!Y163+4*PI())/3)</f>
        <v>0.56683708402892807</v>
      </c>
      <c r="AL163" s="11">
        <f>'OddsRatio_working_3-way'!Z163+'OddsRatio_working_3-way'!AF163</f>
        <v>1.0892157385895704</v>
      </c>
      <c r="AM163" s="11">
        <f>'OddsRatio_working_3-way'!AA163+'OddsRatio_working_3-way'!AG163</f>
        <v>-0.87436551971501486</v>
      </c>
      <c r="AN163" s="11">
        <f>'OddsRatio_working_3-way'!AB163+'OddsRatio_working_3-way'!AH163</f>
        <v>-0.21485021887455535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1.0892157385895704</v>
      </c>
      <c r="AS163" s="11">
        <f>IF(('OddsRatio_working_3-way'!X163=0),IF(Q163&gt;0,-Q163^(1/3),(-Q163)^(1/3)),'OddsRatio_working_3-way'!AM163-'OddsRatio_working_3-way'!R163/3)</f>
        <v>-0.87436551971501486</v>
      </c>
      <c r="AT163" s="11">
        <f>IF(('OddsRatio_working_3-way'!X163=0),IF(Q163&gt;0,-Q163^(1/3),(-Q163)^(1/3)),'OddsRatio_working_3-way'!AN163-'OddsRatio_working_3-way'!R163/3)</f>
        <v>-0.21485021887455535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9">
        <f t="shared" si="39"/>
        <v>0.37229658218138184</v>
      </c>
      <c r="E164" s="9">
        <f t="shared" si="40"/>
        <v>0.2654184861334668</v>
      </c>
      <c r="F164" s="9">
        <f t="shared" si="41"/>
        <v>0.36228493168515119</v>
      </c>
      <c r="G164" s="9">
        <f t="shared" si="42"/>
        <v>1.0603965834769808</v>
      </c>
      <c r="H164" s="9">
        <f t="shared" si="43"/>
        <v>2.6860305677284</v>
      </c>
      <c r="I164" s="9">
        <f t="shared" si="44"/>
        <v>3.7676350828749201</v>
      </c>
      <c r="J164" s="9">
        <f t="shared" si="45"/>
        <v>2.7602583285717883</v>
      </c>
      <c r="K164" s="11">
        <f t="shared" si="46"/>
        <v>0.38610038610038611</v>
      </c>
      <c r="L164" s="11">
        <f t="shared" si="47"/>
        <v>0.2770083102493075</v>
      </c>
      <c r="M164" s="11">
        <f t="shared" si="48"/>
        <v>0.37593984962406013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-0.27698555257757973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0.23561829739323339</v>
      </c>
      <c r="Q164" s="11">
        <f>2*'OddsRatio_working_3-way'!K164*'OddsRatio_working_3-way'!L164*'OddsRatio_working_3-way'!M164</f>
        <v>8.0415801158100125E-2</v>
      </c>
      <c r="R164" s="11">
        <f t="shared" si="49"/>
        <v>0</v>
      </c>
      <c r="S164" s="11">
        <f t="shared" si="50"/>
        <v>-0.85065193906545011</v>
      </c>
      <c r="T164" s="11">
        <f t="shared" si="51"/>
        <v>-0.29032489387899318</v>
      </c>
      <c r="U164" s="11">
        <f>'OddsRatio_working_3-way'!S164-'OddsRatio_working_3-way'!R164^2/3</f>
        <v>-0.85065193906545011</v>
      </c>
      <c r="V164" s="11">
        <f>'OddsRatio_working_3-way'!S164*'OddsRatio_working_3-way'!R164/3-2*'OddsRatio_working_3-way'!R164^3/27-'OddsRatio_working_3-way'!T164</f>
        <v>0.29032489387899318</v>
      </c>
      <c r="W164" s="11">
        <f>'OddsRatio_working_3-way'!V164^2+4*'OddsRatio_working_3-way'!U164^3/27</f>
        <v>-6.9024429591947739E-3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0.15098922723578942</v>
      </c>
      <c r="Y164" s="11">
        <f>IF('OddsRatio_working_3-way'!W164&gt;=0,IF('OddsRatio_working_3-way'!V164+SQRT('OddsRatio_working_3-way'!W164)&gt;0,0,PI()),ACOS('OddsRatio_working_3-way'!V164/(2*'OddsRatio_working_3-way'!X164)))</f>
        <v>0.27871668621401535</v>
      </c>
      <c r="Z164" s="11">
        <f>'OddsRatio_working_3-way'!X164^(1/3)*COS('OddsRatio_working_3-way'!Y164/3)</f>
        <v>0.53019829173849042</v>
      </c>
      <c r="AA164" s="11">
        <f>'OddsRatio_working_3-way'!X164^(1/3)*COS(('OddsRatio_working_3-way'!Y164+2*PI())/3)</f>
        <v>-0.3078813073919231</v>
      </c>
      <c r="AB164" s="11">
        <f>'OddsRatio_working_3-way'!X164^(1/3)*COS(('OddsRatio_working_3-way'!Y164+4*PI())/3)</f>
        <v>-0.22231698434656752</v>
      </c>
      <c r="AC164" s="11">
        <f>'OddsRatio_working_3-way'!X164^(1/3)*SIN('OddsRatio_working_3-way'!Y164/3)</f>
        <v>4.9400584943264117E-2</v>
      </c>
      <c r="AD164" s="11">
        <f>'OddsRatio_working_3-way'!X164^(1/3)*SIN(('OddsRatio_working_3-way'!Y164+2*PI())/3)</f>
        <v>0.43446489721701365</v>
      </c>
      <c r="AE164" s="11">
        <f>'OddsRatio_working_3-way'!X164^(1/3)*SIN(('OddsRatio_working_3-way'!Y164+4*PI())/3)</f>
        <v>-0.48386548216027786</v>
      </c>
      <c r="AF164" s="11">
        <f>-'OddsRatio_working_3-way'!U164/(3*'OddsRatio_working_3-way'!X164^(1/3))*COS(('OddsRatio_working_3-way'!Y164)/3)</f>
        <v>0.53019829173849031</v>
      </c>
      <c r="AG164" s="11">
        <f>-'OddsRatio_working_3-way'!U164/(3*'OddsRatio_working_3-way'!X164^(1/3))*COS(('OddsRatio_working_3-way'!Y164+2*PI())/3)</f>
        <v>-0.30788130739192299</v>
      </c>
      <c r="AH164" s="11">
        <f>-'OddsRatio_working_3-way'!U164/(3*'OddsRatio_working_3-way'!X164^(1/3))*COS(('OddsRatio_working_3-way'!Y164+4*PI())/3)</f>
        <v>-0.22231698434656746</v>
      </c>
      <c r="AI164" s="11">
        <f>'OddsRatio_working_3-way'!U164/(3*'OddsRatio_working_3-way'!X164^(1/3))*SIN(('OddsRatio_working_3-way'!Y164)/3)</f>
        <v>-4.940058494326411E-2</v>
      </c>
      <c r="AJ164" s="11">
        <f>'OddsRatio_working_3-way'!U164/(3*'OddsRatio_working_3-way'!X164^(1/3))*SIN(('OddsRatio_working_3-way'!Y164+2*PI())/3)</f>
        <v>-0.43446489721701359</v>
      </c>
      <c r="AK164" s="11">
        <f>'OddsRatio_working_3-way'!U164/(3*'OddsRatio_working_3-way'!X164^(1/3))*SIN(('OddsRatio_working_3-way'!Y164+4*PI())/3)</f>
        <v>0.48386548216027775</v>
      </c>
      <c r="AL164" s="11">
        <f>'OddsRatio_working_3-way'!Z164+'OddsRatio_working_3-way'!AF164</f>
        <v>1.0603965834769808</v>
      </c>
      <c r="AM164" s="11">
        <f>'OddsRatio_working_3-way'!AA164+'OddsRatio_working_3-way'!AG164</f>
        <v>-0.61576261478384609</v>
      </c>
      <c r="AN164" s="11">
        <f>'OddsRatio_working_3-way'!AB164+'OddsRatio_working_3-way'!AH164</f>
        <v>-0.44463396869313498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1.0603965834769808</v>
      </c>
      <c r="AS164" s="11">
        <f>IF(('OddsRatio_working_3-way'!X164=0),IF(Q164&gt;0,-Q164^(1/3),(-Q164)^(1/3)),'OddsRatio_working_3-way'!AM164-'OddsRatio_working_3-way'!R164/3)</f>
        <v>-0.61576261478384609</v>
      </c>
      <c r="AT164" s="11">
        <f>IF(('OddsRatio_working_3-way'!X164=0),IF(Q164&gt;0,-Q164^(1/3),(-Q164)^(1/3)),'OddsRatio_working_3-way'!AN164-'OddsRatio_working_3-way'!R164/3)</f>
        <v>-0.44463396869313498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9">
        <f t="shared" si="39"/>
        <v>0.28178488948305708</v>
      </c>
      <c r="E165" s="9">
        <f t="shared" si="40"/>
        <v>0.27439460139677813</v>
      </c>
      <c r="F165" s="9">
        <f t="shared" si="41"/>
        <v>0.4438205091201648</v>
      </c>
      <c r="G165" s="9">
        <f t="shared" si="42"/>
        <v>1.0620026382455103</v>
      </c>
      <c r="H165" s="9">
        <f t="shared" si="43"/>
        <v>3.5488063317892253</v>
      </c>
      <c r="I165" s="9">
        <f t="shared" si="44"/>
        <v>3.6443865692313206</v>
      </c>
      <c r="J165" s="9">
        <f t="shared" si="45"/>
        <v>2.2531631131297023</v>
      </c>
      <c r="K165" s="11">
        <f t="shared" si="46"/>
        <v>0.29411764705882354</v>
      </c>
      <c r="L165" s="11">
        <f t="shared" si="47"/>
        <v>0.28653295128939826</v>
      </c>
      <c r="M165" s="11">
        <f t="shared" si="48"/>
        <v>0.4587155963302752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-0.27260370776422349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0.23465394149037336</v>
      </c>
      <c r="Q165" s="11">
        <f>2*'OddsRatio_working_3-way'!K165*'OddsRatio_working_3-way'!L165*'OddsRatio_working_3-way'!M165</f>
        <v>7.7315960952347065E-2</v>
      </c>
      <c r="R165" s="11">
        <f t="shared" si="49"/>
        <v>0</v>
      </c>
      <c r="S165" s="11">
        <f t="shared" si="50"/>
        <v>-0.86078778390397714</v>
      </c>
      <c r="T165" s="11">
        <f t="shared" si="51"/>
        <v>-0.28362035713475359</v>
      </c>
      <c r="U165" s="11">
        <f>'OddsRatio_working_3-way'!S165-'OddsRatio_working_3-way'!R165^2/3</f>
        <v>-0.86078778390397714</v>
      </c>
      <c r="V165" s="11">
        <f>'OddsRatio_working_3-way'!S165*'OddsRatio_working_3-way'!R165/3-2*'OddsRatio_working_3-way'!R165^3/27-'OddsRatio_working_3-way'!T165</f>
        <v>0.28362035713475359</v>
      </c>
      <c r="W165" s="11">
        <f>'OddsRatio_working_3-way'!V165^2+4*'OddsRatio_working_3-way'!U165^3/27</f>
        <v>-1.4049202140535968E-2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0.15369589220420071</v>
      </c>
      <c r="Y165" s="11">
        <f>IF('OddsRatio_working_3-way'!W165&gt;=0,IF('OddsRatio_working_3-way'!V165+SQRT('OddsRatio_working_3-way'!W165)&gt;0,0,PI()),ACOS('OddsRatio_working_3-way'!V165/(2*'OddsRatio_working_3-way'!X165)))</f>
        <v>0.39585470317383042</v>
      </c>
      <c r="Z165" s="11">
        <f>'OddsRatio_working_3-way'!X165^(1/3)*COS('OddsRatio_working_3-way'!Y165/3)</f>
        <v>0.53100131912275517</v>
      </c>
      <c r="AA165" s="11">
        <f>'OddsRatio_working_3-way'!X165^(1/3)*COS(('OddsRatio_working_3-way'!Y165+2*PI())/3)</f>
        <v>-0.32653462791847165</v>
      </c>
      <c r="AB165" s="11">
        <f>'OddsRatio_working_3-way'!X165^(1/3)*COS(('OddsRatio_working_3-way'!Y165+4*PI())/3)</f>
        <v>-0.20446669120428362</v>
      </c>
      <c r="AC165" s="11">
        <f>'OddsRatio_working_3-way'!X165^(1/3)*SIN('OddsRatio_working_3-way'!Y165/3)</f>
        <v>7.0475956121358721E-2</v>
      </c>
      <c r="AD165" s="11">
        <f>'OddsRatio_working_3-way'!X165^(1/3)*SIN(('OddsRatio_working_3-way'!Y165+2*PI())/3)</f>
        <v>0.42462265374267422</v>
      </c>
      <c r="AE165" s="11">
        <f>'OddsRatio_working_3-way'!X165^(1/3)*SIN(('OddsRatio_working_3-way'!Y165+4*PI())/3)</f>
        <v>-0.49509860986403287</v>
      </c>
      <c r="AF165" s="11">
        <f>-'OddsRatio_working_3-way'!U165/(3*'OddsRatio_working_3-way'!X165^(1/3))*COS(('OddsRatio_working_3-way'!Y165)/3)</f>
        <v>0.53100131912275517</v>
      </c>
      <c r="AG165" s="11">
        <f>-'OddsRatio_working_3-way'!U165/(3*'OddsRatio_working_3-way'!X165^(1/3))*COS(('OddsRatio_working_3-way'!Y165+2*PI())/3)</f>
        <v>-0.32653462791847165</v>
      </c>
      <c r="AH165" s="11">
        <f>-'OddsRatio_working_3-way'!U165/(3*'OddsRatio_working_3-way'!X165^(1/3))*COS(('OddsRatio_working_3-way'!Y165+4*PI())/3)</f>
        <v>-0.20446669120428362</v>
      </c>
      <c r="AI165" s="11">
        <f>'OddsRatio_working_3-way'!U165/(3*'OddsRatio_working_3-way'!X165^(1/3))*SIN(('OddsRatio_working_3-way'!Y165)/3)</f>
        <v>-7.0475956121358721E-2</v>
      </c>
      <c r="AJ165" s="11">
        <f>'OddsRatio_working_3-way'!U165/(3*'OddsRatio_working_3-way'!X165^(1/3))*SIN(('OddsRatio_working_3-way'!Y165+2*PI())/3)</f>
        <v>-0.42462265374267422</v>
      </c>
      <c r="AK165" s="11">
        <f>'OddsRatio_working_3-way'!U165/(3*'OddsRatio_working_3-way'!X165^(1/3))*SIN(('OddsRatio_working_3-way'!Y165+4*PI())/3)</f>
        <v>0.49509860986403287</v>
      </c>
      <c r="AL165" s="11">
        <f>'OddsRatio_working_3-way'!Z165+'OddsRatio_working_3-way'!AF165</f>
        <v>1.0620026382455103</v>
      </c>
      <c r="AM165" s="11">
        <f>'OddsRatio_working_3-way'!AA165+'OddsRatio_working_3-way'!AG165</f>
        <v>-0.65306925583694331</v>
      </c>
      <c r="AN165" s="11">
        <f>'OddsRatio_working_3-way'!AB165+'OddsRatio_working_3-way'!AH165</f>
        <v>-0.40893338240856725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1.0620026382455103</v>
      </c>
      <c r="AS165" s="11">
        <f>IF(('OddsRatio_working_3-way'!X165=0),IF(Q165&gt;0,-Q165^(1/3),(-Q165)^(1/3)),'OddsRatio_working_3-way'!AM165-'OddsRatio_working_3-way'!R165/3)</f>
        <v>-0.65306925583694331</v>
      </c>
      <c r="AT165" s="11">
        <f>IF(('OddsRatio_working_3-way'!X165=0),IF(Q165&gt;0,-Q165^(1/3),(-Q165)^(1/3)),'OddsRatio_working_3-way'!AN165-'OddsRatio_working_3-way'!R165/3)</f>
        <v>-0.40893338240856725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9">
        <f t="shared" si="39"/>
        <v>0.28782022068328839</v>
      </c>
      <c r="E166" s="9">
        <f t="shared" si="40"/>
        <v>0.24639798306088093</v>
      </c>
      <c r="F166" s="9">
        <f t="shared" si="41"/>
        <v>0.46578179625583088</v>
      </c>
      <c r="G166" s="9">
        <f t="shared" si="42"/>
        <v>1.0619704095877116</v>
      </c>
      <c r="H166" s="9">
        <f t="shared" si="43"/>
        <v>3.4743910543393683</v>
      </c>
      <c r="I166" s="9">
        <f t="shared" si="44"/>
        <v>4.0584747796126086</v>
      </c>
      <c r="J166" s="9">
        <f t="shared" si="45"/>
        <v>2.1469280423547286</v>
      </c>
      <c r="K166" s="11">
        <f t="shared" si="46"/>
        <v>0.3003003003003003</v>
      </c>
      <c r="L166" s="11">
        <f t="shared" si="47"/>
        <v>0.25773195876288663</v>
      </c>
      <c r="M166" s="11">
        <f t="shared" si="48"/>
        <v>0.48076923076923073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-0.2696701459588059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0.2340514582782624</v>
      </c>
      <c r="Q166" s="11">
        <f>2*'OddsRatio_working_3-way'!K166*'OddsRatio_working_3-way'!L166*'OddsRatio_working_3-way'!M166</f>
        <v>7.4420177512961011E-2</v>
      </c>
      <c r="R166" s="11">
        <f t="shared" si="49"/>
        <v>0</v>
      </c>
      <c r="S166" s="11">
        <f t="shared" si="50"/>
        <v>-0.86791757183984131</v>
      </c>
      <c r="T166" s="11">
        <f t="shared" si="51"/>
        <v>-0.27596743142761249</v>
      </c>
      <c r="U166" s="11">
        <f>'OddsRatio_working_3-way'!S166-'OddsRatio_working_3-way'!R166^2/3</f>
        <v>-0.86791757183984131</v>
      </c>
      <c r="V166" s="11">
        <f>'OddsRatio_working_3-way'!S166*'OddsRatio_working_3-way'!R166/3-2*'OddsRatio_working_3-way'!R166^3/27-'OddsRatio_working_3-way'!T166</f>
        <v>0.27596743142761249</v>
      </c>
      <c r="W166" s="11">
        <f>'OddsRatio_working_3-way'!V166^2+4*'OddsRatio_working_3-way'!U166^3/27</f>
        <v>-2.0699123403045028E-2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0.15560940412760971</v>
      </c>
      <c r="Y166" s="11">
        <f>IF('OddsRatio_working_3-way'!W166&gt;=0,IF('OddsRatio_working_3-way'!V166+SQRT('OddsRatio_working_3-way'!W166)&gt;0,0,PI()),ACOS('OddsRatio_working_3-way'!V166/(2*'OddsRatio_working_3-way'!X166)))</f>
        <v>0.48057075998571963</v>
      </c>
      <c r="Z166" s="11">
        <f>'OddsRatio_working_3-way'!X166^(1/3)*COS('OddsRatio_working_3-way'!Y166/3)</f>
        <v>0.5309852047938558</v>
      </c>
      <c r="AA166" s="11">
        <f>'OddsRatio_working_3-way'!X166^(1/3)*COS(('OddsRatio_working_3-way'!Y166+2*PI())/3)</f>
        <v>-0.33979217963314484</v>
      </c>
      <c r="AB166" s="11">
        <f>'OddsRatio_working_3-way'!X166^(1/3)*COS(('OddsRatio_working_3-way'!Y166+4*PI())/3)</f>
        <v>-0.1911930251607111</v>
      </c>
      <c r="AC166" s="11">
        <f>'OddsRatio_working_3-way'!X166^(1/3)*SIN('OddsRatio_working_3-way'!Y166/3)</f>
        <v>8.5793761836010535E-2</v>
      </c>
      <c r="AD166" s="11">
        <f>'OddsRatio_working_3-way'!X166^(1/3)*SIN(('OddsRatio_working_3-way'!Y166+2*PI())/3)</f>
        <v>0.4169497954671566</v>
      </c>
      <c r="AE166" s="11">
        <f>'OddsRatio_working_3-way'!X166^(1/3)*SIN(('OddsRatio_working_3-way'!Y166+4*PI())/3)</f>
        <v>-0.502743557303167</v>
      </c>
      <c r="AF166" s="11">
        <f>-'OddsRatio_working_3-way'!U166/(3*'OddsRatio_working_3-way'!X166^(1/3))*COS(('OddsRatio_working_3-way'!Y166)/3)</f>
        <v>0.5309852047938558</v>
      </c>
      <c r="AG166" s="11">
        <f>-'OddsRatio_working_3-way'!U166/(3*'OddsRatio_working_3-way'!X166^(1/3))*COS(('OddsRatio_working_3-way'!Y166+2*PI())/3)</f>
        <v>-0.33979217963314484</v>
      </c>
      <c r="AH166" s="11">
        <f>-'OddsRatio_working_3-way'!U166/(3*'OddsRatio_working_3-way'!X166^(1/3))*COS(('OddsRatio_working_3-way'!Y166+4*PI())/3)</f>
        <v>-0.1911930251607111</v>
      </c>
      <c r="AI166" s="11">
        <f>'OddsRatio_working_3-way'!U166/(3*'OddsRatio_working_3-way'!X166^(1/3))*SIN(('OddsRatio_working_3-way'!Y166)/3)</f>
        <v>-8.5793761836010535E-2</v>
      </c>
      <c r="AJ166" s="11">
        <f>'OddsRatio_working_3-way'!U166/(3*'OddsRatio_working_3-way'!X166^(1/3))*SIN(('OddsRatio_working_3-way'!Y166+2*PI())/3)</f>
        <v>-0.4169497954671566</v>
      </c>
      <c r="AK166" s="11">
        <f>'OddsRatio_working_3-way'!U166/(3*'OddsRatio_working_3-way'!X166^(1/3))*SIN(('OddsRatio_working_3-way'!Y166+4*PI())/3)</f>
        <v>0.502743557303167</v>
      </c>
      <c r="AL166" s="11">
        <f>'OddsRatio_working_3-way'!Z166+'OddsRatio_working_3-way'!AF166</f>
        <v>1.0619704095877116</v>
      </c>
      <c r="AM166" s="11">
        <f>'OddsRatio_working_3-way'!AA166+'OddsRatio_working_3-way'!AG166</f>
        <v>-0.67958435926628968</v>
      </c>
      <c r="AN166" s="11">
        <f>'OddsRatio_working_3-way'!AB166+'OddsRatio_working_3-way'!AH166</f>
        <v>-0.3823860503214222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1.0619704095877116</v>
      </c>
      <c r="AS166" s="11">
        <f>IF(('OddsRatio_working_3-way'!X166=0),IF(Q166&gt;0,-Q166^(1/3),(-Q166)^(1/3)),'OddsRatio_working_3-way'!AM166-'OddsRatio_working_3-way'!R166/3)</f>
        <v>-0.67958435926628968</v>
      </c>
      <c r="AT166" s="11">
        <f>IF(('OddsRatio_working_3-way'!X166=0),IF(Q166&gt;0,-Q166^(1/3),(-Q166)^(1/3)),'OddsRatio_working_3-way'!AN166-'OddsRatio_working_3-way'!R166/3)</f>
        <v>-0.3823860503214222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9">
        <f t="shared" si="39"/>
        <v>0.47168338920159841</v>
      </c>
      <c r="E167" s="9">
        <f t="shared" si="40"/>
        <v>0.28556497110692558</v>
      </c>
      <c r="F167" s="9">
        <f t="shared" si="41"/>
        <v>0.24275163969147606</v>
      </c>
      <c r="G167" s="9">
        <f t="shared" si="42"/>
        <v>1.04679082022249</v>
      </c>
      <c r="H167" s="9">
        <f t="shared" si="43"/>
        <v>2.1200661776380638</v>
      </c>
      <c r="I167" s="9">
        <f t="shared" si="44"/>
        <v>3.5018300603317511</v>
      </c>
      <c r="J167" s="9">
        <f t="shared" si="45"/>
        <v>4.1194366442630201</v>
      </c>
      <c r="K167" s="11">
        <f t="shared" si="46"/>
        <v>0.48309178743961356</v>
      </c>
      <c r="L167" s="11">
        <f t="shared" si="47"/>
        <v>0.29498525073746312</v>
      </c>
      <c r="M167" s="11">
        <f t="shared" si="48"/>
        <v>0.25125628140703515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-0.27286311139010555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0.23058590230734138</v>
      </c>
      <c r="Q167" s="11">
        <f>2*'OddsRatio_working_3-way'!K167*'OddsRatio_working_3-way'!L167*'OddsRatio_working_3-way'!M167</f>
        <v>7.1610528666876186E-2</v>
      </c>
      <c r="R167" s="11">
        <f t="shared" si="49"/>
        <v>0</v>
      </c>
      <c r="S167" s="11">
        <f t="shared" si="50"/>
        <v>-0.84506073808444737</v>
      </c>
      <c r="T167" s="11">
        <f t="shared" si="51"/>
        <v>-0.26244122300759226</v>
      </c>
      <c r="U167" s="11">
        <f>'OddsRatio_working_3-way'!S167-'OddsRatio_working_3-way'!R167^2/3</f>
        <v>-0.84506073808444737</v>
      </c>
      <c r="V167" s="11">
        <f>'OddsRatio_working_3-way'!S167*'OddsRatio_working_3-way'!R167/3-2*'OddsRatio_working_3-way'!R167^3/27-'OddsRatio_working_3-way'!T167</f>
        <v>0.26244122300759226</v>
      </c>
      <c r="W167" s="11">
        <f>'OddsRatio_working_3-way'!V167^2+4*'OddsRatio_working_3-way'!U167^3/27</f>
        <v>-2.0529232597297456E-2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0.14950303352358627</v>
      </c>
      <c r="Y167" s="11">
        <f>IF('OddsRatio_working_3-way'!W167&gt;=0,IF('OddsRatio_working_3-way'!V167+SQRT('OddsRatio_working_3-way'!W167)&gt;0,0,PI()),ACOS('OddsRatio_working_3-way'!V167/(2*'OddsRatio_working_3-way'!X167)))</f>
        <v>0.49972987839545979</v>
      </c>
      <c r="Z167" s="11">
        <f>'OddsRatio_working_3-way'!X167^(1/3)*COS('OddsRatio_working_3-way'!Y167/3)</f>
        <v>0.52339541011124513</v>
      </c>
      <c r="AA167" s="11">
        <f>'OddsRatio_working_3-way'!X167^(1/3)*COS(('OddsRatio_working_3-way'!Y167+2*PI())/3)</f>
        <v>-0.33790871493590802</v>
      </c>
      <c r="AB167" s="11">
        <f>'OddsRatio_working_3-way'!X167^(1/3)*COS(('OddsRatio_working_3-way'!Y167+4*PI())/3)</f>
        <v>-0.18548669517533722</v>
      </c>
      <c r="AC167" s="11">
        <f>'OddsRatio_working_3-way'!X167^(1/3)*SIN('OddsRatio_working_3-way'!Y167/3)</f>
        <v>8.8000894139192057E-2</v>
      </c>
      <c r="AD167" s="11">
        <f>'OddsRatio_working_3-way'!X167^(1/3)*SIN(('OddsRatio_working_3-way'!Y167+2*PI())/3)</f>
        <v>0.40927327431091692</v>
      </c>
      <c r="AE167" s="11">
        <f>'OddsRatio_working_3-way'!X167^(1/3)*SIN(('OddsRatio_working_3-way'!Y167+4*PI())/3)</f>
        <v>-0.49727416845010897</v>
      </c>
      <c r="AF167" s="11">
        <f>-'OddsRatio_working_3-way'!U167/(3*'OddsRatio_working_3-way'!X167^(1/3))*COS(('OddsRatio_working_3-way'!Y167)/3)</f>
        <v>0.52339541011124502</v>
      </c>
      <c r="AG167" s="11">
        <f>-'OddsRatio_working_3-way'!U167/(3*'OddsRatio_working_3-way'!X167^(1/3))*COS(('OddsRatio_working_3-way'!Y167+2*PI())/3)</f>
        <v>-0.33790871493590796</v>
      </c>
      <c r="AH167" s="11">
        <f>-'OddsRatio_working_3-way'!U167/(3*'OddsRatio_working_3-way'!X167^(1/3))*COS(('OddsRatio_working_3-way'!Y167+4*PI())/3)</f>
        <v>-0.18548669517533717</v>
      </c>
      <c r="AI167" s="11">
        <f>'OddsRatio_working_3-way'!U167/(3*'OddsRatio_working_3-way'!X167^(1/3))*SIN(('OddsRatio_working_3-way'!Y167)/3)</f>
        <v>-8.8000894139192043E-2</v>
      </c>
      <c r="AJ167" s="11">
        <f>'OddsRatio_working_3-way'!U167/(3*'OddsRatio_working_3-way'!X167^(1/3))*SIN(('OddsRatio_working_3-way'!Y167+2*PI())/3)</f>
        <v>-0.40927327431091681</v>
      </c>
      <c r="AK167" s="11">
        <f>'OddsRatio_working_3-way'!U167/(3*'OddsRatio_working_3-way'!X167^(1/3))*SIN(('OddsRatio_working_3-way'!Y167+4*PI())/3)</f>
        <v>0.49727416845010891</v>
      </c>
      <c r="AL167" s="11">
        <f>'OddsRatio_working_3-way'!Z167+'OddsRatio_working_3-way'!AF167</f>
        <v>1.04679082022249</v>
      </c>
      <c r="AM167" s="11">
        <f>'OddsRatio_working_3-way'!AA167+'OddsRatio_working_3-way'!AG167</f>
        <v>-0.67581742987181603</v>
      </c>
      <c r="AN167" s="11">
        <f>'OddsRatio_working_3-way'!AB167+'OddsRatio_working_3-way'!AH167</f>
        <v>-0.37097339035067439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1.04679082022249</v>
      </c>
      <c r="AS167" s="11">
        <f>IF(('OddsRatio_working_3-way'!X167=0),IF(Q167&gt;0,-Q167^(1/3),(-Q167)^(1/3)),'OddsRatio_working_3-way'!AM167-'OddsRatio_working_3-way'!R167/3)</f>
        <v>-0.67581742987181603</v>
      </c>
      <c r="AT167" s="11">
        <f>IF(('OddsRatio_working_3-way'!X167=0),IF(Q167&gt;0,-Q167^(1/3),(-Q167)^(1/3)),'OddsRatio_working_3-way'!AN167-'OddsRatio_working_3-way'!R167/3)</f>
        <v>-0.37097339035067439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9">
        <f t="shared" si="39"/>
        <v>0.43410040624721813</v>
      </c>
      <c r="E168" s="9">
        <f t="shared" si="40"/>
        <v>0.28378473476299704</v>
      </c>
      <c r="F168" s="9">
        <f t="shared" si="41"/>
        <v>0.28211485898978483</v>
      </c>
      <c r="G168" s="9">
        <f t="shared" si="42"/>
        <v>1.0428916179000387</v>
      </c>
      <c r="H168" s="9">
        <f t="shared" si="43"/>
        <v>2.3036145223750486</v>
      </c>
      <c r="I168" s="9">
        <f t="shared" si="44"/>
        <v>3.5237977153180933</v>
      </c>
      <c r="J168" s="9">
        <f t="shared" si="45"/>
        <v>3.5446555476760948</v>
      </c>
      <c r="K168" s="11">
        <f t="shared" si="46"/>
        <v>0.44444444444444442</v>
      </c>
      <c r="L168" s="11">
        <f t="shared" si="47"/>
        <v>0.29239766081871343</v>
      </c>
      <c r="M168" s="11">
        <f t="shared" si="48"/>
        <v>0.29069767441860467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-0.27883554709340108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0.23082037565921693</v>
      </c>
      <c r="Q168" s="11">
        <f>2*'OddsRatio_working_3-way'!K168*'OddsRatio_working_3-way'!L168*'OddsRatio_working_3-way'!M168</f>
        <v>7.5554951115946622E-2</v>
      </c>
      <c r="R168" s="11">
        <f t="shared" si="49"/>
        <v>0</v>
      </c>
      <c r="S168" s="11">
        <f t="shared" si="50"/>
        <v>-0.82780111096057418</v>
      </c>
      <c r="T168" s="11">
        <f t="shared" si="51"/>
        <v>-0.27096599376778208</v>
      </c>
      <c r="U168" s="11">
        <f>'OddsRatio_working_3-way'!S168-'OddsRatio_working_3-way'!R168^2/3</f>
        <v>-0.82780111096057418</v>
      </c>
      <c r="V168" s="11">
        <f>'OddsRatio_working_3-way'!S168*'OddsRatio_working_3-way'!R168/3-2*'OddsRatio_working_3-way'!R168^3/27-'OddsRatio_working_3-way'!T168</f>
        <v>0.27096599376778208</v>
      </c>
      <c r="W168" s="11">
        <f>'OddsRatio_working_3-way'!V168^2+4*'OddsRatio_working_3-way'!U168^3/27</f>
        <v>-1.0615146491324348E-2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0.14494629718441074</v>
      </c>
      <c r="Y168" s="11">
        <f>IF('OddsRatio_working_3-way'!W168&gt;=0,IF('OddsRatio_working_3-way'!V168+SQRT('OddsRatio_working_3-way'!W168)&gt;0,0,PI()),ACOS('OddsRatio_working_3-way'!V168/(2*'OddsRatio_working_3-way'!X168)))</f>
        <v>0.36334937007683177</v>
      </c>
      <c r="Z168" s="11">
        <f>'OddsRatio_working_3-way'!X168^(1/3)*COS('OddsRatio_working_3-way'!Y168/3)</f>
        <v>0.52144580895001935</v>
      </c>
      <c r="AA168" s="11">
        <f>'OddsRatio_working_3-way'!X168^(1/3)*COS(('OddsRatio_working_3-way'!Y168+2*PI())/3)</f>
        <v>-0.31568633765097243</v>
      </c>
      <c r="AB168" s="11">
        <f>'OddsRatio_working_3-way'!X168^(1/3)*COS(('OddsRatio_working_3-way'!Y168+4*PI())/3)</f>
        <v>-0.20575947129904709</v>
      </c>
      <c r="AC168" s="11">
        <f>'OddsRatio_working_3-way'!X168^(1/3)*SIN('OddsRatio_working_3-way'!Y168/3)</f>
        <v>6.3466305879456134E-2</v>
      </c>
      <c r="AD168" s="11">
        <f>'OddsRatio_working_3-way'!X168^(1/3)*SIN(('OddsRatio_working_3-way'!Y168+2*PI())/3)</f>
        <v>0.41985216430791567</v>
      </c>
      <c r="AE168" s="11">
        <f>'OddsRatio_working_3-way'!X168^(1/3)*SIN(('OddsRatio_working_3-way'!Y168+4*PI())/3)</f>
        <v>-0.48331847018737178</v>
      </c>
      <c r="AF168" s="11">
        <f>-'OddsRatio_working_3-way'!U168/(3*'OddsRatio_working_3-way'!X168^(1/3))*COS(('OddsRatio_working_3-way'!Y168)/3)</f>
        <v>0.52144580895001924</v>
      </c>
      <c r="AG168" s="11">
        <f>-'OddsRatio_working_3-way'!U168/(3*'OddsRatio_working_3-way'!X168^(1/3))*COS(('OddsRatio_working_3-way'!Y168+2*PI())/3)</f>
        <v>-0.31568633765097232</v>
      </c>
      <c r="AH168" s="11">
        <f>-'OddsRatio_working_3-way'!U168/(3*'OddsRatio_working_3-way'!X168^(1/3))*COS(('OddsRatio_working_3-way'!Y168+4*PI())/3)</f>
        <v>-0.20575947129904704</v>
      </c>
      <c r="AI168" s="11">
        <f>'OddsRatio_working_3-way'!U168/(3*'OddsRatio_working_3-way'!X168^(1/3))*SIN(('OddsRatio_working_3-way'!Y168)/3)</f>
        <v>-6.346630587945612E-2</v>
      </c>
      <c r="AJ168" s="11">
        <f>'OddsRatio_working_3-way'!U168/(3*'OddsRatio_working_3-way'!X168^(1/3))*SIN(('OddsRatio_working_3-way'!Y168+2*PI())/3)</f>
        <v>-0.41985216430791561</v>
      </c>
      <c r="AK168" s="11">
        <f>'OddsRatio_working_3-way'!U168/(3*'OddsRatio_working_3-way'!X168^(1/3))*SIN(('OddsRatio_working_3-way'!Y168+4*PI())/3)</f>
        <v>0.48331847018737167</v>
      </c>
      <c r="AL168" s="11">
        <f>'OddsRatio_working_3-way'!Z168+'OddsRatio_working_3-way'!AF168</f>
        <v>1.0428916179000387</v>
      </c>
      <c r="AM168" s="11">
        <f>'OddsRatio_working_3-way'!AA168+'OddsRatio_working_3-way'!AG168</f>
        <v>-0.63137267530194474</v>
      </c>
      <c r="AN168" s="11">
        <f>'OddsRatio_working_3-way'!AB168+'OddsRatio_working_3-way'!AH168</f>
        <v>-0.41151894259809413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1.0428916179000387</v>
      </c>
      <c r="AS168" s="11">
        <f>IF(('OddsRatio_working_3-way'!X168=0),IF(Q168&gt;0,-Q168^(1/3),(-Q168)^(1/3)),'OddsRatio_working_3-way'!AM168-'OddsRatio_working_3-way'!R168/3)</f>
        <v>-0.63137267530194474</v>
      </c>
      <c r="AT168" s="11">
        <f>IF(('OddsRatio_working_3-way'!X168=0),IF(Q168&gt;0,-Q168^(1/3),(-Q168)^(1/3)),'OddsRatio_working_3-way'!AN168-'OddsRatio_working_3-way'!R168/3)</f>
        <v>-0.41151894259809413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9">
        <f t="shared" si="39"/>
        <v>0.51168225491879427</v>
      </c>
      <c r="E169" s="9">
        <f t="shared" si="40"/>
        <v>0.27372744953662265</v>
      </c>
      <c r="F169" s="9">
        <f t="shared" si="41"/>
        <v>0.21459029554458312</v>
      </c>
      <c r="G169" s="9">
        <f t="shared" si="42"/>
        <v>1.0487229164665992</v>
      </c>
      <c r="H169" s="9">
        <f t="shared" si="43"/>
        <v>1.954337853984605</v>
      </c>
      <c r="I169" s="9">
        <f t="shared" si="44"/>
        <v>3.6532689786604964</v>
      </c>
      <c r="J169" s="9">
        <f t="shared" si="45"/>
        <v>4.6600429784684314</v>
      </c>
      <c r="K169" s="11">
        <f t="shared" si="46"/>
        <v>0.52356020942408377</v>
      </c>
      <c r="L169" s="11">
        <f t="shared" si="47"/>
        <v>0.28328611898016998</v>
      </c>
      <c r="M169" s="11">
        <f t="shared" si="48"/>
        <v>0.22271714922048996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-0.26541956118085308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0.22891740861397375</v>
      </c>
      <c r="Q169" s="11">
        <f>2*'OddsRatio_working_3-way'!K169*'OddsRatio_working_3-way'!L169*'OddsRatio_working_3-way'!M169</f>
        <v>6.6065630191623023E-2</v>
      </c>
      <c r="R169" s="11">
        <f t="shared" si="49"/>
        <v>0</v>
      </c>
      <c r="S169" s="11">
        <f t="shared" si="50"/>
        <v>-0.86247376642293783</v>
      </c>
      <c r="T169" s="11">
        <f t="shared" si="51"/>
        <v>-0.2489101778998378</v>
      </c>
      <c r="U169" s="11">
        <f>'OddsRatio_working_3-way'!S169-'OddsRatio_working_3-way'!R169^2/3</f>
        <v>-0.86247376642293783</v>
      </c>
      <c r="V169" s="11">
        <f>'OddsRatio_working_3-way'!S169*'OddsRatio_working_3-way'!R169/3-2*'OddsRatio_working_3-way'!R169^3/27-'OddsRatio_working_3-way'!T169</f>
        <v>0.2489101778998378</v>
      </c>
      <c r="W169" s="11">
        <f>'OddsRatio_working_3-way'!V169^2+4*'OddsRatio_working_3-way'!U169^3/27</f>
        <v>-3.3089737625262447E-2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0.15414766807139132</v>
      </c>
      <c r="Y169" s="11">
        <f>IF('OddsRatio_working_3-way'!W169&gt;=0,IF('OddsRatio_working_3-way'!V169+SQRT('OddsRatio_working_3-way'!W169)&gt;0,0,PI()),ACOS('OddsRatio_working_3-way'!V169/(2*'OddsRatio_working_3-way'!X169)))</f>
        <v>0.6311054428175199</v>
      </c>
      <c r="Z169" s="11">
        <f>'OddsRatio_working_3-way'!X169^(1/3)*COS('OddsRatio_working_3-way'!Y169/3)</f>
        <v>0.5243614582332996</v>
      </c>
      <c r="AA169" s="11">
        <f>'OddsRatio_working_3-way'!X169^(1/3)*COS(('OddsRatio_working_3-way'!Y169+2*PI())/3)</f>
        <v>-0.35914586432163054</v>
      </c>
      <c r="AB169" s="11">
        <f>'OddsRatio_working_3-way'!X169^(1/3)*COS(('OddsRatio_working_3-way'!Y169+4*PI())/3)</f>
        <v>-0.16521559391166918</v>
      </c>
      <c r="AC169" s="11">
        <f>'OddsRatio_working_3-way'!X169^(1/3)*SIN('OddsRatio_working_3-way'!Y169/3)</f>
        <v>0.11196569382520807</v>
      </c>
      <c r="AD169" s="11">
        <f>'OddsRatio_working_3-way'!X169^(1/3)*SIN(('OddsRatio_working_3-way'!Y169+2*PI())/3)</f>
        <v>0.39812749668288627</v>
      </c>
      <c r="AE169" s="11">
        <f>'OddsRatio_working_3-way'!X169^(1/3)*SIN(('OddsRatio_working_3-way'!Y169+4*PI())/3)</f>
        <v>-0.51009319050809443</v>
      </c>
      <c r="AF169" s="11">
        <f>-'OddsRatio_working_3-way'!U169/(3*'OddsRatio_working_3-way'!X169^(1/3))*COS(('OddsRatio_working_3-way'!Y169)/3)</f>
        <v>0.52436145823329949</v>
      </c>
      <c r="AG169" s="11">
        <f>-'OddsRatio_working_3-way'!U169/(3*'OddsRatio_working_3-way'!X169^(1/3))*COS(('OddsRatio_working_3-way'!Y169+2*PI())/3)</f>
        <v>-0.35914586432163048</v>
      </c>
      <c r="AH169" s="11">
        <f>-'OddsRatio_working_3-way'!U169/(3*'OddsRatio_working_3-way'!X169^(1/3))*COS(('OddsRatio_working_3-way'!Y169+4*PI())/3)</f>
        <v>-0.16521559391166915</v>
      </c>
      <c r="AI169" s="11">
        <f>'OddsRatio_working_3-way'!U169/(3*'OddsRatio_working_3-way'!X169^(1/3))*SIN(('OddsRatio_working_3-way'!Y169)/3)</f>
        <v>-0.11196569382520805</v>
      </c>
      <c r="AJ169" s="11">
        <f>'OddsRatio_working_3-way'!U169/(3*'OddsRatio_working_3-way'!X169^(1/3))*SIN(('OddsRatio_working_3-way'!Y169+2*PI())/3)</f>
        <v>-0.39812749668288622</v>
      </c>
      <c r="AK169" s="11">
        <f>'OddsRatio_working_3-way'!U169/(3*'OddsRatio_working_3-way'!X169^(1/3))*SIN(('OddsRatio_working_3-way'!Y169+4*PI())/3)</f>
        <v>0.51009319050809432</v>
      </c>
      <c r="AL169" s="11">
        <f>'OddsRatio_working_3-way'!Z169+'OddsRatio_working_3-way'!AF169</f>
        <v>1.0487229164665992</v>
      </c>
      <c r="AM169" s="11">
        <f>'OddsRatio_working_3-way'!AA169+'OddsRatio_working_3-way'!AG169</f>
        <v>-0.71829172864326107</v>
      </c>
      <c r="AN169" s="11">
        <f>'OddsRatio_working_3-way'!AB169+'OddsRatio_working_3-way'!AH169</f>
        <v>-0.33043118782333836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1.0487229164665992</v>
      </c>
      <c r="AS169" s="11">
        <f>IF(('OddsRatio_working_3-way'!X169=0),IF(Q169&gt;0,-Q169^(1/3),(-Q169)^(1/3)),'OddsRatio_working_3-way'!AM169-'OddsRatio_working_3-way'!R169/3)</f>
        <v>-0.71829172864326107</v>
      </c>
      <c r="AT169" s="11">
        <f>IF(('OddsRatio_working_3-way'!X169=0),IF(Q169&gt;0,-Q169^(1/3),(-Q169)^(1/3)),'OddsRatio_working_3-way'!AN169-'OddsRatio_working_3-way'!R169/3)</f>
        <v>-0.33043118782333836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9">
        <f t="shared" si="39"/>
        <v>0.54301708490844269</v>
      </c>
      <c r="E170" s="9">
        <f t="shared" si="40"/>
        <v>0.25687977176663684</v>
      </c>
      <c r="F170" s="9">
        <f t="shared" si="41"/>
        <v>0.2001031433249206</v>
      </c>
      <c r="G170" s="9">
        <f t="shared" si="42"/>
        <v>1.0519533542130828</v>
      </c>
      <c r="H170" s="9">
        <f t="shared" si="43"/>
        <v>1.8415626833704661</v>
      </c>
      <c r="I170" s="9">
        <f t="shared" si="44"/>
        <v>3.8928717240859774</v>
      </c>
      <c r="J170" s="9">
        <f t="shared" si="45"/>
        <v>4.9974227460097138</v>
      </c>
      <c r="K170" s="11">
        <f t="shared" si="46"/>
        <v>0.55555555555555558</v>
      </c>
      <c r="L170" s="11">
        <f t="shared" si="47"/>
        <v>0.26666666666666666</v>
      </c>
      <c r="M170" s="11">
        <f t="shared" si="48"/>
        <v>0.20833333333333334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-0.25802469135802475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0.22685185185185186</v>
      </c>
      <c r="Q170" s="11">
        <f>2*'OddsRatio_working_3-way'!K170*'OddsRatio_working_3-way'!L170*'OddsRatio_working_3-way'!M170</f>
        <v>6.1728395061728392E-2</v>
      </c>
      <c r="R170" s="11">
        <f t="shared" si="49"/>
        <v>0</v>
      </c>
      <c r="S170" s="11">
        <f t="shared" si="50"/>
        <v>-0.87918660287081318</v>
      </c>
      <c r="T170" s="11">
        <f t="shared" si="51"/>
        <v>-0.23923444976076549</v>
      </c>
      <c r="U170" s="11">
        <f>'OddsRatio_working_3-way'!S170-'OddsRatio_working_3-way'!R170^2/3</f>
        <v>-0.87918660287081318</v>
      </c>
      <c r="V170" s="11">
        <f>'OddsRatio_working_3-way'!S170*'OddsRatio_working_3-way'!R170/3-2*'OddsRatio_working_3-way'!R170^3/27-'OddsRatio_working_3-way'!T170</f>
        <v>0.23923444976076549</v>
      </c>
      <c r="W170" s="11">
        <f>'OddsRatio_working_3-way'!V170^2+4*'OddsRatio_working_3-way'!U170^3/27</f>
        <v>-4.3445998331312137E-2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0.15864986628078856</v>
      </c>
      <c r="Y170" s="11">
        <f>IF('OddsRatio_working_3-way'!W170&gt;=0,IF('OddsRatio_working_3-way'!V170+SQRT('OddsRatio_working_3-way'!W170)&gt;0,0,PI()),ACOS('OddsRatio_working_3-way'!V170/(2*'OddsRatio_working_3-way'!X170)))</f>
        <v>0.71671171298580849</v>
      </c>
      <c r="Z170" s="11">
        <f>'OddsRatio_working_3-way'!X170^(1/3)*COS('OddsRatio_working_3-way'!Y170/3)</f>
        <v>0.52597667710654139</v>
      </c>
      <c r="AA170" s="11">
        <f>'OddsRatio_working_3-way'!X170^(1/3)*COS(('OddsRatio_working_3-way'!Y170+2*PI())/3)</f>
        <v>-0.37392999922532877</v>
      </c>
      <c r="AB170" s="11">
        <f>'OddsRatio_working_3-way'!X170^(1/3)*COS(('OddsRatio_working_3-way'!Y170+4*PI())/3)</f>
        <v>-0.15204667788121232</v>
      </c>
      <c r="AC170" s="11">
        <f>'OddsRatio_working_3-way'!X170^(1/3)*SIN('OddsRatio_working_3-way'!Y170/3)</f>
        <v>0.12810439530671383</v>
      </c>
      <c r="AD170" s="11">
        <f>'OddsRatio_working_3-way'!X170^(1/3)*SIN(('OddsRatio_working_3-way'!Y170+2*PI())/3)</f>
        <v>0.391456966519033</v>
      </c>
      <c r="AE170" s="11">
        <f>'OddsRatio_working_3-way'!X170^(1/3)*SIN(('OddsRatio_working_3-way'!Y170+4*PI())/3)</f>
        <v>-0.51956136182574686</v>
      </c>
      <c r="AF170" s="11">
        <f>-'OddsRatio_working_3-way'!U170/(3*'OddsRatio_working_3-way'!X170^(1/3))*COS(('OddsRatio_working_3-way'!Y170)/3)</f>
        <v>0.52597667710654139</v>
      </c>
      <c r="AG170" s="11">
        <f>-'OddsRatio_working_3-way'!U170/(3*'OddsRatio_working_3-way'!X170^(1/3))*COS(('OddsRatio_working_3-way'!Y170+2*PI())/3)</f>
        <v>-0.37392999922532877</v>
      </c>
      <c r="AH170" s="11">
        <f>-'OddsRatio_working_3-way'!U170/(3*'OddsRatio_working_3-way'!X170^(1/3))*COS(('OddsRatio_working_3-way'!Y170+4*PI())/3)</f>
        <v>-0.15204667788121232</v>
      </c>
      <c r="AI170" s="11">
        <f>'OddsRatio_working_3-way'!U170/(3*'OddsRatio_working_3-way'!X170^(1/3))*SIN(('OddsRatio_working_3-way'!Y170)/3)</f>
        <v>-0.12810439530671383</v>
      </c>
      <c r="AJ170" s="11">
        <f>'OddsRatio_working_3-way'!U170/(3*'OddsRatio_working_3-way'!X170^(1/3))*SIN(('OddsRatio_working_3-way'!Y170+2*PI())/3)</f>
        <v>-0.391456966519033</v>
      </c>
      <c r="AK170" s="11">
        <f>'OddsRatio_working_3-way'!U170/(3*'OddsRatio_working_3-way'!X170^(1/3))*SIN(('OddsRatio_working_3-way'!Y170+4*PI())/3)</f>
        <v>0.51956136182574686</v>
      </c>
      <c r="AL170" s="11">
        <f>'OddsRatio_working_3-way'!Z170+'OddsRatio_working_3-way'!AF170</f>
        <v>1.0519533542130828</v>
      </c>
      <c r="AM170" s="11">
        <f>'OddsRatio_working_3-way'!AA170+'OddsRatio_working_3-way'!AG170</f>
        <v>-0.74785999845065754</v>
      </c>
      <c r="AN170" s="11">
        <f>'OddsRatio_working_3-way'!AB170+'OddsRatio_working_3-way'!AH170</f>
        <v>-0.30409335576242463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1.0519533542130828</v>
      </c>
      <c r="AS170" s="11">
        <f>IF(('OddsRatio_working_3-way'!X170=0),IF(Q170&gt;0,-Q170^(1/3),(-Q170)^(1/3)),'OddsRatio_working_3-way'!AM170-'OddsRatio_working_3-way'!R170/3)</f>
        <v>-0.74785999845065754</v>
      </c>
      <c r="AT170" s="11">
        <f>IF(('OddsRatio_working_3-way'!X170=0),IF(Q170&gt;0,-Q170^(1/3),(-Q170)^(1/3)),'OddsRatio_working_3-way'!AN170-'OddsRatio_working_3-way'!R170/3)</f>
        <v>-0.30409335576242463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9">
        <f t="shared" si="39"/>
        <v>0.52681759907143033</v>
      </c>
      <c r="E171" s="9">
        <f t="shared" si="40"/>
        <v>0.28818252536782224</v>
      </c>
      <c r="F171" s="9">
        <f t="shared" si="41"/>
        <v>0.1849998755607476</v>
      </c>
      <c r="G171" s="9">
        <f t="shared" si="42"/>
        <v>1.0692740391564683</v>
      </c>
      <c r="H171" s="9">
        <f t="shared" si="43"/>
        <v>1.8981901928914331</v>
      </c>
      <c r="I171" s="9">
        <f t="shared" si="44"/>
        <v>3.4700230304514417</v>
      </c>
      <c r="J171" s="9">
        <f t="shared" si="45"/>
        <v>5.4054090413246492</v>
      </c>
      <c r="K171" s="11">
        <f t="shared" si="46"/>
        <v>0.54347826086956519</v>
      </c>
      <c r="L171" s="11">
        <f t="shared" si="47"/>
        <v>0.30211480362537763</v>
      </c>
      <c r="M171" s="11">
        <f t="shared" si="48"/>
        <v>0.1953125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-0.25637324724156052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0.2331409882766321</v>
      </c>
      <c r="Q171" s="11">
        <f>2*'OddsRatio_working_3-way'!K171*'OddsRatio_working_3-way'!L171*'OddsRatio_working_3-way'!M171</f>
        <v>6.4137823459871277E-2</v>
      </c>
      <c r="R171" s="11">
        <f t="shared" si="49"/>
        <v>0</v>
      </c>
      <c r="S171" s="11">
        <f t="shared" si="50"/>
        <v>-0.90938111049068049</v>
      </c>
      <c r="T171" s="11">
        <f t="shared" si="51"/>
        <v>-0.25017362049262187</v>
      </c>
      <c r="U171" s="11">
        <f>'OddsRatio_working_3-way'!S171-'OddsRatio_working_3-way'!R171^2/3</f>
        <v>-0.90938111049068049</v>
      </c>
      <c r="V171" s="11">
        <f>'OddsRatio_working_3-way'!S171*'OddsRatio_working_3-way'!R171/3-2*'OddsRatio_working_3-way'!R171^3/27-'OddsRatio_working_3-way'!T171</f>
        <v>0.25017362049262187</v>
      </c>
      <c r="W171" s="11">
        <f>'OddsRatio_working_3-way'!V171^2+4*'OddsRatio_working_3-way'!U171^3/27</f>
        <v>-4.882568378903307E-2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0.16689257336638699</v>
      </c>
      <c r="Y171" s="11">
        <f>IF('OddsRatio_working_3-way'!W171&gt;=0,IF('OddsRatio_working_3-way'!V171+SQRT('OddsRatio_working_3-way'!W171)&gt;0,0,PI()),ACOS('OddsRatio_working_3-way'!V171/(2*'OddsRatio_working_3-way'!X171)))</f>
        <v>0.72348237228548939</v>
      </c>
      <c r="Z171" s="11">
        <f>'OddsRatio_working_3-way'!X171^(1/3)*COS('OddsRatio_working_3-way'!Y171/3)</f>
        <v>0.53463701957823417</v>
      </c>
      <c r="AA171" s="11">
        <f>'OddsRatio_working_3-way'!X171^(1/3)*COS(('OddsRatio_working_3-way'!Y171+2*PI())/3)</f>
        <v>-0.3811944097638143</v>
      </c>
      <c r="AB171" s="11">
        <f>'OddsRatio_working_3-way'!X171^(1/3)*COS(('OddsRatio_working_3-way'!Y171+4*PI())/3)</f>
        <v>-0.15344260981442004</v>
      </c>
      <c r="AC171" s="11">
        <f>'OddsRatio_working_3-way'!X171^(1/3)*SIN('OddsRatio_working_3-way'!Y171/3)</f>
        <v>0.13149256300920462</v>
      </c>
      <c r="AD171" s="11">
        <f>'OddsRatio_working_3-way'!X171^(1/3)*SIN(('OddsRatio_working_3-way'!Y171+2*PI())/3)</f>
        <v>0.39726295925374672</v>
      </c>
      <c r="AE171" s="11">
        <f>'OddsRatio_working_3-way'!X171^(1/3)*SIN(('OddsRatio_working_3-way'!Y171+4*PI())/3)</f>
        <v>-0.52875552226295131</v>
      </c>
      <c r="AF171" s="11">
        <f>-'OddsRatio_working_3-way'!U171/(3*'OddsRatio_working_3-way'!X171^(1/3))*COS(('OddsRatio_working_3-way'!Y171)/3)</f>
        <v>0.53463701957823417</v>
      </c>
      <c r="AG171" s="11">
        <f>-'OddsRatio_working_3-way'!U171/(3*'OddsRatio_working_3-way'!X171^(1/3))*COS(('OddsRatio_working_3-way'!Y171+2*PI())/3)</f>
        <v>-0.3811944097638143</v>
      </c>
      <c r="AH171" s="11">
        <f>-'OddsRatio_working_3-way'!U171/(3*'OddsRatio_working_3-way'!X171^(1/3))*COS(('OddsRatio_working_3-way'!Y171+4*PI())/3)</f>
        <v>-0.15344260981442004</v>
      </c>
      <c r="AI171" s="11">
        <f>'OddsRatio_working_3-way'!U171/(3*'OddsRatio_working_3-way'!X171^(1/3))*SIN(('OddsRatio_working_3-way'!Y171)/3)</f>
        <v>-0.13149256300920462</v>
      </c>
      <c r="AJ171" s="11">
        <f>'OddsRatio_working_3-way'!U171/(3*'OddsRatio_working_3-way'!X171^(1/3))*SIN(('OddsRatio_working_3-way'!Y171+2*PI())/3)</f>
        <v>-0.39726295925374672</v>
      </c>
      <c r="AK171" s="11">
        <f>'OddsRatio_working_3-way'!U171/(3*'OddsRatio_working_3-way'!X171^(1/3))*SIN(('OddsRatio_working_3-way'!Y171+4*PI())/3)</f>
        <v>0.52875552226295131</v>
      </c>
      <c r="AL171" s="11">
        <f>'OddsRatio_working_3-way'!Z171+'OddsRatio_working_3-way'!AF171</f>
        <v>1.0692740391564683</v>
      </c>
      <c r="AM171" s="11">
        <f>'OddsRatio_working_3-way'!AA171+'OddsRatio_working_3-way'!AG171</f>
        <v>-0.7623888195276286</v>
      </c>
      <c r="AN171" s="11">
        <f>'OddsRatio_working_3-way'!AB171+'OddsRatio_working_3-way'!AH171</f>
        <v>-0.30688521962884008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1.0692740391564683</v>
      </c>
      <c r="AS171" s="11">
        <f>IF(('OddsRatio_working_3-way'!X171=0),IF(Q171&gt;0,-Q171^(1/3),(-Q171)^(1/3)),'OddsRatio_working_3-way'!AM171-'OddsRatio_working_3-way'!R171/3)</f>
        <v>-0.7623888195276286</v>
      </c>
      <c r="AT171" s="11">
        <f>IF(('OddsRatio_working_3-way'!X171=0),IF(Q171&gt;0,-Q171^(1/3),(-Q171)^(1/3)),'OddsRatio_working_3-way'!AN171-'OddsRatio_working_3-way'!R171/3)</f>
        <v>-0.30688521962884008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9">
        <f t="shared" si="39"/>
        <v>0.4028268398230922</v>
      </c>
      <c r="E172" s="9">
        <f t="shared" si="40"/>
        <v>0.30519168744006936</v>
      </c>
      <c r="F172" s="9">
        <f t="shared" si="41"/>
        <v>0.29198147273683844</v>
      </c>
      <c r="G172" s="9">
        <f t="shared" si="42"/>
        <v>1.0588973104586255</v>
      </c>
      <c r="H172" s="9">
        <f t="shared" si="43"/>
        <v>2.4824562346420755</v>
      </c>
      <c r="I172" s="9">
        <f t="shared" si="44"/>
        <v>3.2766292174860445</v>
      </c>
      <c r="J172" s="9">
        <f t="shared" si="45"/>
        <v>3.4248748409502525</v>
      </c>
      <c r="K172" s="11">
        <f t="shared" si="46"/>
        <v>0.41666666666666669</v>
      </c>
      <c r="L172" s="11">
        <f t="shared" si="47"/>
        <v>0.31746031746031744</v>
      </c>
      <c r="M172" s="11">
        <f t="shared" si="48"/>
        <v>0.303951367781155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-0.2771304739389846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0.23479841109020444</v>
      </c>
      <c r="Q172" s="11">
        <f>2*'OddsRatio_working_3-way'!K172*'OddsRatio_working_3-way'!L172*'OddsRatio_working_3-way'!M172</f>
        <v>8.0410414756919305E-2</v>
      </c>
      <c r="R172" s="11">
        <f t="shared" si="49"/>
        <v>0</v>
      </c>
      <c r="S172" s="11">
        <f t="shared" si="50"/>
        <v>-0.84724861814330699</v>
      </c>
      <c r="T172" s="11">
        <f t="shared" si="51"/>
        <v>-0.2901536363504475</v>
      </c>
      <c r="U172" s="11">
        <f>'OddsRatio_working_3-way'!S172-'OddsRatio_working_3-way'!R172^2/3</f>
        <v>-0.84724861814330699</v>
      </c>
      <c r="V172" s="11">
        <f>'OddsRatio_working_3-way'!S172*'OddsRatio_working_3-way'!R172/3-2*'OddsRatio_working_3-way'!R172^3/27-'OddsRatio_working_3-way'!T172</f>
        <v>0.2901536363504475</v>
      </c>
      <c r="W172" s="11">
        <f>'OddsRatio_working_3-way'!V172^2+4*'OddsRatio_working_3-way'!U172^3/27</f>
        <v>-5.9117062396916303E-3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0.15008400891424056</v>
      </c>
      <c r="Y172" s="11">
        <f>IF('OddsRatio_working_3-way'!W172&gt;=0,IF('OddsRatio_working_3-way'!V172+SQRT('OddsRatio_working_3-way'!W172)&gt;0,0,PI()),ACOS('OddsRatio_working_3-way'!V172/(2*'OddsRatio_working_3-way'!X172)))</f>
        <v>0.25903577075547246</v>
      </c>
      <c r="Z172" s="11">
        <f>'OddsRatio_working_3-way'!X172^(1/3)*COS('OddsRatio_working_3-way'!Y172/3)</f>
        <v>0.52944865522931273</v>
      </c>
      <c r="AA172" s="11">
        <f>'OddsRatio_working_3-way'!X172^(1/3)*COS(('OddsRatio_working_3-way'!Y172+2*PI())/3)</f>
        <v>-0.30441369196747758</v>
      </c>
      <c r="AB172" s="11">
        <f>'OddsRatio_working_3-way'!X172^(1/3)*COS(('OddsRatio_working_3-way'!Y172+4*PI())/3)</f>
        <v>-0.22503496326183509</v>
      </c>
      <c r="AC172" s="11">
        <f>'OddsRatio_working_3-way'!X172^(1/3)*SIN('OddsRatio_working_3-way'!Y172/3)</f>
        <v>4.5829330386132891E-2</v>
      </c>
      <c r="AD172" s="11">
        <f>'OddsRatio_working_3-way'!X172^(1/3)*SIN(('OddsRatio_working_3-way'!Y172+2*PI())/3)</f>
        <v>0.43560132023502718</v>
      </c>
      <c r="AE172" s="11">
        <f>'OddsRatio_working_3-way'!X172^(1/3)*SIN(('OddsRatio_working_3-way'!Y172+4*PI())/3)</f>
        <v>-0.48143065062116014</v>
      </c>
      <c r="AF172" s="11">
        <f>-'OddsRatio_working_3-way'!U172/(3*'OddsRatio_working_3-way'!X172^(1/3))*COS(('OddsRatio_working_3-way'!Y172)/3)</f>
        <v>0.52944865522931273</v>
      </c>
      <c r="AG172" s="11">
        <f>-'OddsRatio_working_3-way'!U172/(3*'OddsRatio_working_3-way'!X172^(1/3))*COS(('OddsRatio_working_3-way'!Y172+2*PI())/3)</f>
        <v>-0.30441369196747758</v>
      </c>
      <c r="AH172" s="11">
        <f>-'OddsRatio_working_3-way'!U172/(3*'OddsRatio_working_3-way'!X172^(1/3))*COS(('OddsRatio_working_3-way'!Y172+4*PI())/3)</f>
        <v>-0.22503496326183509</v>
      </c>
      <c r="AI172" s="11">
        <f>'OddsRatio_working_3-way'!U172/(3*'OddsRatio_working_3-way'!X172^(1/3))*SIN(('OddsRatio_working_3-way'!Y172)/3)</f>
        <v>-4.5829330386132891E-2</v>
      </c>
      <c r="AJ172" s="11">
        <f>'OddsRatio_working_3-way'!U172/(3*'OddsRatio_working_3-way'!X172^(1/3))*SIN(('OddsRatio_working_3-way'!Y172+2*PI())/3)</f>
        <v>-0.43560132023502718</v>
      </c>
      <c r="AK172" s="11">
        <f>'OddsRatio_working_3-way'!U172/(3*'OddsRatio_working_3-way'!X172^(1/3))*SIN(('OddsRatio_working_3-way'!Y172+4*PI())/3)</f>
        <v>0.48143065062116014</v>
      </c>
      <c r="AL172" s="11">
        <f>'OddsRatio_working_3-way'!Z172+'OddsRatio_working_3-way'!AF172</f>
        <v>1.0588973104586255</v>
      </c>
      <c r="AM172" s="11">
        <f>'OddsRatio_working_3-way'!AA172+'OddsRatio_working_3-way'!AG172</f>
        <v>-0.60882738393495517</v>
      </c>
      <c r="AN172" s="11">
        <f>'OddsRatio_working_3-way'!AB172+'OddsRatio_working_3-way'!AH172</f>
        <v>-0.45006992652367017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1.0588973104586255</v>
      </c>
      <c r="AS172" s="11">
        <f>IF(('OddsRatio_working_3-way'!X172=0),IF(Q172&gt;0,-Q172^(1/3),(-Q172)^(1/3)),'OddsRatio_working_3-way'!AM172-'OddsRatio_working_3-way'!R172/3)</f>
        <v>-0.60882738393495517</v>
      </c>
      <c r="AT172" s="11">
        <f>IF(('OddsRatio_working_3-way'!X172=0),IF(Q172&gt;0,-Q172^(1/3),(-Q172)^(1/3)),'OddsRatio_working_3-way'!AN172-'OddsRatio_working_3-way'!R172/3)</f>
        <v>-0.45006992652367017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9">
        <f t="shared" si="39"/>
        <v>0.59870227677370569</v>
      </c>
      <c r="E173" s="9">
        <f t="shared" si="40"/>
        <v>0.25101511556103162</v>
      </c>
      <c r="F173" s="9">
        <f t="shared" si="41"/>
        <v>0.15028260766526247</v>
      </c>
      <c r="G173" s="9">
        <f t="shared" si="42"/>
        <v>1.0810955919332841</v>
      </c>
      <c r="H173" s="9">
        <f t="shared" si="43"/>
        <v>1.6702792669986366</v>
      </c>
      <c r="I173" s="9">
        <f t="shared" si="44"/>
        <v>3.9838238337358645</v>
      </c>
      <c r="J173" s="9">
        <f t="shared" si="45"/>
        <v>6.654129945811075</v>
      </c>
      <c r="K173" s="11">
        <f t="shared" si="46"/>
        <v>0.61728395061728392</v>
      </c>
      <c r="L173" s="11">
        <f t="shared" si="47"/>
        <v>0.26595744680851063</v>
      </c>
      <c r="M173" s="11">
        <f t="shared" si="48"/>
        <v>0.16051364365971107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-0.23583678962593613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0.22688837534641981</v>
      </c>
      <c r="Q173" s="11">
        <f>2*'OddsRatio_working_3-way'!K173*'OddsRatio_working_3-way'!L173*'OddsRatio_working_3-way'!M173</f>
        <v>5.2703455365022016E-2</v>
      </c>
      <c r="R173" s="11">
        <f t="shared" si="49"/>
        <v>0</v>
      </c>
      <c r="S173" s="11">
        <f t="shared" si="50"/>
        <v>-0.96205674995105928</v>
      </c>
      <c r="T173" s="11">
        <f t="shared" si="51"/>
        <v>-0.22347427408851547</v>
      </c>
      <c r="U173" s="11">
        <f>'OddsRatio_working_3-way'!S173-'OddsRatio_working_3-way'!R173^2/3</f>
        <v>-0.96205674995105928</v>
      </c>
      <c r="V173" s="11">
        <f>'OddsRatio_working_3-way'!S173*'OddsRatio_working_3-way'!R173/3-2*'OddsRatio_working_3-way'!R173^3/27-'OddsRatio_working_3-way'!T173</f>
        <v>0.22347427408851547</v>
      </c>
      <c r="W173" s="11">
        <f>'OddsRatio_working_3-way'!V173^2+4*'OddsRatio_working_3-way'!U173^3/27</f>
        <v>-8.1975499783549496E-2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0.18160138419278254</v>
      </c>
      <c r="Y173" s="11">
        <f>IF('OddsRatio_working_3-way'!W173&gt;=0,IF('OddsRatio_working_3-way'!V173+SQRT('OddsRatio_working_3-way'!W173)&gt;0,0,PI()),ACOS('OddsRatio_working_3-way'!V173/(2*'OddsRatio_working_3-way'!X173)))</f>
        <v>0.90804517813447905</v>
      </c>
      <c r="Z173" s="11">
        <f>'OddsRatio_working_3-way'!X173^(1/3)*COS('OddsRatio_working_3-way'!Y173/3)</f>
        <v>0.54054779596664215</v>
      </c>
      <c r="AA173" s="11">
        <f>'OddsRatio_working_3-way'!X173^(1/3)*COS(('OddsRatio_working_3-way'!Y173+2*PI())/3)</f>
        <v>-0.41645955971000675</v>
      </c>
      <c r="AB173" s="11">
        <f>'OddsRatio_working_3-way'!X173^(1/3)*COS(('OddsRatio_working_3-way'!Y173+4*PI())/3)</f>
        <v>-0.1240882362566354</v>
      </c>
      <c r="AC173" s="11">
        <f>'OddsRatio_working_3-way'!X173^(1/3)*SIN('OddsRatio_working_3-way'!Y173/3)</f>
        <v>0.1688006622991311</v>
      </c>
      <c r="AD173" s="11">
        <f>'OddsRatio_working_3-way'!X173^(1/3)*SIN(('OddsRatio_working_3-way'!Y173+2*PI())/3)</f>
        <v>0.38372779211723396</v>
      </c>
      <c r="AE173" s="11">
        <f>'OddsRatio_working_3-way'!X173^(1/3)*SIN(('OddsRatio_working_3-way'!Y173+4*PI())/3)</f>
        <v>-0.55252845441636511</v>
      </c>
      <c r="AF173" s="11">
        <f>-'OddsRatio_working_3-way'!U173/(3*'OddsRatio_working_3-way'!X173^(1/3))*COS(('OddsRatio_working_3-way'!Y173)/3)</f>
        <v>0.54054779596664204</v>
      </c>
      <c r="AG173" s="11">
        <f>-'OddsRatio_working_3-way'!U173/(3*'OddsRatio_working_3-way'!X173^(1/3))*COS(('OddsRatio_working_3-way'!Y173+2*PI())/3)</f>
        <v>-0.4164595597100067</v>
      </c>
      <c r="AH173" s="11">
        <f>-'OddsRatio_working_3-way'!U173/(3*'OddsRatio_working_3-way'!X173^(1/3))*COS(('OddsRatio_working_3-way'!Y173+4*PI())/3)</f>
        <v>-0.12408823625663538</v>
      </c>
      <c r="AI173" s="11">
        <f>'OddsRatio_working_3-way'!U173/(3*'OddsRatio_working_3-way'!X173^(1/3))*SIN(('OddsRatio_working_3-way'!Y173)/3)</f>
        <v>-0.16880066229913107</v>
      </c>
      <c r="AJ173" s="11">
        <f>'OddsRatio_working_3-way'!U173/(3*'OddsRatio_working_3-way'!X173^(1/3))*SIN(('OddsRatio_working_3-way'!Y173+2*PI())/3)</f>
        <v>-0.38372779211723385</v>
      </c>
      <c r="AK173" s="11">
        <f>'OddsRatio_working_3-way'!U173/(3*'OddsRatio_working_3-way'!X173^(1/3))*SIN(('OddsRatio_working_3-way'!Y173+4*PI())/3)</f>
        <v>0.552528454416365</v>
      </c>
      <c r="AL173" s="11">
        <f>'OddsRatio_working_3-way'!Z173+'OddsRatio_working_3-way'!AF173</f>
        <v>1.0810955919332841</v>
      </c>
      <c r="AM173" s="11">
        <f>'OddsRatio_working_3-way'!AA173+'OddsRatio_working_3-way'!AG173</f>
        <v>-0.8329191194200134</v>
      </c>
      <c r="AN173" s="11">
        <f>'OddsRatio_working_3-way'!AB173+'OddsRatio_working_3-way'!AH173</f>
        <v>-0.2481764725132708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1.0810955919332841</v>
      </c>
      <c r="AS173" s="11">
        <f>IF(('OddsRatio_working_3-way'!X173=0),IF(Q173&gt;0,-Q173^(1/3),(-Q173)^(1/3)),'OddsRatio_working_3-way'!AM173-'OddsRatio_working_3-way'!R173/3)</f>
        <v>-0.8329191194200134</v>
      </c>
      <c r="AT173" s="11">
        <f>IF(('OddsRatio_working_3-way'!X173=0),IF(Q173&gt;0,-Q173^(1/3),(-Q173)^(1/3)),'OddsRatio_working_3-way'!AN173-'OddsRatio_working_3-way'!R173/3)</f>
        <v>-0.2481764725132708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9">
        <f t="shared" si="39"/>
        <v>0.25008333122904031</v>
      </c>
      <c r="E174" s="9">
        <f t="shared" si="40"/>
        <v>0.27245388325744968</v>
      </c>
      <c r="F174" s="9">
        <f t="shared" si="41"/>
        <v>0.47746278551350985</v>
      </c>
      <c r="G174" s="9">
        <f t="shared" si="42"/>
        <v>1.0944040673756446</v>
      </c>
      <c r="H174" s="9">
        <f t="shared" si="43"/>
        <v>3.9986671446092665</v>
      </c>
      <c r="I174" s="9">
        <f t="shared" si="44"/>
        <v>3.6703459243965724</v>
      </c>
      <c r="J174" s="9">
        <f t="shared" si="45"/>
        <v>2.0944040673756446</v>
      </c>
      <c r="K174" s="11">
        <f t="shared" si="46"/>
        <v>0.26737967914438499</v>
      </c>
      <c r="L174" s="11">
        <f t="shared" si="47"/>
        <v>0.29069767441860467</v>
      </c>
      <c r="M174" s="11">
        <f t="shared" si="48"/>
        <v>0.5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-0.25982464867553778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0.24017535132446213</v>
      </c>
      <c r="Q174" s="11">
        <f>2*'OddsRatio_working_3-way'!K174*'OddsRatio_working_3-way'!L174*'OddsRatio_working_3-way'!M174</f>
        <v>7.7726650914065401E-2</v>
      </c>
      <c r="R174" s="11">
        <f t="shared" si="49"/>
        <v>0</v>
      </c>
      <c r="S174" s="11">
        <f t="shared" si="50"/>
        <v>-0.92437477563719073</v>
      </c>
      <c r="T174" s="11">
        <f t="shared" si="51"/>
        <v>-0.29915041282756977</v>
      </c>
      <c r="U174" s="11">
        <f>'OddsRatio_working_3-way'!S174-'OddsRatio_working_3-way'!R174^2/3</f>
        <v>-0.92437477563719073</v>
      </c>
      <c r="V174" s="11">
        <f>'OddsRatio_working_3-way'!S174*'OddsRatio_working_3-way'!R174/3-2*'OddsRatio_working_3-way'!R174^3/27-'OddsRatio_working_3-way'!T174</f>
        <v>0.29915041282756977</v>
      </c>
      <c r="W174" s="11">
        <f>'OddsRatio_working_3-way'!V174^2+4*'OddsRatio_working_3-way'!U174^3/27</f>
        <v>-2.7523747057995845E-2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0.17103706948560979</v>
      </c>
      <c r="Y174" s="11">
        <f>IF('OddsRatio_working_3-way'!W174&gt;=0,IF('OddsRatio_working_3-way'!V174+SQRT('OddsRatio_working_3-way'!W174)&gt;0,0,PI()),ACOS('OddsRatio_working_3-way'!V174/(2*'OddsRatio_working_3-way'!X174)))</f>
        <v>0.50635269378755154</v>
      </c>
      <c r="Z174" s="11">
        <f>'OddsRatio_working_3-way'!X174^(1/3)*COS('OddsRatio_working_3-way'!Y174/3)</f>
        <v>0.54720203368782228</v>
      </c>
      <c r="AA174" s="11">
        <f>'OddsRatio_working_3-way'!X174^(1/3)*COS(('OddsRatio_working_3-way'!Y174+2*PI())/3)</f>
        <v>-0.354354621439813</v>
      </c>
      <c r="AB174" s="11">
        <f>'OddsRatio_working_3-way'!X174^(1/3)*COS(('OddsRatio_working_3-way'!Y174+4*PI())/3)</f>
        <v>-0.19284741224800939</v>
      </c>
      <c r="AC174" s="11">
        <f>'OddsRatio_working_3-way'!X174^(1/3)*SIN('OddsRatio_working_3-way'!Y174/3)</f>
        <v>9.3246230702953209E-2</v>
      </c>
      <c r="AD174" s="11">
        <f>'OddsRatio_working_3-way'!X174^(1/3)*SIN(('OddsRatio_working_3-way'!Y174+2*PI())/3)</f>
        <v>0.42726774682468571</v>
      </c>
      <c r="AE174" s="11">
        <f>'OddsRatio_working_3-way'!X174^(1/3)*SIN(('OddsRatio_working_3-way'!Y174+4*PI())/3)</f>
        <v>-0.52051397752763873</v>
      </c>
      <c r="AF174" s="11">
        <f>-'OddsRatio_working_3-way'!U174/(3*'OddsRatio_working_3-way'!X174^(1/3))*COS(('OddsRatio_working_3-way'!Y174)/3)</f>
        <v>0.54720203368782228</v>
      </c>
      <c r="AG174" s="11">
        <f>-'OddsRatio_working_3-way'!U174/(3*'OddsRatio_working_3-way'!X174^(1/3))*COS(('OddsRatio_working_3-way'!Y174+2*PI())/3)</f>
        <v>-0.354354621439813</v>
      </c>
      <c r="AH174" s="11">
        <f>-'OddsRatio_working_3-way'!U174/(3*'OddsRatio_working_3-way'!X174^(1/3))*COS(('OddsRatio_working_3-way'!Y174+4*PI())/3)</f>
        <v>-0.19284741224800939</v>
      </c>
      <c r="AI174" s="11">
        <f>'OddsRatio_working_3-way'!U174/(3*'OddsRatio_working_3-way'!X174^(1/3))*SIN(('OddsRatio_working_3-way'!Y174)/3)</f>
        <v>-9.3246230702953209E-2</v>
      </c>
      <c r="AJ174" s="11">
        <f>'OddsRatio_working_3-way'!U174/(3*'OddsRatio_working_3-way'!X174^(1/3))*SIN(('OddsRatio_working_3-way'!Y174+2*PI())/3)</f>
        <v>-0.42726774682468571</v>
      </c>
      <c r="AK174" s="11">
        <f>'OddsRatio_working_3-way'!U174/(3*'OddsRatio_working_3-way'!X174^(1/3))*SIN(('OddsRatio_working_3-way'!Y174+4*PI())/3)</f>
        <v>0.52051397752763873</v>
      </c>
      <c r="AL174" s="11">
        <f>'OddsRatio_working_3-way'!Z174+'OddsRatio_working_3-way'!AF174</f>
        <v>1.0944040673756446</v>
      </c>
      <c r="AM174" s="11">
        <f>'OddsRatio_working_3-way'!AA174+'OddsRatio_working_3-way'!AG174</f>
        <v>-0.708709242879626</v>
      </c>
      <c r="AN174" s="11">
        <f>'OddsRatio_working_3-way'!AB174+'OddsRatio_working_3-way'!AH174</f>
        <v>-0.38569482449601877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1.0944040673756446</v>
      </c>
      <c r="AS174" s="11">
        <f>IF(('OddsRatio_working_3-way'!X174=0),IF(Q174&gt;0,-Q174^(1/3),(-Q174)^(1/3)),'OddsRatio_working_3-way'!AM174-'OddsRatio_working_3-way'!R174/3)</f>
        <v>-0.708709242879626</v>
      </c>
      <c r="AT174" s="11">
        <f>IF(('OddsRatio_working_3-way'!X174=0),IF(Q174&gt;0,-Q174^(1/3),(-Q174)^(1/3)),'OddsRatio_working_3-way'!AN174-'OddsRatio_working_3-way'!R174/3)</f>
        <v>-0.38569482449601877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9">
        <f t="shared" si="39"/>
        <v>0.16328310332201895</v>
      </c>
      <c r="E175" s="9">
        <f t="shared" si="40"/>
        <v>0.28072805812398893</v>
      </c>
      <c r="F175" s="9">
        <f t="shared" si="41"/>
        <v>0.55598883855399217</v>
      </c>
      <c r="G175" s="9">
        <f t="shared" si="42"/>
        <v>1.1091628570797734</v>
      </c>
      <c r="H175" s="9">
        <f t="shared" si="43"/>
        <v>6.1243323997085533</v>
      </c>
      <c r="I175" s="9">
        <f t="shared" si="44"/>
        <v>3.5621661998542762</v>
      </c>
      <c r="J175" s="9">
        <f t="shared" si="45"/>
        <v>1.7985972570974369</v>
      </c>
      <c r="K175" s="11">
        <f t="shared" si="46"/>
        <v>0.17793594306049823</v>
      </c>
      <c r="L175" s="11">
        <f t="shared" si="47"/>
        <v>0.30211480362537763</v>
      </c>
      <c r="M175" s="11">
        <f t="shared" si="48"/>
        <v>0.58139534883720934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-0.24015614057152035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0.23909400063458364</v>
      </c>
      <c r="Q175" s="11">
        <f>2*'OddsRatio_working_3-way'!K175*'OddsRatio_working_3-way'!L175*'OddsRatio_working_3-way'!M175</f>
        <v>6.2508235460021863E-2</v>
      </c>
      <c r="R175" s="11">
        <f t="shared" si="49"/>
        <v>0</v>
      </c>
      <c r="S175" s="11">
        <f t="shared" si="50"/>
        <v>-0.99557729427859287</v>
      </c>
      <c r="T175" s="11">
        <f t="shared" si="51"/>
        <v>-0.26028164556303079</v>
      </c>
      <c r="U175" s="11">
        <f>'OddsRatio_working_3-way'!S175-'OddsRatio_working_3-way'!R175^2/3</f>
        <v>-0.99557729427859287</v>
      </c>
      <c r="V175" s="11">
        <f>'OddsRatio_working_3-way'!S175*'OddsRatio_working_3-way'!R175/3-2*'OddsRatio_working_3-way'!R175^3/27-'OddsRatio_working_3-way'!T175</f>
        <v>0.26028164556303079</v>
      </c>
      <c r="W175" s="11">
        <f>'OddsRatio_working_3-way'!V175^2+4*'OddsRatio_working_3-way'!U175^3/27</f>
        <v>-7.8444646805801974E-2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0.19117477724768059</v>
      </c>
      <c r="Y175" s="11">
        <f>IF('OddsRatio_working_3-way'!W175&gt;=0,IF('OddsRatio_working_3-way'!V175+SQRT('OddsRatio_working_3-way'!W175)&gt;0,0,PI()),ACOS('OddsRatio_working_3-way'!V175/(2*'OddsRatio_working_3-way'!X175)))</f>
        <v>0.82202035591555622</v>
      </c>
      <c r="Z175" s="11">
        <f>'OddsRatio_working_3-way'!X175^(1/3)*COS('OddsRatio_working_3-way'!Y175/3)</f>
        <v>0.55458142853988679</v>
      </c>
      <c r="AA175" s="11">
        <f>'OddsRatio_working_3-way'!X175^(1/3)*COS(('OddsRatio_working_3-way'!Y175+2*PI())/3)</f>
        <v>-0.41228665090746625</v>
      </c>
      <c r="AB175" s="11">
        <f>'OddsRatio_working_3-way'!X175^(1/3)*COS(('OddsRatio_working_3-way'!Y175+4*PI())/3)</f>
        <v>-0.14229477763242024</v>
      </c>
      <c r="AC175" s="11">
        <f>'OddsRatio_working_3-way'!X175^(1/3)*SIN('OddsRatio_working_3-way'!Y175/3)</f>
        <v>0.1558798807143591</v>
      </c>
      <c r="AD175" s="11">
        <f>'OddsRatio_working_3-way'!X175^(1/3)*SIN(('OddsRatio_working_3-way'!Y175+2*PI())/3)</f>
        <v>0.40234166522542686</v>
      </c>
      <c r="AE175" s="11">
        <f>'OddsRatio_working_3-way'!X175^(1/3)*SIN(('OddsRatio_working_3-way'!Y175+4*PI())/3)</f>
        <v>-0.55822154593978579</v>
      </c>
      <c r="AF175" s="11">
        <f>-'OddsRatio_working_3-way'!U175/(3*'OddsRatio_working_3-way'!X175^(1/3))*COS(('OddsRatio_working_3-way'!Y175)/3)</f>
        <v>0.55458142853988668</v>
      </c>
      <c r="AG175" s="11">
        <f>-'OddsRatio_working_3-way'!U175/(3*'OddsRatio_working_3-way'!X175^(1/3))*COS(('OddsRatio_working_3-way'!Y175+2*PI())/3)</f>
        <v>-0.41228665090746613</v>
      </c>
      <c r="AH175" s="11">
        <f>-'OddsRatio_working_3-way'!U175/(3*'OddsRatio_working_3-way'!X175^(1/3))*COS(('OddsRatio_working_3-way'!Y175+4*PI())/3)</f>
        <v>-0.14229477763242021</v>
      </c>
      <c r="AI175" s="11">
        <f>'OddsRatio_working_3-way'!U175/(3*'OddsRatio_working_3-way'!X175^(1/3))*SIN(('OddsRatio_working_3-way'!Y175)/3)</f>
        <v>-0.15587988071435907</v>
      </c>
      <c r="AJ175" s="11">
        <f>'OddsRatio_working_3-way'!U175/(3*'OddsRatio_working_3-way'!X175^(1/3))*SIN(('OddsRatio_working_3-way'!Y175+2*PI())/3)</f>
        <v>-0.4023416652254268</v>
      </c>
      <c r="AK175" s="11">
        <f>'OddsRatio_working_3-way'!U175/(3*'OddsRatio_working_3-way'!X175^(1/3))*SIN(('OddsRatio_working_3-way'!Y175+4*PI())/3)</f>
        <v>0.55822154593978568</v>
      </c>
      <c r="AL175" s="11">
        <f>'OddsRatio_working_3-way'!Z175+'OddsRatio_working_3-way'!AF175</f>
        <v>1.1091628570797734</v>
      </c>
      <c r="AM175" s="11">
        <f>'OddsRatio_working_3-way'!AA175+'OddsRatio_working_3-way'!AG175</f>
        <v>-0.82457330181493238</v>
      </c>
      <c r="AN175" s="11">
        <f>'OddsRatio_working_3-way'!AB175+'OddsRatio_working_3-way'!AH175</f>
        <v>-0.28458955526484042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1.1091628570797734</v>
      </c>
      <c r="AS175" s="11">
        <f>IF(('OddsRatio_working_3-way'!X175=0),IF(Q175&gt;0,-Q175^(1/3),(-Q175)^(1/3)),'OddsRatio_working_3-way'!AM175-'OddsRatio_working_3-way'!R175/3)</f>
        <v>-0.82457330181493238</v>
      </c>
      <c r="AT175" s="11">
        <f>IF(('OddsRatio_working_3-way'!X175=0),IF(Q175&gt;0,-Q175^(1/3),(-Q175)^(1/3)),'OddsRatio_working_3-way'!AN175-'OddsRatio_working_3-way'!R175/3)</f>
        <v>-0.28458955526484042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9">
        <f t="shared" si="39"/>
        <v>0.69143660818234032</v>
      </c>
      <c r="E176" s="9">
        <f t="shared" si="40"/>
        <v>0.18571669327485543</v>
      </c>
      <c r="F176" s="9">
        <f t="shared" si="41"/>
        <v>0.12284669854280389</v>
      </c>
      <c r="G176" s="9">
        <f t="shared" si="42"/>
        <v>1.1156604530559058</v>
      </c>
      <c r="H176" s="9">
        <f t="shared" si="43"/>
        <v>1.4462641812223627</v>
      </c>
      <c r="I176" s="9">
        <f t="shared" si="44"/>
        <v>5.3845455805097089</v>
      </c>
      <c r="J176" s="9">
        <f t="shared" si="45"/>
        <v>8.1402268995577991</v>
      </c>
      <c r="K176" s="11">
        <f t="shared" si="46"/>
        <v>0.7142857142857143</v>
      </c>
      <c r="L176" s="11">
        <f t="shared" si="47"/>
        <v>0.20283975659229211</v>
      </c>
      <c r="M176" s="11">
        <f t="shared" si="48"/>
        <v>0.13513513513513511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-0.1969816817686999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0.21008403361344544</v>
      </c>
      <c r="Q176" s="11">
        <f>2*'OddsRatio_working_3-way'!K176*'OddsRatio_working_3-way'!L176*'OddsRatio_working_3-way'!M176</f>
        <v>3.9158254168396162E-2</v>
      </c>
      <c r="R176" s="11">
        <f t="shared" si="49"/>
        <v>0</v>
      </c>
      <c r="S176" s="11">
        <f t="shared" si="50"/>
        <v>-1.0665155852417312</v>
      </c>
      <c r="T176" s="11">
        <f t="shared" si="51"/>
        <v>-0.19879134860050907</v>
      </c>
      <c r="U176" s="11">
        <f>'OddsRatio_working_3-way'!S176-'OddsRatio_working_3-way'!R176^2/3</f>
        <v>-1.0665155852417312</v>
      </c>
      <c r="V176" s="11">
        <f>'OddsRatio_working_3-way'!S176*'OddsRatio_working_3-way'!R176/3-2*'OddsRatio_working_3-way'!R176^3/27-'OddsRatio_working_3-way'!T176</f>
        <v>0.19879134860050907</v>
      </c>
      <c r="W176" s="11">
        <f>'OddsRatio_working_3-way'!V176^2+4*'OddsRatio_working_3-way'!U176^3/27</f>
        <v>-0.1402025940037111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0.21196732901683235</v>
      </c>
      <c r="Y176" s="11">
        <f>IF('OddsRatio_working_3-way'!W176&gt;=0,IF('OddsRatio_working_3-way'!V176+SQRT('OddsRatio_working_3-way'!W176)&gt;0,0,PI()),ACOS('OddsRatio_working_3-way'!V176/(2*'OddsRatio_working_3-way'!X176)))</f>
        <v>1.0827289597448684</v>
      </c>
      <c r="Z176" s="11">
        <f>'OddsRatio_working_3-way'!X176^(1/3)*COS('OddsRatio_working_3-way'!Y176/3)</f>
        <v>0.55783022652795289</v>
      </c>
      <c r="AA176" s="11">
        <f>'OddsRatio_working_3-way'!X176^(1/3)*COS(('OddsRatio_working_3-way'!Y176+2*PI())/3)</f>
        <v>-0.46125538607627198</v>
      </c>
      <c r="AB176" s="11">
        <f>'OddsRatio_working_3-way'!X176^(1/3)*COS(('OddsRatio_working_3-way'!Y176+4*PI())/3)</f>
        <v>-9.6574840451681049E-2</v>
      </c>
      <c r="AC176" s="11">
        <f>'OddsRatio_working_3-way'!X176^(1/3)*SIN('OddsRatio_working_3-way'!Y176/3)</f>
        <v>0.21054841118457729</v>
      </c>
      <c r="AD176" s="11">
        <f>'OddsRatio_working_3-way'!X176^(1/3)*SIN(('OddsRatio_working_3-way'!Y176+2*PI())/3)</f>
        <v>0.37782094157974666</v>
      </c>
      <c r="AE176" s="11">
        <f>'OddsRatio_working_3-way'!X176^(1/3)*SIN(('OddsRatio_working_3-way'!Y176+4*PI())/3)</f>
        <v>-0.58836935276432389</v>
      </c>
      <c r="AF176" s="11">
        <f>-'OddsRatio_working_3-way'!U176/(3*'OddsRatio_working_3-way'!X176^(1/3))*COS(('OddsRatio_working_3-way'!Y176)/3)</f>
        <v>0.55783022652795289</v>
      </c>
      <c r="AG176" s="11">
        <f>-'OddsRatio_working_3-way'!U176/(3*'OddsRatio_working_3-way'!X176^(1/3))*COS(('OddsRatio_working_3-way'!Y176+2*PI())/3)</f>
        <v>-0.46125538607627198</v>
      </c>
      <c r="AH176" s="11">
        <f>-'OddsRatio_working_3-way'!U176/(3*'OddsRatio_working_3-way'!X176^(1/3))*COS(('OddsRatio_working_3-way'!Y176+4*PI())/3)</f>
        <v>-9.6574840451681049E-2</v>
      </c>
      <c r="AI176" s="11">
        <f>'OddsRatio_working_3-way'!U176/(3*'OddsRatio_working_3-way'!X176^(1/3))*SIN(('OddsRatio_working_3-way'!Y176)/3)</f>
        <v>-0.21054841118457729</v>
      </c>
      <c r="AJ176" s="11">
        <f>'OddsRatio_working_3-way'!U176/(3*'OddsRatio_working_3-way'!X176^(1/3))*SIN(('OddsRatio_working_3-way'!Y176+2*PI())/3)</f>
        <v>-0.37782094157974666</v>
      </c>
      <c r="AK176" s="11">
        <f>'OddsRatio_working_3-way'!U176/(3*'OddsRatio_working_3-way'!X176^(1/3))*SIN(('OddsRatio_working_3-way'!Y176+4*PI())/3)</f>
        <v>0.58836935276432389</v>
      </c>
      <c r="AL176" s="11">
        <f>'OddsRatio_working_3-way'!Z176+'OddsRatio_working_3-way'!AF176</f>
        <v>1.1156604530559058</v>
      </c>
      <c r="AM176" s="11">
        <f>'OddsRatio_working_3-way'!AA176+'OddsRatio_working_3-way'!AG176</f>
        <v>-0.92251077215254396</v>
      </c>
      <c r="AN176" s="11">
        <f>'OddsRatio_working_3-way'!AB176+'OddsRatio_working_3-way'!AH176</f>
        <v>-0.1931496809033621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1.1156604530559058</v>
      </c>
      <c r="AS176" s="11">
        <f>IF(('OddsRatio_working_3-way'!X176=0),IF(Q176&gt;0,-Q176^(1/3),(-Q176)^(1/3)),'OddsRatio_working_3-way'!AM176-'OddsRatio_working_3-way'!R176/3)</f>
        <v>-0.92251077215254396</v>
      </c>
      <c r="AT176" s="11">
        <f>IF(('OddsRatio_working_3-way'!X176=0),IF(Q176&gt;0,-Q176^(1/3),(-Q176)^(1/3)),'OddsRatio_working_3-way'!AN176-'OddsRatio_working_3-way'!R176/3)</f>
        <v>-0.1931496809033621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9">
        <f t="shared" si="39"/>
        <v>0.4109996010945321</v>
      </c>
      <c r="E177" s="9">
        <f t="shared" si="40"/>
        <v>0.29542774718630471</v>
      </c>
      <c r="F177" s="9">
        <f t="shared" si="41"/>
        <v>0.2935726517191633</v>
      </c>
      <c r="G177" s="9">
        <f t="shared" si="42"/>
        <v>1.069471929719753</v>
      </c>
      <c r="H177" s="9">
        <f t="shared" si="43"/>
        <v>2.4330923858244686</v>
      </c>
      <c r="I177" s="9">
        <f t="shared" si="44"/>
        <v>3.3849224032750485</v>
      </c>
      <c r="J177" s="9">
        <f t="shared" si="45"/>
        <v>3.406311841869444</v>
      </c>
      <c r="K177" s="11">
        <f t="shared" si="46"/>
        <v>0.42735042735042739</v>
      </c>
      <c r="L177" s="11">
        <f t="shared" si="47"/>
        <v>0.30959752321981426</v>
      </c>
      <c r="M177" s="11">
        <f t="shared" si="48"/>
        <v>0.30769230769230771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-0.27370985765841693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0.23693064893350679</v>
      </c>
      <c r="Q177" s="11">
        <f>2*'OddsRatio_working_3-way'!K177*'OddsRatio_working_3-way'!L177*'OddsRatio_working_3-way'!M177</f>
        <v>8.1419466987459388E-2</v>
      </c>
      <c r="R177" s="11">
        <f t="shared" si="49"/>
        <v>0</v>
      </c>
      <c r="S177" s="11">
        <f t="shared" si="50"/>
        <v>-0.86562702184146512</v>
      </c>
      <c r="T177" s="11">
        <f t="shared" si="51"/>
        <v>-0.29746633052971316</v>
      </c>
      <c r="U177" s="11">
        <f>'OddsRatio_working_3-way'!S177-'OddsRatio_working_3-way'!R177^2/3</f>
        <v>-0.86562702184146512</v>
      </c>
      <c r="V177" s="11">
        <f>'OddsRatio_working_3-way'!S177*'OddsRatio_working_3-way'!R177/3-2*'OddsRatio_working_3-way'!R177^3/27-'OddsRatio_working_3-way'!T177</f>
        <v>0.29746633052971316</v>
      </c>
      <c r="W177" s="11">
        <f>'OddsRatio_working_3-way'!V177^2+4*'OddsRatio_working_3-way'!U177^3/27</f>
        <v>-7.6060941625710754E-3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0.15499379984485157</v>
      </c>
      <c r="Y177" s="11">
        <f>IF('OddsRatio_working_3-way'!W177&gt;=0,IF('OddsRatio_working_3-way'!V177+SQRT('OddsRatio_working_3-way'!W177)&gt;0,0,PI()),ACOS('OddsRatio_working_3-way'!V177/(2*'OddsRatio_working_3-way'!X177)))</f>
        <v>0.28519363263637132</v>
      </c>
      <c r="Z177" s="11">
        <f>'OddsRatio_working_3-way'!X177^(1/3)*COS('OddsRatio_working_3-way'!Y177/3)</f>
        <v>0.53473596485987651</v>
      </c>
      <c r="AA177" s="11">
        <f>'OddsRatio_working_3-way'!X177^(1/3)*COS(('OddsRatio_working_3-way'!Y177+2*PI())/3)</f>
        <v>-0.31152499064379957</v>
      </c>
      <c r="AB177" s="11">
        <f>'OddsRatio_working_3-way'!X177^(1/3)*COS(('OddsRatio_working_3-way'!Y177+4*PI())/3)</f>
        <v>-0.223210974216077</v>
      </c>
      <c r="AC177" s="11">
        <f>'OddsRatio_working_3-way'!X177^(1/3)*SIN('OddsRatio_working_3-way'!Y177/3)</f>
        <v>5.0988121157762682E-2</v>
      </c>
      <c r="AD177" s="11">
        <f>'OddsRatio_working_3-way'!X177^(1/3)*SIN(('OddsRatio_working_3-way'!Y177+2*PI())/3)</f>
        <v>0.43760086930695452</v>
      </c>
      <c r="AE177" s="11">
        <f>'OddsRatio_working_3-way'!X177^(1/3)*SIN(('OddsRatio_working_3-way'!Y177+4*PI())/3)</f>
        <v>-0.48858899046471721</v>
      </c>
      <c r="AF177" s="11">
        <f>-'OddsRatio_working_3-way'!U177/(3*'OddsRatio_working_3-way'!X177^(1/3))*COS(('OddsRatio_working_3-way'!Y177)/3)</f>
        <v>0.53473596485987651</v>
      </c>
      <c r="AG177" s="11">
        <f>-'OddsRatio_working_3-way'!U177/(3*'OddsRatio_working_3-way'!X177^(1/3))*COS(('OddsRatio_working_3-way'!Y177+2*PI())/3)</f>
        <v>-0.31152499064379957</v>
      </c>
      <c r="AH177" s="11">
        <f>-'OddsRatio_working_3-way'!U177/(3*'OddsRatio_working_3-way'!X177^(1/3))*COS(('OddsRatio_working_3-way'!Y177+4*PI())/3)</f>
        <v>-0.223210974216077</v>
      </c>
      <c r="AI177" s="11">
        <f>'OddsRatio_working_3-way'!U177/(3*'OddsRatio_working_3-way'!X177^(1/3))*SIN(('OddsRatio_working_3-way'!Y177)/3)</f>
        <v>-5.0988121157762682E-2</v>
      </c>
      <c r="AJ177" s="11">
        <f>'OddsRatio_working_3-way'!U177/(3*'OddsRatio_working_3-way'!X177^(1/3))*SIN(('OddsRatio_working_3-way'!Y177+2*PI())/3)</f>
        <v>-0.43760086930695452</v>
      </c>
      <c r="AK177" s="11">
        <f>'OddsRatio_working_3-way'!U177/(3*'OddsRatio_working_3-way'!X177^(1/3))*SIN(('OddsRatio_working_3-way'!Y177+4*PI())/3)</f>
        <v>0.48858899046471721</v>
      </c>
      <c r="AL177" s="11">
        <f>'OddsRatio_working_3-way'!Z177+'OddsRatio_working_3-way'!AF177</f>
        <v>1.069471929719753</v>
      </c>
      <c r="AM177" s="11">
        <f>'OddsRatio_working_3-way'!AA177+'OddsRatio_working_3-way'!AG177</f>
        <v>-0.62304998128759914</v>
      </c>
      <c r="AN177" s="11">
        <f>'OddsRatio_working_3-way'!AB177+'OddsRatio_working_3-way'!AH177</f>
        <v>-0.44642194843215399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1.069471929719753</v>
      </c>
      <c r="AS177" s="11">
        <f>IF(('OddsRatio_working_3-way'!X177=0),IF(Q177&gt;0,-Q177^(1/3),(-Q177)^(1/3)),'OddsRatio_working_3-way'!AM177-'OddsRatio_working_3-way'!R177/3)</f>
        <v>-0.62304998128759914</v>
      </c>
      <c r="AT177" s="11">
        <f>IF(('OddsRatio_working_3-way'!X177=0),IF(Q177&gt;0,-Q177^(1/3),(-Q177)^(1/3)),'OddsRatio_working_3-way'!AN177-'OddsRatio_working_3-way'!R177/3)</f>
        <v>-0.44642194843215399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9">
        <f t="shared" si="39"/>
        <v>0.50020149811416292</v>
      </c>
      <c r="E178" s="9">
        <f t="shared" si="40"/>
        <v>0.2636125208766581</v>
      </c>
      <c r="F178" s="9">
        <f t="shared" si="41"/>
        <v>0.23618598100917909</v>
      </c>
      <c r="G178" s="9">
        <f t="shared" si="42"/>
        <v>1.0744025077681971</v>
      </c>
      <c r="H178" s="9">
        <f t="shared" si="43"/>
        <v>1.9991943322244232</v>
      </c>
      <c r="I178" s="9">
        <f t="shared" si="44"/>
        <v>3.7934465201973122</v>
      </c>
      <c r="J178" s="9">
        <f t="shared" si="45"/>
        <v>4.2339515483822732</v>
      </c>
      <c r="K178" s="11">
        <f t="shared" si="46"/>
        <v>0.5181347150259068</v>
      </c>
      <c r="L178" s="11">
        <f t="shared" si="47"/>
        <v>0.27777777777777779</v>
      </c>
      <c r="M178" s="11">
        <f t="shared" si="48"/>
        <v>0.24937655860349128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-0.26122732891432909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0.23473268469585973</v>
      </c>
      <c r="Q178" s="11">
        <f>2*'OddsRatio_working_3-way'!K178*'OddsRatio_working_3-way'!L178*'OddsRatio_working_3-way'!M178</f>
        <v>7.1783695625645169E-2</v>
      </c>
      <c r="R178" s="11">
        <f t="shared" si="49"/>
        <v>0</v>
      </c>
      <c r="S178" s="11">
        <f t="shared" si="50"/>
        <v>-0.89857629242475456</v>
      </c>
      <c r="T178" s="11">
        <f t="shared" si="51"/>
        <v>-0.27479397321857935</v>
      </c>
      <c r="U178" s="11">
        <f>'OddsRatio_working_3-way'!S178-'OddsRatio_working_3-way'!R178^2/3</f>
        <v>-0.89857629242475456</v>
      </c>
      <c r="V178" s="11">
        <f>'OddsRatio_working_3-way'!S178*'OddsRatio_working_3-way'!R178/3-2*'OddsRatio_working_3-way'!R178^3/27-'OddsRatio_working_3-way'!T178</f>
        <v>0.27479397321857935</v>
      </c>
      <c r="W178" s="11">
        <f>'OddsRatio_working_3-way'!V178^2+4*'OddsRatio_working_3-way'!U178^3/27</f>
        <v>-3.197654790544012E-2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0.16392702310989898</v>
      </c>
      <c r="Y178" s="11">
        <f>IF('OddsRatio_working_3-way'!W178&gt;=0,IF('OddsRatio_working_3-way'!V178+SQRT('OddsRatio_working_3-way'!W178)&gt;0,0,PI()),ACOS('OddsRatio_working_3-way'!V178/(2*'OddsRatio_working_3-way'!X178)))</f>
        <v>0.57689639440768647</v>
      </c>
      <c r="Z178" s="11">
        <f>'OddsRatio_working_3-way'!X178^(1/3)*COS('OddsRatio_working_3-way'!Y178/3)</f>
        <v>0.53720125388409856</v>
      </c>
      <c r="AA178" s="11">
        <f>'OddsRatio_working_3-way'!X178^(1/3)*COS(('OddsRatio_working_3-way'!Y178+2*PI())/3)</f>
        <v>-0.35918309061578035</v>
      </c>
      <c r="AB178" s="11">
        <f>'OddsRatio_working_3-way'!X178^(1/3)*COS(('OddsRatio_working_3-way'!Y178+4*PI())/3)</f>
        <v>-0.1780181632683181</v>
      </c>
      <c r="AC178" s="11">
        <f>'OddsRatio_working_3-way'!X178^(1/3)*SIN('OddsRatio_working_3-way'!Y178/3)</f>
        <v>0.10459561957177629</v>
      </c>
      <c r="AD178" s="11">
        <f>'OddsRatio_working_3-way'!X178^(1/3)*SIN(('OddsRatio_working_3-way'!Y178+2*PI())/3)</f>
        <v>0.41293212302259508</v>
      </c>
      <c r="AE178" s="11">
        <f>'OddsRatio_working_3-way'!X178^(1/3)*SIN(('OddsRatio_working_3-way'!Y178+4*PI())/3)</f>
        <v>-0.5175277425943714</v>
      </c>
      <c r="AF178" s="11">
        <f>-'OddsRatio_working_3-way'!U178/(3*'OddsRatio_working_3-way'!X178^(1/3))*COS(('OddsRatio_working_3-way'!Y178)/3)</f>
        <v>0.53720125388409856</v>
      </c>
      <c r="AG178" s="11">
        <f>-'OddsRatio_working_3-way'!U178/(3*'OddsRatio_working_3-way'!X178^(1/3))*COS(('OddsRatio_working_3-way'!Y178+2*PI())/3)</f>
        <v>-0.35918309061578035</v>
      </c>
      <c r="AH178" s="11">
        <f>-'OddsRatio_working_3-way'!U178/(3*'OddsRatio_working_3-way'!X178^(1/3))*COS(('OddsRatio_working_3-way'!Y178+4*PI())/3)</f>
        <v>-0.1780181632683181</v>
      </c>
      <c r="AI178" s="11">
        <f>'OddsRatio_working_3-way'!U178/(3*'OddsRatio_working_3-way'!X178^(1/3))*SIN(('OddsRatio_working_3-way'!Y178)/3)</f>
        <v>-0.10459561957177629</v>
      </c>
      <c r="AJ178" s="11">
        <f>'OddsRatio_working_3-way'!U178/(3*'OddsRatio_working_3-way'!X178^(1/3))*SIN(('OddsRatio_working_3-way'!Y178+2*PI())/3)</f>
        <v>-0.41293212302259508</v>
      </c>
      <c r="AK178" s="11">
        <f>'OddsRatio_working_3-way'!U178/(3*'OddsRatio_working_3-way'!X178^(1/3))*SIN(('OddsRatio_working_3-way'!Y178+4*PI())/3)</f>
        <v>0.5175277425943714</v>
      </c>
      <c r="AL178" s="11">
        <f>'OddsRatio_working_3-way'!Z178+'OddsRatio_working_3-way'!AF178</f>
        <v>1.0744025077681971</v>
      </c>
      <c r="AM178" s="11">
        <f>'OddsRatio_working_3-way'!AA178+'OddsRatio_working_3-way'!AG178</f>
        <v>-0.71836618123156071</v>
      </c>
      <c r="AN178" s="11">
        <f>'OddsRatio_working_3-way'!AB178+'OddsRatio_working_3-way'!AH178</f>
        <v>-0.35603632653663619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1.0744025077681971</v>
      </c>
      <c r="AS178" s="11">
        <f>IF(('OddsRatio_working_3-way'!X178=0),IF(Q178&gt;0,-Q178^(1/3),(-Q178)^(1/3)),'OddsRatio_working_3-way'!AM178-'OddsRatio_working_3-way'!R178/3)</f>
        <v>-0.71836618123156071</v>
      </c>
      <c r="AT178" s="11">
        <f>IF(('OddsRatio_working_3-way'!X178=0),IF(Q178&gt;0,-Q178^(1/3),(-Q178)^(1/3)),'OddsRatio_working_3-way'!AN178-'OddsRatio_working_3-way'!R178/3)</f>
        <v>-0.35603632653663619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9">
        <f t="shared" si="39"/>
        <v>0.66680206294909128</v>
      </c>
      <c r="E179" s="9">
        <f t="shared" si="40"/>
        <v>0.20325893328163464</v>
      </c>
      <c r="F179" s="9">
        <f t="shared" si="41"/>
        <v>0.12993900376927406</v>
      </c>
      <c r="G179" s="9">
        <f t="shared" si="42"/>
        <v>1.1104342671622194</v>
      </c>
      <c r="H179" s="9">
        <f t="shared" si="43"/>
        <v>1.4996954202229988</v>
      </c>
      <c r="I179" s="9">
        <f t="shared" si="44"/>
        <v>4.9198329630826345</v>
      </c>
      <c r="J179" s="9">
        <f t="shared" si="45"/>
        <v>7.6959186309881833</v>
      </c>
      <c r="K179" s="11">
        <f t="shared" si="46"/>
        <v>0.68965517241379315</v>
      </c>
      <c r="L179" s="11">
        <f t="shared" si="47"/>
        <v>0.22075055187637968</v>
      </c>
      <c r="M179" s="11">
        <f t="shared" si="48"/>
        <v>0.14224751066856328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-0.20743546156702253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0.21677667379041166</v>
      </c>
      <c r="Q179" s="11">
        <f>2*'OddsRatio_working_3-way'!K179*'OddsRatio_working_3-way'!L179*'OddsRatio_working_3-way'!M179</f>
        <v>4.3312022735346969E-2</v>
      </c>
      <c r="R179" s="11">
        <f t="shared" si="49"/>
        <v>0</v>
      </c>
      <c r="S179" s="11">
        <f t="shared" si="50"/>
        <v>-1.0450318964405754</v>
      </c>
      <c r="T179" s="11">
        <f t="shared" si="51"/>
        <v>-0.20879758170640861</v>
      </c>
      <c r="U179" s="11">
        <f>'OddsRatio_working_3-way'!S179-'OddsRatio_working_3-way'!R179^2/3</f>
        <v>-1.0450318964405754</v>
      </c>
      <c r="V179" s="11">
        <f>'OddsRatio_working_3-way'!S179*'OddsRatio_working_3-way'!R179/3-2*'OddsRatio_working_3-way'!R179^3/27-'OddsRatio_working_3-way'!T179</f>
        <v>0.20879758170640861</v>
      </c>
      <c r="W179" s="11">
        <f>'OddsRatio_working_3-way'!V179^2+4*'OddsRatio_working_3-way'!U179^3/27</f>
        <v>-0.12548069925445723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0.20559494727552377</v>
      </c>
      <c r="Y179" s="11">
        <f>IF('OddsRatio_working_3-way'!W179&gt;=0,IF('OddsRatio_working_3-way'!V179+SQRT('OddsRatio_working_3-way'!W179)&gt;0,0,PI()),ACOS('OddsRatio_working_3-way'!V179/(2*'OddsRatio_working_3-way'!X179)))</f>
        <v>1.0381803417248281</v>
      </c>
      <c r="Z179" s="11">
        <f>'OddsRatio_working_3-way'!X179^(1/3)*COS('OddsRatio_working_3-way'!Y179/3)</f>
        <v>0.55521713358110969</v>
      </c>
      <c r="AA179" s="11">
        <f>'OddsRatio_working_3-way'!X179^(1/3)*COS(('OddsRatio_working_3-way'!Y179+2*PI())/3)</f>
        <v>-0.45098222408492578</v>
      </c>
      <c r="AB179" s="11">
        <f>'OddsRatio_working_3-way'!X179^(1/3)*COS(('OddsRatio_working_3-way'!Y179+4*PI())/3)</f>
        <v>-0.10423490949618414</v>
      </c>
      <c r="AC179" s="11">
        <f>'OddsRatio_working_3-way'!X179^(1/3)*SIN('OddsRatio_working_3-way'!Y179/3)</f>
        <v>0.20019465541858991</v>
      </c>
      <c r="AD179" s="11">
        <f>'OddsRatio_working_3-way'!X179^(1/3)*SIN(('OddsRatio_working_3-way'!Y179+2*PI())/3)</f>
        <v>0.3807348145883242</v>
      </c>
      <c r="AE179" s="11">
        <f>'OddsRatio_working_3-way'!X179^(1/3)*SIN(('OddsRatio_working_3-way'!Y179+4*PI())/3)</f>
        <v>-0.58092947000691408</v>
      </c>
      <c r="AF179" s="11">
        <f>-'OddsRatio_working_3-way'!U179/(3*'OddsRatio_working_3-way'!X179^(1/3))*COS(('OddsRatio_working_3-way'!Y179)/3)</f>
        <v>0.55521713358110969</v>
      </c>
      <c r="AG179" s="11">
        <f>-'OddsRatio_working_3-way'!U179/(3*'OddsRatio_working_3-way'!X179^(1/3))*COS(('OddsRatio_working_3-way'!Y179+2*PI())/3)</f>
        <v>-0.45098222408492578</v>
      </c>
      <c r="AH179" s="11">
        <f>-'OddsRatio_working_3-way'!U179/(3*'OddsRatio_working_3-way'!X179^(1/3))*COS(('OddsRatio_working_3-way'!Y179+4*PI())/3)</f>
        <v>-0.10423490949618414</v>
      </c>
      <c r="AI179" s="11">
        <f>'OddsRatio_working_3-way'!U179/(3*'OddsRatio_working_3-way'!X179^(1/3))*SIN(('OddsRatio_working_3-way'!Y179)/3)</f>
        <v>-0.20019465541858991</v>
      </c>
      <c r="AJ179" s="11">
        <f>'OddsRatio_working_3-way'!U179/(3*'OddsRatio_working_3-way'!X179^(1/3))*SIN(('OddsRatio_working_3-way'!Y179+2*PI())/3)</f>
        <v>-0.3807348145883242</v>
      </c>
      <c r="AK179" s="11">
        <f>'OddsRatio_working_3-way'!U179/(3*'OddsRatio_working_3-way'!X179^(1/3))*SIN(('OddsRatio_working_3-way'!Y179+4*PI())/3)</f>
        <v>0.58092947000691408</v>
      </c>
      <c r="AL179" s="11">
        <f>'OddsRatio_working_3-way'!Z179+'OddsRatio_working_3-way'!AF179</f>
        <v>1.1104342671622194</v>
      </c>
      <c r="AM179" s="11">
        <f>'OddsRatio_working_3-way'!AA179+'OddsRatio_working_3-way'!AG179</f>
        <v>-0.90196444816985155</v>
      </c>
      <c r="AN179" s="11">
        <f>'OddsRatio_working_3-way'!AB179+'OddsRatio_working_3-way'!AH179</f>
        <v>-0.20846981899236827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1.1104342671622194</v>
      </c>
      <c r="AS179" s="11">
        <f>IF(('OddsRatio_working_3-way'!X179=0),IF(Q179&gt;0,-Q179^(1/3),(-Q179)^(1/3)),'OddsRatio_working_3-way'!AM179-'OddsRatio_working_3-way'!R179/3)</f>
        <v>-0.90196444816985155</v>
      </c>
      <c r="AT179" s="11">
        <f>IF(('OddsRatio_working_3-way'!X179=0),IF(Q179&gt;0,-Q179^(1/3),(-Q179)^(1/3)),'OddsRatio_working_3-way'!AN179-'OddsRatio_working_3-way'!R179/3)</f>
        <v>-0.20846981899236827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9">
        <f t="shared" si="39"/>
        <v>0.56793178084471518</v>
      </c>
      <c r="E180" s="9">
        <f t="shared" si="40"/>
        <v>0.23836456747418477</v>
      </c>
      <c r="F180" s="9">
        <f t="shared" si="41"/>
        <v>0.19370365168110024</v>
      </c>
      <c r="G180" s="9">
        <f t="shared" si="42"/>
        <v>1.0868212237760737</v>
      </c>
      <c r="H180" s="9">
        <f t="shared" si="43"/>
        <v>1.7607748566432517</v>
      </c>
      <c r="I180" s="9">
        <f t="shared" si="44"/>
        <v>4.1952543979016577</v>
      </c>
      <c r="J180" s="9">
        <f t="shared" si="45"/>
        <v>5.1625252870623628</v>
      </c>
      <c r="K180" s="11">
        <f t="shared" si="46"/>
        <v>0.58823529411764708</v>
      </c>
      <c r="L180" s="11">
        <f t="shared" si="47"/>
        <v>0.25380710659898476</v>
      </c>
      <c r="M180" s="11">
        <f t="shared" si="48"/>
        <v>0.20703933747412007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-0.24364183987432997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0.23090233665746146</v>
      </c>
      <c r="Q180" s="11">
        <f>2*'OddsRatio_working_3-way'!K180*'OddsRatio_working_3-way'!L180*'OddsRatio_working_3-way'!M180</f>
        <v>6.1821241407620207E-2</v>
      </c>
      <c r="R180" s="11">
        <f t="shared" si="49"/>
        <v>0</v>
      </c>
      <c r="S180" s="11">
        <f t="shared" si="50"/>
        <v>-0.94771216953771353</v>
      </c>
      <c r="T180" s="11">
        <f t="shared" si="51"/>
        <v>-0.25373819800206521</v>
      </c>
      <c r="U180" s="11">
        <f>'OddsRatio_working_3-way'!S180-'OddsRatio_working_3-way'!R180^2/3</f>
        <v>-0.94771216953771353</v>
      </c>
      <c r="V180" s="11">
        <f>'OddsRatio_working_3-way'!S180*'OddsRatio_working_3-way'!R180/3-2*'OddsRatio_working_3-way'!R180^3/27-'OddsRatio_working_3-way'!T180</f>
        <v>0.25373819800206521</v>
      </c>
      <c r="W180" s="11">
        <f>'OddsRatio_working_3-way'!V180^2+4*'OddsRatio_working_3-way'!U180^3/27</f>
        <v>-6.1719979382503107E-2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0.17755495804668364</v>
      </c>
      <c r="Y180" s="11">
        <f>IF('OddsRatio_working_3-way'!W180&gt;=0,IF('OddsRatio_working_3-way'!V180+SQRT('OddsRatio_working_3-way'!W180)&gt;0,0,PI()),ACOS('OddsRatio_working_3-way'!V180/(2*'OddsRatio_working_3-way'!X180)))</f>
        <v>0.77483818217476519</v>
      </c>
      <c r="Z180" s="11">
        <f>'OddsRatio_working_3-way'!X180^(1/3)*COS('OddsRatio_working_3-way'!Y180/3)</f>
        <v>0.54341061188803685</v>
      </c>
      <c r="AA180" s="11">
        <f>'OddsRatio_working_3-way'!X180^(1/3)*COS(('OddsRatio_working_3-way'!Y180+2*PI())/3)</f>
        <v>-0.39603037401168689</v>
      </c>
      <c r="AB180" s="11">
        <f>'OddsRatio_working_3-way'!X180^(1/3)*COS(('OddsRatio_working_3-way'!Y180+4*PI())/3)</f>
        <v>-0.14738023787635016</v>
      </c>
      <c r="AC180" s="11">
        <f>'OddsRatio_working_3-way'!X180^(1/3)*SIN('OddsRatio_working_3-way'!Y180/3)</f>
        <v>0.14355822303177382</v>
      </c>
      <c r="AD180" s="11">
        <f>'OddsRatio_working_3-way'!X180^(1/3)*SIN(('OddsRatio_working_3-way'!Y180+2*PI())/3)</f>
        <v>0.39882828306519913</v>
      </c>
      <c r="AE180" s="11">
        <f>'OddsRatio_working_3-way'!X180^(1/3)*SIN(('OddsRatio_working_3-way'!Y180+4*PI())/3)</f>
        <v>-0.54238650609697292</v>
      </c>
      <c r="AF180" s="11">
        <f>-'OddsRatio_working_3-way'!U180/(3*'OddsRatio_working_3-way'!X180^(1/3))*COS(('OddsRatio_working_3-way'!Y180)/3)</f>
        <v>0.54341061188803685</v>
      </c>
      <c r="AG180" s="11">
        <f>-'OddsRatio_working_3-way'!U180/(3*'OddsRatio_working_3-way'!X180^(1/3))*COS(('OddsRatio_working_3-way'!Y180+2*PI())/3)</f>
        <v>-0.39603037401168689</v>
      </c>
      <c r="AH180" s="11">
        <f>-'OddsRatio_working_3-way'!U180/(3*'OddsRatio_working_3-way'!X180^(1/3))*COS(('OddsRatio_working_3-way'!Y180+4*PI())/3)</f>
        <v>-0.14738023787635016</v>
      </c>
      <c r="AI180" s="11">
        <f>'OddsRatio_working_3-way'!U180/(3*'OddsRatio_working_3-way'!X180^(1/3))*SIN(('OddsRatio_working_3-way'!Y180)/3)</f>
        <v>-0.14355822303177382</v>
      </c>
      <c r="AJ180" s="11">
        <f>'OddsRatio_working_3-way'!U180/(3*'OddsRatio_working_3-way'!X180^(1/3))*SIN(('OddsRatio_working_3-way'!Y180+2*PI())/3)</f>
        <v>-0.39882828306519913</v>
      </c>
      <c r="AK180" s="11">
        <f>'OddsRatio_working_3-way'!U180/(3*'OddsRatio_working_3-way'!X180^(1/3))*SIN(('OddsRatio_working_3-way'!Y180+4*PI())/3)</f>
        <v>0.54238650609697292</v>
      </c>
      <c r="AL180" s="11">
        <f>'OddsRatio_working_3-way'!Z180+'OddsRatio_working_3-way'!AF180</f>
        <v>1.0868212237760737</v>
      </c>
      <c r="AM180" s="11">
        <f>'OddsRatio_working_3-way'!AA180+'OddsRatio_working_3-way'!AG180</f>
        <v>-0.79206074802337378</v>
      </c>
      <c r="AN180" s="11">
        <f>'OddsRatio_working_3-way'!AB180+'OddsRatio_working_3-way'!AH180</f>
        <v>-0.29476047575270031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1.0868212237760737</v>
      </c>
      <c r="AS180" s="11">
        <f>IF(('OddsRatio_working_3-way'!X180=0),IF(Q180&gt;0,-Q180^(1/3),(-Q180)^(1/3)),'OddsRatio_working_3-way'!AM180-'OddsRatio_working_3-way'!R180/3)</f>
        <v>-0.79206074802337378</v>
      </c>
      <c r="AT180" s="11">
        <f>IF(('OddsRatio_working_3-way'!X180=0),IF(Q180&gt;0,-Q180^(1/3),(-Q180)^(1/3)),'OddsRatio_working_3-way'!AN180-'OddsRatio_working_3-way'!R180/3)</f>
        <v>-0.29476047575270031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9">
        <f t="shared" si="39"/>
        <v>0.32462565543798666</v>
      </c>
      <c r="E181" s="9">
        <f t="shared" si="40"/>
        <v>0.25391037563508378</v>
      </c>
      <c r="F181" s="9">
        <f t="shared" si="41"/>
        <v>0.42146396892692994</v>
      </c>
      <c r="G181" s="9">
        <f t="shared" si="42"/>
        <v>1.0724078630650324</v>
      </c>
      <c r="H181" s="9">
        <f t="shared" si="43"/>
        <v>3.080471254346163</v>
      </c>
      <c r="I181" s="9">
        <f t="shared" si="44"/>
        <v>3.9383975447981894</v>
      </c>
      <c r="J181" s="9">
        <f t="shared" si="45"/>
        <v>2.3726820647232407</v>
      </c>
      <c r="K181" s="11">
        <f t="shared" si="46"/>
        <v>0.3401360544217687</v>
      </c>
      <c r="L181" s="11">
        <f t="shared" si="47"/>
        <v>0.26737967914438499</v>
      </c>
      <c r="M181" s="11">
        <f t="shared" si="48"/>
        <v>0.43859649122807021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-0.27139914977155155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0.23773464728794225</v>
      </c>
      <c r="Q181" s="11">
        <f>2*'OddsRatio_working_3-way'!K181*'OddsRatio_working_3-way'!L181*'OddsRatio_working_3-way'!M181</f>
        <v>7.9776727277832971E-2</v>
      </c>
      <c r="R181" s="11">
        <f t="shared" si="49"/>
        <v>0</v>
      </c>
      <c r="S181" s="11">
        <f t="shared" si="50"/>
        <v>-0.87595944013845961</v>
      </c>
      <c r="T181" s="11">
        <f t="shared" si="51"/>
        <v>-0.29394612085183208</v>
      </c>
      <c r="U181" s="11">
        <f>'OddsRatio_working_3-way'!S181-'OddsRatio_working_3-way'!R181^2/3</f>
        <v>-0.87595944013845961</v>
      </c>
      <c r="V181" s="11">
        <f>'OddsRatio_working_3-way'!S181*'OddsRatio_working_3-way'!R181/3-2*'OddsRatio_working_3-way'!R181^3/27-'OddsRatio_working_3-way'!T181</f>
        <v>0.29394612085183208</v>
      </c>
      <c r="W181" s="11">
        <f>'OddsRatio_working_3-way'!V181^2+4*'OddsRatio_working_3-way'!U181^3/27</f>
        <v>-1.317019749250592E-2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0.15777715254144514</v>
      </c>
      <c r="Y181" s="11">
        <f>IF('OddsRatio_working_3-way'!W181&gt;=0,IF('OddsRatio_working_3-way'!V181+SQRT('OddsRatio_working_3-way'!W181)&gt;0,0,PI()),ACOS('OddsRatio_working_3-way'!V181/(2*'OddsRatio_working_3-way'!X181)))</f>
        <v>0.3722177290490094</v>
      </c>
      <c r="Z181" s="11">
        <f>'OddsRatio_working_3-way'!X181^(1/3)*COS('OddsRatio_working_3-way'!Y181/3)</f>
        <v>0.53620393153251622</v>
      </c>
      <c r="AA181" s="11">
        <f>'OddsRatio_working_3-way'!X181^(1/3)*COS(('OddsRatio_working_3-way'!Y181+2*PI())/3)</f>
        <v>-0.32601455413372254</v>
      </c>
      <c r="AB181" s="11">
        <f>'OddsRatio_working_3-way'!X181^(1/3)*COS(('OddsRatio_working_3-way'!Y181+4*PI())/3)</f>
        <v>-0.21018937739879381</v>
      </c>
      <c r="AC181" s="11">
        <f>'OddsRatio_working_3-way'!X181^(1/3)*SIN('OddsRatio_working_3-way'!Y181/3)</f>
        <v>6.6871696966847055E-2</v>
      </c>
      <c r="AD181" s="11">
        <f>'OddsRatio_working_3-way'!X181^(1/3)*SIN(('OddsRatio_working_3-way'!Y181+2*PI())/3)</f>
        <v>0.43093037783282734</v>
      </c>
      <c r="AE181" s="11">
        <f>'OddsRatio_working_3-way'!X181^(1/3)*SIN(('OddsRatio_working_3-way'!Y181+4*PI())/3)</f>
        <v>-0.49780207479967437</v>
      </c>
      <c r="AF181" s="11">
        <f>-'OddsRatio_working_3-way'!U181/(3*'OddsRatio_working_3-way'!X181^(1/3))*COS(('OddsRatio_working_3-way'!Y181)/3)</f>
        <v>0.53620393153251622</v>
      </c>
      <c r="AG181" s="11">
        <f>-'OddsRatio_working_3-way'!U181/(3*'OddsRatio_working_3-way'!X181^(1/3))*COS(('OddsRatio_working_3-way'!Y181+2*PI())/3)</f>
        <v>-0.32601455413372254</v>
      </c>
      <c r="AH181" s="11">
        <f>-'OddsRatio_working_3-way'!U181/(3*'OddsRatio_working_3-way'!X181^(1/3))*COS(('OddsRatio_working_3-way'!Y181+4*PI())/3)</f>
        <v>-0.21018937739879381</v>
      </c>
      <c r="AI181" s="11">
        <f>'OddsRatio_working_3-way'!U181/(3*'OddsRatio_working_3-way'!X181^(1/3))*SIN(('OddsRatio_working_3-way'!Y181)/3)</f>
        <v>-6.6871696966847055E-2</v>
      </c>
      <c r="AJ181" s="11">
        <f>'OddsRatio_working_3-way'!U181/(3*'OddsRatio_working_3-way'!X181^(1/3))*SIN(('OddsRatio_working_3-way'!Y181+2*PI())/3)</f>
        <v>-0.43093037783282734</v>
      </c>
      <c r="AK181" s="11">
        <f>'OddsRatio_working_3-way'!U181/(3*'OddsRatio_working_3-way'!X181^(1/3))*SIN(('OddsRatio_working_3-way'!Y181+4*PI())/3)</f>
        <v>0.49780207479967437</v>
      </c>
      <c r="AL181" s="11">
        <f>'OddsRatio_working_3-way'!Z181+'OddsRatio_working_3-way'!AF181</f>
        <v>1.0724078630650324</v>
      </c>
      <c r="AM181" s="11">
        <f>'OddsRatio_working_3-way'!AA181+'OddsRatio_working_3-way'!AG181</f>
        <v>-0.65202910826744509</v>
      </c>
      <c r="AN181" s="11">
        <f>'OddsRatio_working_3-way'!AB181+'OddsRatio_working_3-way'!AH181</f>
        <v>-0.42037875479758763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1.0724078630650324</v>
      </c>
      <c r="AS181" s="11">
        <f>IF(('OddsRatio_working_3-way'!X181=0),IF(Q181&gt;0,-Q181^(1/3),(-Q181)^(1/3)),'OddsRatio_working_3-way'!AM181-'OddsRatio_working_3-way'!R181/3)</f>
        <v>-0.65202910826744509</v>
      </c>
      <c r="AT181" s="11">
        <f>IF(('OddsRatio_working_3-way'!X181=0),IF(Q181&gt;0,-Q181^(1/3),(-Q181)^(1/3)),'OddsRatio_working_3-way'!AN181-'OddsRatio_working_3-way'!R181/3)</f>
        <v>-0.42037875479758763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9">
        <f t="shared" si="39"/>
        <v>0.58942494938935175</v>
      </c>
      <c r="E182" s="9">
        <f t="shared" si="40"/>
        <v>0.24378898227299525</v>
      </c>
      <c r="F182" s="9">
        <f t="shared" si="41"/>
        <v>0.16678606833765289</v>
      </c>
      <c r="G182" s="9">
        <f t="shared" si="42"/>
        <v>1.0883888054683815</v>
      </c>
      <c r="H182" s="9">
        <f t="shared" si="43"/>
        <v>1.6965688354997643</v>
      </c>
      <c r="I182" s="9">
        <f t="shared" si="44"/>
        <v>4.1019080955848883</v>
      </c>
      <c r="J182" s="9">
        <f t="shared" si="45"/>
        <v>5.9957046170998707</v>
      </c>
      <c r="K182" s="11">
        <f t="shared" si="46"/>
        <v>0.6097560975609756</v>
      </c>
      <c r="L182" s="11">
        <f t="shared" si="47"/>
        <v>0.25974025974025972</v>
      </c>
      <c r="M182" s="11">
        <f t="shared" si="48"/>
        <v>0.17889087656529518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-0.23720352251265464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0.22892592376426751</v>
      </c>
      <c r="Q182" s="11">
        <f>2*'OddsRatio_working_3-way'!K182*'OddsRatio_working_3-way'!L182*'OddsRatio_working_3-way'!M182</f>
        <v>5.6664832614917691E-2</v>
      </c>
      <c r="R182" s="11">
        <f t="shared" si="49"/>
        <v>0</v>
      </c>
      <c r="S182" s="11">
        <f t="shared" si="50"/>
        <v>-0.96510339028398906</v>
      </c>
      <c r="T182" s="11">
        <f t="shared" si="51"/>
        <v>-0.23888697779306656</v>
      </c>
      <c r="U182" s="11">
        <f>'OddsRatio_working_3-way'!S182-'OddsRatio_working_3-way'!R182^2/3</f>
        <v>-0.96510339028398906</v>
      </c>
      <c r="V182" s="11">
        <f>'OddsRatio_working_3-way'!S182*'OddsRatio_working_3-way'!R182/3-2*'OddsRatio_working_3-way'!R182^3/27-'OddsRatio_working_3-way'!T182</f>
        <v>0.23888697779306656</v>
      </c>
      <c r="W182" s="11">
        <f>'OddsRatio_working_3-way'!V182^2+4*'OddsRatio_working_3-way'!U182^3/27</f>
        <v>-7.6106492551854615E-2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0.18246470940359927</v>
      </c>
      <c r="Y182" s="11">
        <f>IF('OddsRatio_working_3-way'!W182&gt;=0,IF('OddsRatio_working_3-way'!V182+SQRT('OddsRatio_working_3-way'!W182)&gt;0,0,PI()),ACOS('OddsRatio_working_3-way'!V182/(2*'OddsRatio_working_3-way'!X182)))</f>
        <v>0.85712779272134987</v>
      </c>
      <c r="Z182" s="11">
        <f>'OddsRatio_working_3-way'!X182^(1/3)*COS('OddsRatio_working_3-way'!Y182/3)</f>
        <v>0.54419440273419084</v>
      </c>
      <c r="AA182" s="11">
        <f>'OddsRatio_working_3-way'!X182^(1/3)*COS(('OddsRatio_working_3-way'!Y182+2*PI())/3)</f>
        <v>-0.410535586923921</v>
      </c>
      <c r="AB182" s="11">
        <f>'OddsRatio_working_3-way'!X182^(1/3)*COS(('OddsRatio_working_3-way'!Y182+4*PI())/3)</f>
        <v>-0.13365881581026973</v>
      </c>
      <c r="AC182" s="11">
        <f>'OddsRatio_working_3-way'!X182^(1/3)*SIN('OddsRatio_working_3-way'!Y182/3)</f>
        <v>0.1598548783348209</v>
      </c>
      <c r="AD182" s="11">
        <f>'OddsRatio_working_3-way'!X182^(1/3)*SIN(('OddsRatio_working_3-way'!Y182+2*PI())/3)</f>
        <v>0.39135873819769856</v>
      </c>
      <c r="AE182" s="11">
        <f>'OddsRatio_working_3-way'!X182^(1/3)*SIN(('OddsRatio_working_3-way'!Y182+4*PI())/3)</f>
        <v>-0.55121361653251955</v>
      </c>
      <c r="AF182" s="11">
        <f>-'OddsRatio_working_3-way'!U182/(3*'OddsRatio_working_3-way'!X182^(1/3))*COS(('OddsRatio_working_3-way'!Y182)/3)</f>
        <v>0.54419440273419073</v>
      </c>
      <c r="AG182" s="11">
        <f>-'OddsRatio_working_3-way'!U182/(3*'OddsRatio_working_3-way'!X182^(1/3))*COS(('OddsRatio_working_3-way'!Y182+2*PI())/3)</f>
        <v>-0.41053558692392095</v>
      </c>
      <c r="AH182" s="11">
        <f>-'OddsRatio_working_3-way'!U182/(3*'OddsRatio_working_3-way'!X182^(1/3))*COS(('OddsRatio_working_3-way'!Y182+4*PI())/3)</f>
        <v>-0.1336588158102697</v>
      </c>
      <c r="AI182" s="11">
        <f>'OddsRatio_working_3-way'!U182/(3*'OddsRatio_working_3-way'!X182^(1/3))*SIN(('OddsRatio_working_3-way'!Y182)/3)</f>
        <v>-0.15985487833482087</v>
      </c>
      <c r="AJ182" s="11">
        <f>'OddsRatio_working_3-way'!U182/(3*'OddsRatio_working_3-way'!X182^(1/3))*SIN(('OddsRatio_working_3-way'!Y182+2*PI())/3)</f>
        <v>-0.39135873819769851</v>
      </c>
      <c r="AK182" s="11">
        <f>'OddsRatio_working_3-way'!U182/(3*'OddsRatio_working_3-way'!X182^(1/3))*SIN(('OddsRatio_working_3-way'!Y182+4*PI())/3)</f>
        <v>0.55121361653251943</v>
      </c>
      <c r="AL182" s="11">
        <f>'OddsRatio_working_3-way'!Z182+'OddsRatio_working_3-way'!AF182</f>
        <v>1.0883888054683815</v>
      </c>
      <c r="AM182" s="11">
        <f>'OddsRatio_working_3-way'!AA182+'OddsRatio_working_3-way'!AG182</f>
        <v>-0.82107117384784201</v>
      </c>
      <c r="AN182" s="11">
        <f>'OddsRatio_working_3-way'!AB182+'OddsRatio_working_3-way'!AH182</f>
        <v>-0.26731763162053945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1.0883888054683815</v>
      </c>
      <c r="AS182" s="11">
        <f>IF(('OddsRatio_working_3-way'!X182=0),IF(Q182&gt;0,-Q182^(1/3),(-Q182)^(1/3)),'OddsRatio_working_3-way'!AM182-'OddsRatio_working_3-way'!R182/3)</f>
        <v>-0.82107117384784201</v>
      </c>
      <c r="AT182" s="11">
        <f>IF(('OddsRatio_working_3-way'!X182=0),IF(Q182&gt;0,-Q182^(1/3),(-Q182)^(1/3)),'OddsRatio_working_3-way'!AN182-'OddsRatio_working_3-way'!R182/3)</f>
        <v>-0.26731763162053945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9">
        <f t="shared" si="39"/>
        <v>0.60036912996095171</v>
      </c>
      <c r="E183" s="9">
        <f t="shared" si="40"/>
        <v>0.22553675392914643</v>
      </c>
      <c r="F183" s="9">
        <f t="shared" si="41"/>
        <v>0.17409411610990175</v>
      </c>
      <c r="G183" s="9">
        <f t="shared" si="42"/>
        <v>1.0565745017385439</v>
      </c>
      <c r="H183" s="9">
        <f t="shared" si="43"/>
        <v>1.6656419360952828</v>
      </c>
      <c r="I183" s="9">
        <f t="shared" si="44"/>
        <v>4.4338671306502677</v>
      </c>
      <c r="J183" s="9">
        <f t="shared" si="45"/>
        <v>5.7440195128060632</v>
      </c>
      <c r="K183" s="11">
        <f t="shared" si="46"/>
        <v>0.61349693251533743</v>
      </c>
      <c r="L183" s="11">
        <f t="shared" si="47"/>
        <v>0.23529411764705882</v>
      </c>
      <c r="M183" s="11">
        <f t="shared" si="48"/>
        <v>0.18214936247723132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-0.24172489070052239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0.22007797386278255</v>
      </c>
      <c r="Q183" s="11">
        <f>2*'OddsRatio_working_3-way'!K183*'OddsRatio_working_3-way'!L183*'OddsRatio_working_3-way'!M183</f>
        <v>5.2587329477367398E-2</v>
      </c>
      <c r="R183" s="11">
        <f t="shared" si="49"/>
        <v>0</v>
      </c>
      <c r="S183" s="11">
        <f t="shared" si="50"/>
        <v>-0.91044812648376117</v>
      </c>
      <c r="T183" s="11">
        <f t="shared" si="51"/>
        <v>-0.21755032890890352</v>
      </c>
      <c r="U183" s="11">
        <f>'OddsRatio_working_3-way'!S183-'OddsRatio_working_3-way'!R183^2/3</f>
        <v>-0.91044812648376117</v>
      </c>
      <c r="V183" s="11">
        <f>'OddsRatio_working_3-way'!S183*'OddsRatio_working_3-way'!R183/3-2*'OddsRatio_working_3-way'!R183^3/27-'OddsRatio_working_3-way'!T183</f>
        <v>0.21755032890890352</v>
      </c>
      <c r="W183" s="11">
        <f>'OddsRatio_working_3-way'!V183^2+4*'OddsRatio_working_3-way'!U183^3/27</f>
        <v>-6.4477014235324565E-2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0.16718639287012615</v>
      </c>
      <c r="Y183" s="11">
        <f>IF('OddsRatio_working_3-way'!W183&gt;=0,IF('OddsRatio_working_3-way'!V183+SQRT('OddsRatio_working_3-way'!W183)&gt;0,0,PI()),ACOS('OddsRatio_working_3-way'!V183/(2*'OddsRatio_working_3-way'!X183)))</f>
        <v>0.86239296050842362</v>
      </c>
      <c r="Z183" s="11">
        <f>'OddsRatio_working_3-way'!X183^(1/3)*COS('OddsRatio_working_3-way'!Y183/3)</f>
        <v>0.52828725086927197</v>
      </c>
      <c r="AA183" s="11">
        <f>'OddsRatio_working_3-way'!X183^(1/3)*COS(('OddsRatio_working_3-way'!Y183+2*PI())/3)</f>
        <v>-0.39940805922149863</v>
      </c>
      <c r="AB183" s="11">
        <f>'OddsRatio_working_3-way'!X183^(1/3)*COS(('OddsRatio_working_3-way'!Y183+4*PI())/3)</f>
        <v>-0.12887919164777342</v>
      </c>
      <c r="AC183" s="11">
        <f>'OddsRatio_working_3-way'!X183^(1/3)*SIN('OddsRatio_working_3-way'!Y183/3)</f>
        <v>0.15618991451725489</v>
      </c>
      <c r="AD183" s="11">
        <f>'OddsRatio_working_3-way'!X183^(1/3)*SIN(('OddsRatio_working_3-way'!Y183+2*PI())/3)</f>
        <v>0.3794152224896048</v>
      </c>
      <c r="AE183" s="11">
        <f>'OddsRatio_working_3-way'!X183^(1/3)*SIN(('OddsRatio_working_3-way'!Y183+4*PI())/3)</f>
        <v>-0.53560513700685974</v>
      </c>
      <c r="AF183" s="11">
        <f>-'OddsRatio_working_3-way'!U183/(3*'OddsRatio_working_3-way'!X183^(1/3))*COS(('OddsRatio_working_3-way'!Y183)/3)</f>
        <v>0.52828725086927186</v>
      </c>
      <c r="AG183" s="11">
        <f>-'OddsRatio_working_3-way'!U183/(3*'OddsRatio_working_3-way'!X183^(1/3))*COS(('OddsRatio_working_3-way'!Y183+2*PI())/3)</f>
        <v>-0.39940805922149852</v>
      </c>
      <c r="AH183" s="11">
        <f>-'OddsRatio_working_3-way'!U183/(3*'OddsRatio_working_3-way'!X183^(1/3))*COS(('OddsRatio_working_3-way'!Y183+4*PI())/3)</f>
        <v>-0.12887919164777339</v>
      </c>
      <c r="AI183" s="11">
        <f>'OddsRatio_working_3-way'!U183/(3*'OddsRatio_working_3-way'!X183^(1/3))*SIN(('OddsRatio_working_3-way'!Y183)/3)</f>
        <v>-0.15618991451725486</v>
      </c>
      <c r="AJ183" s="11">
        <f>'OddsRatio_working_3-way'!U183/(3*'OddsRatio_working_3-way'!X183^(1/3))*SIN(('OddsRatio_working_3-way'!Y183+2*PI())/3)</f>
        <v>-0.37941522248960469</v>
      </c>
      <c r="AK183" s="11">
        <f>'OddsRatio_working_3-way'!U183/(3*'OddsRatio_working_3-way'!X183^(1/3))*SIN(('OddsRatio_working_3-way'!Y183+4*PI())/3)</f>
        <v>0.53560513700685963</v>
      </c>
      <c r="AL183" s="11">
        <f>'OddsRatio_working_3-way'!Z183+'OddsRatio_working_3-way'!AF183</f>
        <v>1.0565745017385439</v>
      </c>
      <c r="AM183" s="11">
        <f>'OddsRatio_working_3-way'!AA183+'OddsRatio_working_3-way'!AG183</f>
        <v>-0.79881611844299716</v>
      </c>
      <c r="AN183" s="11">
        <f>'OddsRatio_working_3-way'!AB183+'OddsRatio_working_3-way'!AH183</f>
        <v>-0.25775838329554679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1.0565745017385439</v>
      </c>
      <c r="AS183" s="11">
        <f>IF(('OddsRatio_working_3-way'!X183=0),IF(Q183&gt;0,-Q183^(1/3),(-Q183)^(1/3)),'OddsRatio_working_3-way'!AM183-'OddsRatio_working_3-way'!R183/3)</f>
        <v>-0.79881611844299716</v>
      </c>
      <c r="AT183" s="11">
        <f>IF(('OddsRatio_working_3-way'!X183=0),IF(Q183&gt;0,-Q183^(1/3),(-Q183)^(1/3)),'OddsRatio_working_3-way'!AN183-'OddsRatio_working_3-way'!R183/3)</f>
        <v>-0.25775838329554679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9">
        <f t="shared" si="39"/>
        <v>0.48825317275495755</v>
      </c>
      <c r="E184" s="9">
        <f t="shared" si="40"/>
        <v>0.25827495567764813</v>
      </c>
      <c r="F184" s="9">
        <f t="shared" si="41"/>
        <v>0.25347187156739431</v>
      </c>
      <c r="G184" s="9">
        <f t="shared" si="42"/>
        <v>1.0481177712732976</v>
      </c>
      <c r="H184" s="9">
        <f t="shared" si="43"/>
        <v>2.0481177712732976</v>
      </c>
      <c r="I184" s="9">
        <f t="shared" si="44"/>
        <v>3.8718426932888366</v>
      </c>
      <c r="J184" s="9">
        <f t="shared" si="45"/>
        <v>3.9452109372779662</v>
      </c>
      <c r="K184" s="11">
        <f t="shared" si="46"/>
        <v>0.5</v>
      </c>
      <c r="L184" s="11">
        <f t="shared" si="47"/>
        <v>0.26737967914438499</v>
      </c>
      <c r="M184" s="11">
        <f t="shared" si="48"/>
        <v>0.26246719160104987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-0.27016576136539083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0.22983423863460917</v>
      </c>
      <c r="Q184" s="11">
        <f>2*'OddsRatio_working_3-way'!K184*'OddsRatio_working_3-way'!L184*'OddsRatio_working_3-way'!M184</f>
        <v>7.017839347621653E-2</v>
      </c>
      <c r="R184" s="11">
        <f t="shared" si="49"/>
        <v>0</v>
      </c>
      <c r="S184" s="11">
        <f t="shared" si="50"/>
        <v>-0.85071564017975421</v>
      </c>
      <c r="T184" s="11">
        <f t="shared" si="51"/>
        <v>-0.25976050081824553</v>
      </c>
      <c r="U184" s="11">
        <f>'OddsRatio_working_3-way'!S184-'OddsRatio_working_3-way'!R184^2/3</f>
        <v>-0.85071564017975421</v>
      </c>
      <c r="V184" s="11">
        <f>'OddsRatio_working_3-way'!S184*'OddsRatio_working_3-way'!R184/3-2*'OddsRatio_working_3-way'!R184^3/27-'OddsRatio_working_3-way'!T184</f>
        <v>0.25976050081824553</v>
      </c>
      <c r="W184" s="11">
        <f>'OddsRatio_working_3-way'!V184^2+4*'OddsRatio_working_3-way'!U184^3/27</f>
        <v>-2.3735957239148536E-2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0.15100618780739936</v>
      </c>
      <c r="Y184" s="11">
        <f>IF('OddsRatio_working_3-way'!W184&gt;=0,IF('OddsRatio_working_3-way'!V184+SQRT('OddsRatio_working_3-way'!W184)&gt;0,0,PI()),ACOS('OddsRatio_working_3-way'!V184/(2*'OddsRatio_working_3-way'!X184)))</f>
        <v>0.53533288574065518</v>
      </c>
      <c r="Z184" s="11">
        <f>'OddsRatio_working_3-way'!X184^(1/3)*COS('OddsRatio_working_3-way'!Y184/3)</f>
        <v>0.52405888563664882</v>
      </c>
      <c r="AA184" s="11">
        <f>'OddsRatio_working_3-way'!X184^(1/3)*COS(('OddsRatio_working_3-way'!Y184+2*PI())/3)</f>
        <v>-0.34388677806626611</v>
      </c>
      <c r="AB184" s="11">
        <f>'OddsRatio_working_3-way'!X184^(1/3)*COS(('OddsRatio_working_3-way'!Y184+4*PI())/3)</f>
        <v>-0.18017210757038279</v>
      </c>
      <c r="AC184" s="11">
        <f>'OddsRatio_working_3-way'!X184^(1/3)*SIN('OddsRatio_working_3-way'!Y184/3)</f>
        <v>9.4520709081089144E-2</v>
      </c>
      <c r="AD184" s="11">
        <f>'OddsRatio_working_3-way'!X184^(1/3)*SIN(('OddsRatio_working_3-way'!Y184+2*PI())/3)</f>
        <v>0.40658795349975713</v>
      </c>
      <c r="AE184" s="11">
        <f>'OddsRatio_working_3-way'!X184^(1/3)*SIN(('OddsRatio_working_3-way'!Y184+4*PI())/3)</f>
        <v>-0.5011086625808463</v>
      </c>
      <c r="AF184" s="11">
        <f>-'OddsRatio_working_3-way'!U184/(3*'OddsRatio_working_3-way'!X184^(1/3))*COS(('OddsRatio_working_3-way'!Y184)/3)</f>
        <v>0.52405888563664893</v>
      </c>
      <c r="AG184" s="11">
        <f>-'OddsRatio_working_3-way'!U184/(3*'OddsRatio_working_3-way'!X184^(1/3))*COS(('OddsRatio_working_3-way'!Y184+2*PI())/3)</f>
        <v>-0.34388677806626622</v>
      </c>
      <c r="AH184" s="11">
        <f>-'OddsRatio_working_3-way'!U184/(3*'OddsRatio_working_3-way'!X184^(1/3))*COS(('OddsRatio_working_3-way'!Y184+4*PI())/3)</f>
        <v>-0.18017210757038282</v>
      </c>
      <c r="AI184" s="11">
        <f>'OddsRatio_working_3-way'!U184/(3*'OddsRatio_working_3-way'!X184^(1/3))*SIN(('OddsRatio_working_3-way'!Y184)/3)</f>
        <v>-9.4520709081089158E-2</v>
      </c>
      <c r="AJ184" s="11">
        <f>'OddsRatio_working_3-way'!U184/(3*'OddsRatio_working_3-way'!X184^(1/3))*SIN(('OddsRatio_working_3-way'!Y184+2*PI())/3)</f>
        <v>-0.40658795349975724</v>
      </c>
      <c r="AK184" s="11">
        <f>'OddsRatio_working_3-way'!U184/(3*'OddsRatio_working_3-way'!X184^(1/3))*SIN(('OddsRatio_working_3-way'!Y184+4*PI())/3)</f>
        <v>0.50110866258084641</v>
      </c>
      <c r="AL184" s="11">
        <f>'OddsRatio_working_3-way'!Z184+'OddsRatio_working_3-way'!AF184</f>
        <v>1.0481177712732976</v>
      </c>
      <c r="AM184" s="11">
        <f>'OddsRatio_working_3-way'!AA184+'OddsRatio_working_3-way'!AG184</f>
        <v>-0.68777355613253233</v>
      </c>
      <c r="AN184" s="11">
        <f>'OddsRatio_working_3-way'!AB184+'OddsRatio_working_3-way'!AH184</f>
        <v>-0.36034421514076564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1.0481177712732976</v>
      </c>
      <c r="AS184" s="11">
        <f>IF(('OddsRatio_working_3-way'!X184=0),IF(Q184&gt;0,-Q184^(1/3),(-Q184)^(1/3)),'OddsRatio_working_3-way'!AM184-'OddsRatio_working_3-way'!R184/3)</f>
        <v>-0.68777355613253233</v>
      </c>
      <c r="AT184" s="11">
        <f>IF(('OddsRatio_working_3-way'!X184=0),IF(Q184&gt;0,-Q184^(1/3),(-Q184)^(1/3)),'OddsRatio_working_3-way'!AN184-'OddsRatio_working_3-way'!R184/3)</f>
        <v>-0.36034421514076564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9">
        <f t="shared" si="39"/>
        <v>0.3966516428742427</v>
      </c>
      <c r="E185" s="9">
        <f t="shared" si="40"/>
        <v>0.28231689782995861</v>
      </c>
      <c r="F185" s="9">
        <f t="shared" si="41"/>
        <v>0.32103145929579852</v>
      </c>
      <c r="G185" s="9">
        <f t="shared" si="42"/>
        <v>1.0418519797539929</v>
      </c>
      <c r="H185" s="9">
        <f t="shared" si="43"/>
        <v>2.5211038904408301</v>
      </c>
      <c r="I185" s="9">
        <f t="shared" si="44"/>
        <v>3.5421188305997426</v>
      </c>
      <c r="J185" s="9">
        <f t="shared" si="45"/>
        <v>3.1149595189006059</v>
      </c>
      <c r="K185" s="11">
        <f t="shared" si="46"/>
        <v>0.4065040650406504</v>
      </c>
      <c r="L185" s="11">
        <f t="shared" si="47"/>
        <v>0.29069767441860467</v>
      </c>
      <c r="M185" s="11">
        <f t="shared" si="48"/>
        <v>0.33003300330033003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-0.2820346980812658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0.23126958186459601</v>
      </c>
      <c r="Q185" s="11">
        <f>2*'OddsRatio_working_3-way'!K185*'OddsRatio_working_3-way'!L185*'OddsRatio_working_3-way'!M185</f>
        <v>7.7999858976254971E-2</v>
      </c>
      <c r="R185" s="11">
        <f t="shared" si="49"/>
        <v>0</v>
      </c>
      <c r="S185" s="11">
        <f t="shared" si="50"/>
        <v>-0.82000400460640388</v>
      </c>
      <c r="T185" s="11">
        <f t="shared" si="51"/>
        <v>-0.27656121571885456</v>
      </c>
      <c r="U185" s="11">
        <f>'OddsRatio_working_3-way'!S185-'OddsRatio_working_3-way'!R185^2/3</f>
        <v>-0.82000400460640388</v>
      </c>
      <c r="V185" s="11">
        <f>'OddsRatio_working_3-way'!S185*'OddsRatio_working_3-way'!R185/3-2*'OddsRatio_working_3-way'!R185^3/27-'OddsRatio_working_3-way'!T185</f>
        <v>0.27656121571885456</v>
      </c>
      <c r="W185" s="11">
        <f>'OddsRatio_working_3-way'!V185^2+4*'OddsRatio_working_3-way'!U185^3/27</f>
        <v>-5.1992388684778679E-3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0.14290324078582742</v>
      </c>
      <c r="Y185" s="11">
        <f>IF('OddsRatio_working_3-way'!W185&gt;=0,IF('OddsRatio_working_3-way'!V185+SQRT('OddsRatio_working_3-way'!W185)&gt;0,0,PI()),ACOS('OddsRatio_working_3-way'!V185/(2*'OddsRatio_working_3-way'!X185)))</f>
        <v>0.25504474601393112</v>
      </c>
      <c r="Z185" s="11">
        <f>'OddsRatio_working_3-way'!X185^(1/3)*COS('OddsRatio_working_3-way'!Y185/3)</f>
        <v>0.52092598987699656</v>
      </c>
      <c r="AA185" s="11">
        <f>'OddsRatio_working_3-way'!X185^(1/3)*COS(('OddsRatio_working_3-way'!Y185+2*PI())/3)</f>
        <v>-0.29890887839309588</v>
      </c>
      <c r="AB185" s="11">
        <f>'OddsRatio_working_3-way'!X185^(1/3)*COS(('OddsRatio_working_3-way'!Y185+4*PI())/3)</f>
        <v>-0.22201711148390074</v>
      </c>
      <c r="AC185" s="11">
        <f>'OddsRatio_working_3-way'!X185^(1/3)*SIN('OddsRatio_working_3-way'!Y185/3)</f>
        <v>4.439348232348992E-2</v>
      </c>
      <c r="AD185" s="11">
        <f>'OddsRatio_working_3-way'!X185^(1/3)*SIN(('OddsRatio_working_3-way'!Y185+2*PI())/3)</f>
        <v>0.42893839956328939</v>
      </c>
      <c r="AE185" s="11">
        <f>'OddsRatio_working_3-way'!X185^(1/3)*SIN(('OddsRatio_working_3-way'!Y185+4*PI())/3)</f>
        <v>-0.47333188188677916</v>
      </c>
      <c r="AF185" s="11">
        <f>-'OddsRatio_working_3-way'!U185/(3*'OddsRatio_working_3-way'!X185^(1/3))*COS(('OddsRatio_working_3-way'!Y185)/3)</f>
        <v>0.52092598987699645</v>
      </c>
      <c r="AG185" s="11">
        <f>-'OddsRatio_working_3-way'!U185/(3*'OddsRatio_working_3-way'!X185^(1/3))*COS(('OddsRatio_working_3-way'!Y185+2*PI())/3)</f>
        <v>-0.29890887839309582</v>
      </c>
      <c r="AH185" s="11">
        <f>-'OddsRatio_working_3-way'!U185/(3*'OddsRatio_working_3-way'!X185^(1/3))*COS(('OddsRatio_working_3-way'!Y185+4*PI())/3)</f>
        <v>-0.22201711148390071</v>
      </c>
      <c r="AI185" s="11">
        <f>'OddsRatio_working_3-way'!U185/(3*'OddsRatio_working_3-way'!X185^(1/3))*SIN(('OddsRatio_working_3-way'!Y185)/3)</f>
        <v>-4.4393482323489913E-2</v>
      </c>
      <c r="AJ185" s="11">
        <f>'OddsRatio_working_3-way'!U185/(3*'OddsRatio_working_3-way'!X185^(1/3))*SIN(('OddsRatio_working_3-way'!Y185+2*PI())/3)</f>
        <v>-0.42893839956328927</v>
      </c>
      <c r="AK185" s="11">
        <f>'OddsRatio_working_3-way'!U185/(3*'OddsRatio_working_3-way'!X185^(1/3))*SIN(('OddsRatio_working_3-way'!Y185+4*PI())/3)</f>
        <v>0.47333188188677905</v>
      </c>
      <c r="AL185" s="11">
        <f>'OddsRatio_working_3-way'!Z185+'OddsRatio_working_3-way'!AF185</f>
        <v>1.0418519797539929</v>
      </c>
      <c r="AM185" s="11">
        <f>'OddsRatio_working_3-way'!AA185+'OddsRatio_working_3-way'!AG185</f>
        <v>-0.59781775678619176</v>
      </c>
      <c r="AN185" s="11">
        <f>'OddsRatio_working_3-way'!AB185+'OddsRatio_working_3-way'!AH185</f>
        <v>-0.44403422296780148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1.0418519797539929</v>
      </c>
      <c r="AS185" s="11">
        <f>IF(('OddsRatio_working_3-way'!X185=0),IF(Q185&gt;0,-Q185^(1/3),(-Q185)^(1/3)),'OddsRatio_working_3-way'!AM185-'OddsRatio_working_3-way'!R185/3)</f>
        <v>-0.59781775678619176</v>
      </c>
      <c r="AT185" s="11">
        <f>IF(('OddsRatio_working_3-way'!X185=0),IF(Q185&gt;0,-Q185^(1/3),(-Q185)^(1/3)),'OddsRatio_working_3-way'!AN185-'OddsRatio_working_3-way'!R185/3)</f>
        <v>-0.44403422296780148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9">
        <f t="shared" si="39"/>
        <v>0.36501101419600668</v>
      </c>
      <c r="E186" s="9">
        <f t="shared" si="40"/>
        <v>0.32431676331914711</v>
      </c>
      <c r="F186" s="9">
        <f t="shared" si="41"/>
        <v>0.31067222248484638</v>
      </c>
      <c r="G186" s="9">
        <f t="shared" si="42"/>
        <v>1.0417026085326651</v>
      </c>
      <c r="H186" s="9">
        <f t="shared" si="43"/>
        <v>2.7396433562495504</v>
      </c>
      <c r="I186" s="9">
        <f t="shared" si="44"/>
        <v>3.0834052170653301</v>
      </c>
      <c r="J186" s="9">
        <f t="shared" si="45"/>
        <v>3.2188265561745766</v>
      </c>
      <c r="K186" s="11">
        <f t="shared" si="46"/>
        <v>0.37453183520599254</v>
      </c>
      <c r="L186" s="11">
        <f t="shared" si="47"/>
        <v>0.33333333333333331</v>
      </c>
      <c r="M186" s="11">
        <f t="shared" si="48"/>
        <v>0.31948881789137379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-0.28375872013018877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0.23134021769912211</v>
      </c>
      <c r="Q186" s="11">
        <f>2*'OddsRatio_working_3-way'!K186*'OddsRatio_working_3-way'!L186*'OddsRatio_working_3-way'!M186</f>
        <v>7.9772488861766244E-2</v>
      </c>
      <c r="R186" s="11">
        <f t="shared" si="49"/>
        <v>0</v>
      </c>
      <c r="S186" s="11">
        <f t="shared" si="50"/>
        <v>-0.81527086671726956</v>
      </c>
      <c r="T186" s="11">
        <f t="shared" si="51"/>
        <v>-0.28112788507492054</v>
      </c>
      <c r="U186" s="11">
        <f>'OddsRatio_working_3-way'!S186-'OddsRatio_working_3-way'!R186^2/3</f>
        <v>-0.81527086671726956</v>
      </c>
      <c r="V186" s="11">
        <f>'OddsRatio_working_3-way'!S186*'OddsRatio_working_3-way'!R186/3-2*'OddsRatio_working_3-way'!R186^3/27-'OddsRatio_working_3-way'!T186</f>
        <v>0.28112788507492054</v>
      </c>
      <c r="W186" s="11">
        <f>'OddsRatio_working_3-way'!V186^2+4*'OddsRatio_working_3-way'!U186^3/27</f>
        <v>-1.2461201951351336E-3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0.14166775211902749</v>
      </c>
      <c r="Y186" s="11">
        <f>IF('OddsRatio_working_3-way'!W186&gt;=0,IF('OddsRatio_working_3-way'!V186+SQRT('OddsRatio_working_3-way'!W186)&gt;0,0,PI()),ACOS('OddsRatio_working_3-way'!V186/(2*'OddsRatio_working_3-way'!X186)))</f>
        <v>0.12491338144433195</v>
      </c>
      <c r="Z186" s="11">
        <f>'OddsRatio_working_3-way'!X186^(1/3)*COS('OddsRatio_working_3-way'!Y186/3)</f>
        <v>0.52085130426633253</v>
      </c>
      <c r="AA186" s="11">
        <f>'OddsRatio_working_3-way'!X186^(1/3)*COS(('OddsRatio_working_3-way'!Y186+2*PI())/3)</f>
        <v>-0.27921809243139695</v>
      </c>
      <c r="AB186" s="11">
        <f>'OddsRatio_working_3-way'!X186^(1/3)*COS(('OddsRatio_working_3-way'!Y186+4*PI())/3)</f>
        <v>-0.2416332118349358</v>
      </c>
      <c r="AC186" s="11">
        <f>'OddsRatio_working_3-way'!X186^(1/3)*SIN('OddsRatio_working_3-way'!Y186/3)</f>
        <v>2.169964092982702E-2</v>
      </c>
      <c r="AD186" s="11">
        <f>'OddsRatio_working_3-way'!X186^(1/3)*SIN(('OddsRatio_working_3-way'!Y186+2*PI())/3)</f>
        <v>0.4402206406239888</v>
      </c>
      <c r="AE186" s="11">
        <f>'OddsRatio_working_3-way'!X186^(1/3)*SIN(('OddsRatio_working_3-way'!Y186+4*PI())/3)</f>
        <v>-0.46192028155381554</v>
      </c>
      <c r="AF186" s="11">
        <f>-'OddsRatio_working_3-way'!U186/(3*'OddsRatio_working_3-way'!X186^(1/3))*COS(('OddsRatio_working_3-way'!Y186)/3)</f>
        <v>0.52085130426633253</v>
      </c>
      <c r="AG186" s="11">
        <f>-'OddsRatio_working_3-way'!U186/(3*'OddsRatio_working_3-way'!X186^(1/3))*COS(('OddsRatio_working_3-way'!Y186+2*PI())/3)</f>
        <v>-0.27921809243139695</v>
      </c>
      <c r="AH186" s="11">
        <f>-'OddsRatio_working_3-way'!U186/(3*'OddsRatio_working_3-way'!X186^(1/3))*COS(('OddsRatio_working_3-way'!Y186+4*PI())/3)</f>
        <v>-0.2416332118349358</v>
      </c>
      <c r="AI186" s="11">
        <f>'OddsRatio_working_3-way'!U186/(3*'OddsRatio_working_3-way'!X186^(1/3))*SIN(('OddsRatio_working_3-way'!Y186)/3)</f>
        <v>-2.169964092982702E-2</v>
      </c>
      <c r="AJ186" s="11">
        <f>'OddsRatio_working_3-way'!U186/(3*'OddsRatio_working_3-way'!X186^(1/3))*SIN(('OddsRatio_working_3-way'!Y186+2*PI())/3)</f>
        <v>-0.4402206406239888</v>
      </c>
      <c r="AK186" s="11">
        <f>'OddsRatio_working_3-way'!U186/(3*'OddsRatio_working_3-way'!X186^(1/3))*SIN(('OddsRatio_working_3-way'!Y186+4*PI())/3)</f>
        <v>0.46192028155381554</v>
      </c>
      <c r="AL186" s="11">
        <f>'OddsRatio_working_3-way'!Z186+'OddsRatio_working_3-way'!AF186</f>
        <v>1.0417026085326651</v>
      </c>
      <c r="AM186" s="11">
        <f>'OddsRatio_working_3-way'!AA186+'OddsRatio_working_3-way'!AG186</f>
        <v>-0.55843618486279389</v>
      </c>
      <c r="AN186" s="11">
        <f>'OddsRatio_working_3-way'!AB186+'OddsRatio_working_3-way'!AH186</f>
        <v>-0.4832664236698716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1.0417026085326651</v>
      </c>
      <c r="AS186" s="11">
        <f>IF(('OddsRatio_working_3-way'!X186=0),IF(Q186&gt;0,-Q186^(1/3),(-Q186)^(1/3)),'OddsRatio_working_3-way'!AM186-'OddsRatio_working_3-way'!R186/3)</f>
        <v>-0.55843618486279389</v>
      </c>
      <c r="AT186" s="11">
        <f>IF(('OddsRatio_working_3-way'!X186=0),IF(Q186&gt;0,-Q186^(1/3),(-Q186)^(1/3)),'OddsRatio_working_3-way'!AN186-'OddsRatio_working_3-way'!R186/3)</f>
        <v>-0.4832664236698716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9">
        <f t="shared" si="39"/>
        <v>0.52000354287442263</v>
      </c>
      <c r="E187" s="9">
        <f t="shared" si="40"/>
        <v>0.24934877709142714</v>
      </c>
      <c r="F187" s="9">
        <f t="shared" si="41"/>
        <v>0.23064768003415029</v>
      </c>
      <c r="G187" s="9">
        <f t="shared" si="42"/>
        <v>1.0489361600226754</v>
      </c>
      <c r="H187" s="9">
        <f t="shared" si="43"/>
        <v>1.9230638208199542</v>
      </c>
      <c r="I187" s="9">
        <f t="shared" si="44"/>
        <v>4.0104467792650791</v>
      </c>
      <c r="J187" s="9">
        <f t="shared" si="45"/>
        <v>4.3356169888721077</v>
      </c>
      <c r="K187" s="11">
        <f t="shared" si="46"/>
        <v>0.53191489361702127</v>
      </c>
      <c r="L187" s="11">
        <f t="shared" si="47"/>
        <v>0.25839793281653745</v>
      </c>
      <c r="M187" s="11">
        <f t="shared" si="48"/>
        <v>0.23923444976076558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-0.2640867383699228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0.22787051746139225</v>
      </c>
      <c r="Q187" s="11">
        <f>2*'OddsRatio_working_3-way'!K187*'OddsRatio_working_3-way'!L187*'OddsRatio_working_3-way'!M187</f>
        <v>6.5763497102854895E-2</v>
      </c>
      <c r="R187" s="11">
        <f t="shared" si="49"/>
        <v>0</v>
      </c>
      <c r="S187" s="11">
        <f t="shared" si="50"/>
        <v>-0.86286240220892796</v>
      </c>
      <c r="T187" s="11">
        <f t="shared" si="51"/>
        <v>-0.24902233829983486</v>
      </c>
      <c r="U187" s="11">
        <f>'OddsRatio_working_3-way'!S187-'OddsRatio_working_3-way'!R187^2/3</f>
        <v>-0.86286240220892796</v>
      </c>
      <c r="V187" s="11">
        <f>'OddsRatio_working_3-way'!S187*'OddsRatio_working_3-way'!R187/3-2*'OddsRatio_working_3-way'!R187^3/27-'OddsRatio_working_3-way'!T187</f>
        <v>0.24902233829983486</v>
      </c>
      <c r="W187" s="11">
        <f>'OddsRatio_working_3-way'!V187^2+4*'OddsRatio_working_3-way'!U187^3/27</f>
        <v>-3.3162432110282421E-2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0.15425186958559028</v>
      </c>
      <c r="Y187" s="11">
        <f>IF('OddsRatio_working_3-way'!W187&gt;=0,IF('OddsRatio_working_3-way'!V187+SQRT('OddsRatio_working_3-way'!W187)&gt;0,0,PI()),ACOS('OddsRatio_working_3-way'!V187/(2*'OddsRatio_working_3-way'!X187)))</f>
        <v>0.63141356616936373</v>
      </c>
      <c r="Z187" s="11">
        <f>'OddsRatio_working_3-way'!X187^(1/3)*COS('OddsRatio_working_3-way'!Y187/3)</f>
        <v>0.52446808001133771</v>
      </c>
      <c r="AA187" s="11">
        <f>'OddsRatio_working_3-way'!X187^(1/3)*COS(('OddsRatio_working_3-way'!Y187+2*PI())/3)</f>
        <v>-0.3592676699447151</v>
      </c>
      <c r="AB187" s="11">
        <f>'OddsRatio_working_3-way'!X187^(1/3)*COS(('OddsRatio_working_3-way'!Y187+4*PI())/3)</f>
        <v>-0.16520041006662273</v>
      </c>
      <c r="AC187" s="11">
        <f>'OddsRatio_working_3-way'!X187^(1/3)*SIN('OddsRatio_working_3-way'!Y187/3)</f>
        <v>0.11204478473150967</v>
      </c>
      <c r="AD187" s="11">
        <f>'OddsRatio_working_3-way'!X187^(1/3)*SIN(('OddsRatio_working_3-way'!Y187+2*PI())/3)</f>
        <v>0.3981802883981132</v>
      </c>
      <c r="AE187" s="11">
        <f>'OddsRatio_working_3-way'!X187^(1/3)*SIN(('OddsRatio_working_3-way'!Y187+4*PI())/3)</f>
        <v>-0.51022507312962295</v>
      </c>
      <c r="AF187" s="11">
        <f>-'OddsRatio_working_3-way'!U187/(3*'OddsRatio_working_3-way'!X187^(1/3))*COS(('OddsRatio_working_3-way'!Y187)/3)</f>
        <v>0.52446808001133771</v>
      </c>
      <c r="AG187" s="11">
        <f>-'OddsRatio_working_3-way'!U187/(3*'OddsRatio_working_3-way'!X187^(1/3))*COS(('OddsRatio_working_3-way'!Y187+2*PI())/3)</f>
        <v>-0.3592676699447151</v>
      </c>
      <c r="AH187" s="11">
        <f>-'OddsRatio_working_3-way'!U187/(3*'OddsRatio_working_3-way'!X187^(1/3))*COS(('OddsRatio_working_3-way'!Y187+4*PI())/3)</f>
        <v>-0.16520041006662273</v>
      </c>
      <c r="AI187" s="11">
        <f>'OddsRatio_working_3-way'!U187/(3*'OddsRatio_working_3-way'!X187^(1/3))*SIN(('OddsRatio_working_3-way'!Y187)/3)</f>
        <v>-0.11204478473150967</v>
      </c>
      <c r="AJ187" s="11">
        <f>'OddsRatio_working_3-way'!U187/(3*'OddsRatio_working_3-way'!X187^(1/3))*SIN(('OddsRatio_working_3-way'!Y187+2*PI())/3)</f>
        <v>-0.3981802883981132</v>
      </c>
      <c r="AK187" s="11">
        <f>'OddsRatio_working_3-way'!U187/(3*'OddsRatio_working_3-way'!X187^(1/3))*SIN(('OddsRatio_working_3-way'!Y187+4*PI())/3)</f>
        <v>0.51022507312962295</v>
      </c>
      <c r="AL187" s="11">
        <f>'OddsRatio_working_3-way'!Z187+'OddsRatio_working_3-way'!AF187</f>
        <v>1.0489361600226754</v>
      </c>
      <c r="AM187" s="11">
        <f>'OddsRatio_working_3-way'!AA187+'OddsRatio_working_3-way'!AG187</f>
        <v>-0.71853533988943019</v>
      </c>
      <c r="AN187" s="11">
        <f>'OddsRatio_working_3-way'!AB187+'OddsRatio_working_3-way'!AH187</f>
        <v>-0.33040082013324545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1.0489361600226754</v>
      </c>
      <c r="AS187" s="11">
        <f>IF(('OddsRatio_working_3-way'!X187=0),IF(Q187&gt;0,-Q187^(1/3),(-Q187)^(1/3)),'OddsRatio_working_3-way'!AM187-'OddsRatio_working_3-way'!R187/3)</f>
        <v>-0.71853533988943019</v>
      </c>
      <c r="AT187" s="11">
        <f>IF(('OddsRatio_working_3-way'!X187=0),IF(Q187&gt;0,-Q187^(1/3),(-Q187)^(1/3)),'OddsRatio_working_3-way'!AN187-'OddsRatio_working_3-way'!R187/3)</f>
        <v>-0.33040082013324545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9">
        <f t="shared" si="39"/>
        <v>0.44777587289216153</v>
      </c>
      <c r="E188" s="9">
        <f t="shared" si="40"/>
        <v>0.26022901091303763</v>
      </c>
      <c r="F188" s="9">
        <f t="shared" si="41"/>
        <v>0.29199511619480095</v>
      </c>
      <c r="G188" s="9">
        <f t="shared" si="42"/>
        <v>1.0451356956188196</v>
      </c>
      <c r="H188" s="9">
        <f t="shared" si="43"/>
        <v>2.2332601208302068</v>
      </c>
      <c r="I188" s="9">
        <f t="shared" si="44"/>
        <v>3.8427690920831896</v>
      </c>
      <c r="J188" s="9">
        <f t="shared" si="45"/>
        <v>3.4247148138356613</v>
      </c>
      <c r="K188" s="11">
        <f t="shared" si="46"/>
        <v>0.4587155963302752</v>
      </c>
      <c r="L188" s="11">
        <f t="shared" si="47"/>
        <v>0.26881720430107525</v>
      </c>
      <c r="M188" s="11">
        <f t="shared" si="48"/>
        <v>0.30120481927710846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-0.27656764970506476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0.23102174902629155</v>
      </c>
      <c r="Q188" s="11">
        <f>2*'OddsRatio_working_3-way'!K188*'OddsRatio_working_3-way'!L188*'OddsRatio_working_3-way'!M188</f>
        <v>7.4283520587232033E-2</v>
      </c>
      <c r="R188" s="11">
        <f t="shared" si="49"/>
        <v>0</v>
      </c>
      <c r="S188" s="11">
        <f t="shared" si="50"/>
        <v>-0.83531732389039737</v>
      </c>
      <c r="T188" s="11">
        <f t="shared" si="51"/>
        <v>-0.26859077938597997</v>
      </c>
      <c r="U188" s="11">
        <f>'OddsRatio_working_3-way'!S188-'OddsRatio_working_3-way'!R188^2/3</f>
        <v>-0.83531732389039737</v>
      </c>
      <c r="V188" s="11">
        <f>'OddsRatio_working_3-way'!S188*'OddsRatio_working_3-way'!R188/3-2*'OddsRatio_working_3-way'!R188^3/27-'OddsRatio_working_3-way'!T188</f>
        <v>0.26859077938597997</v>
      </c>
      <c r="W188" s="11">
        <f>'OddsRatio_working_3-way'!V188^2+4*'OddsRatio_working_3-way'!U188^3/27</f>
        <v>-1.4206677039202281E-2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0.14692488200639336</v>
      </c>
      <c r="Y188" s="11">
        <f>IF('OddsRatio_working_3-way'!W188&gt;=0,IF('OddsRatio_working_3-way'!V188+SQRT('OddsRatio_working_3-way'!W188)&gt;0,0,PI()),ACOS('OddsRatio_working_3-way'!V188/(2*'OddsRatio_working_3-way'!X188)))</f>
        <v>0.41765861519478809</v>
      </c>
      <c r="Z188" s="11">
        <f>'OddsRatio_working_3-way'!X188^(1/3)*COS('OddsRatio_working_3-way'!Y188/3)</f>
        <v>0.52256784780940979</v>
      </c>
      <c r="AA188" s="11">
        <f>'OddsRatio_working_3-way'!X188^(1/3)*COS(('OddsRatio_working_3-way'!Y188+2*PI())/3)</f>
        <v>-0.32469894026108936</v>
      </c>
      <c r="AB188" s="11">
        <f>'OddsRatio_working_3-way'!X188^(1/3)*COS(('OddsRatio_working_3-way'!Y188+4*PI())/3)</f>
        <v>-0.19786890754832012</v>
      </c>
      <c r="AC188" s="11">
        <f>'OddsRatio_working_3-way'!X188^(1/3)*SIN('OddsRatio_working_3-way'!Y188/3)</f>
        <v>7.322535352804635E-2</v>
      </c>
      <c r="AD188" s="11">
        <f>'OddsRatio_working_3-way'!X188^(1/3)*SIN(('OddsRatio_working_3-way'!Y188+2*PI())/3)</f>
        <v>0.41594435463988616</v>
      </c>
      <c r="AE188" s="11">
        <f>'OddsRatio_working_3-way'!X188^(1/3)*SIN(('OddsRatio_working_3-way'!Y188+4*PI())/3)</f>
        <v>-0.48916970816793243</v>
      </c>
      <c r="AF188" s="11">
        <f>-'OddsRatio_working_3-way'!U188/(3*'OddsRatio_working_3-way'!X188^(1/3))*COS(('OddsRatio_working_3-way'!Y188)/3)</f>
        <v>0.52256784780940968</v>
      </c>
      <c r="AG188" s="11">
        <f>-'OddsRatio_working_3-way'!U188/(3*'OddsRatio_working_3-way'!X188^(1/3))*COS(('OddsRatio_working_3-way'!Y188+2*PI())/3)</f>
        <v>-0.32469894026108931</v>
      </c>
      <c r="AH188" s="11">
        <f>-'OddsRatio_working_3-way'!U188/(3*'OddsRatio_working_3-way'!X188^(1/3))*COS(('OddsRatio_working_3-way'!Y188+4*PI())/3)</f>
        <v>-0.19786890754832007</v>
      </c>
      <c r="AI188" s="11">
        <f>'OddsRatio_working_3-way'!U188/(3*'OddsRatio_working_3-way'!X188^(1/3))*SIN(('OddsRatio_working_3-way'!Y188)/3)</f>
        <v>-7.3225353528046336E-2</v>
      </c>
      <c r="AJ188" s="11">
        <f>'OddsRatio_working_3-way'!U188/(3*'OddsRatio_working_3-way'!X188^(1/3))*SIN(('OddsRatio_working_3-way'!Y188+2*PI())/3)</f>
        <v>-0.41594435463988605</v>
      </c>
      <c r="AK188" s="11">
        <f>'OddsRatio_working_3-way'!U188/(3*'OddsRatio_working_3-way'!X188^(1/3))*SIN(('OddsRatio_working_3-way'!Y188+4*PI())/3)</f>
        <v>0.48916970816793232</v>
      </c>
      <c r="AL188" s="11">
        <f>'OddsRatio_working_3-way'!Z188+'OddsRatio_working_3-way'!AF188</f>
        <v>1.0451356956188196</v>
      </c>
      <c r="AM188" s="11">
        <f>'OddsRatio_working_3-way'!AA188+'OddsRatio_working_3-way'!AG188</f>
        <v>-0.64939788052217873</v>
      </c>
      <c r="AN188" s="11">
        <f>'OddsRatio_working_3-way'!AB188+'OddsRatio_working_3-way'!AH188</f>
        <v>-0.39573781509664019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1.0451356956188196</v>
      </c>
      <c r="AS188" s="11">
        <f>IF(('OddsRatio_working_3-way'!X188=0),IF(Q188&gt;0,-Q188^(1/3),(-Q188)^(1/3)),'OddsRatio_working_3-way'!AM188-'OddsRatio_working_3-way'!R188/3)</f>
        <v>-0.64939788052217873</v>
      </c>
      <c r="AT188" s="11">
        <f>IF(('OddsRatio_working_3-way'!X188=0),IF(Q188&gt;0,-Q188^(1/3),(-Q188)^(1/3)),'OddsRatio_working_3-way'!AN188-'OddsRatio_working_3-way'!R188/3)</f>
        <v>-0.39573781509664019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9">
        <f t="shared" si="39"/>
        <v>0.61575208360791078</v>
      </c>
      <c r="E189" s="9">
        <f t="shared" si="40"/>
        <v>0.22873073811292802</v>
      </c>
      <c r="F189" s="9">
        <f t="shared" si="41"/>
        <v>0.15551717827916109</v>
      </c>
      <c r="G189" s="9">
        <f t="shared" si="42"/>
        <v>1.0947898829918112</v>
      </c>
      <c r="H189" s="9">
        <f t="shared" si="43"/>
        <v>1.6240302333053325</v>
      </c>
      <c r="I189" s="9">
        <f t="shared" si="44"/>
        <v>4.3719528396147789</v>
      </c>
      <c r="J189" s="9">
        <f t="shared" si="45"/>
        <v>6.4301578196393852</v>
      </c>
      <c r="K189" s="11">
        <f t="shared" si="46"/>
        <v>0.63694267515923564</v>
      </c>
      <c r="L189" s="11">
        <f t="shared" si="47"/>
        <v>0.24509803921568626</v>
      </c>
      <c r="M189" s="11">
        <f t="shared" si="48"/>
        <v>0.16778523489932887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-0.22808733633238709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0.22552623836693231</v>
      </c>
      <c r="Q189" s="11">
        <f>2*'OddsRatio_working_3-way'!K189*'OddsRatio_working_3-way'!L189*'OddsRatio_working_3-way'!M189</f>
        <v>5.2387047239705525E-2</v>
      </c>
      <c r="R189" s="11">
        <f t="shared" si="49"/>
        <v>0</v>
      </c>
      <c r="S189" s="11">
        <f t="shared" si="50"/>
        <v>-0.98877141534187352</v>
      </c>
      <c r="T189" s="11">
        <f t="shared" si="51"/>
        <v>-0.2296797712756965</v>
      </c>
      <c r="U189" s="11">
        <f>'OddsRatio_working_3-way'!S189-'OddsRatio_working_3-way'!R189^2/3</f>
        <v>-0.98877141534187352</v>
      </c>
      <c r="V189" s="11">
        <f>'OddsRatio_working_3-way'!S189*'OddsRatio_working_3-way'!R189/3-2*'OddsRatio_working_3-way'!R189^3/27-'OddsRatio_working_3-way'!T189</f>
        <v>0.2296797712756965</v>
      </c>
      <c r="W189" s="11">
        <f>'OddsRatio_working_3-way'!V189^2+4*'OddsRatio_working_3-way'!U189^3/27</f>
        <v>-9.0460695059845789E-2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0.18921779276345951</v>
      </c>
      <c r="Y189" s="11">
        <f>IF('OddsRatio_working_3-way'!W189&gt;=0,IF('OddsRatio_working_3-way'!V189+SQRT('OddsRatio_working_3-way'!W189)&gt;0,0,PI()),ACOS('OddsRatio_working_3-way'!V189/(2*'OddsRatio_working_3-way'!X189)))</f>
        <v>0.91861804454105489</v>
      </c>
      <c r="Z189" s="11">
        <f>'OddsRatio_working_3-way'!X189^(1/3)*COS('OddsRatio_working_3-way'!Y189/3)</f>
        <v>0.54739494149590562</v>
      </c>
      <c r="AA189" s="11">
        <f>'OddsRatio_working_3-way'!X189^(1/3)*COS(('OddsRatio_working_3-way'!Y189+2*PI())/3)</f>
        <v>-0.42357054155785157</v>
      </c>
      <c r="AB189" s="11">
        <f>'OddsRatio_working_3-way'!X189^(1/3)*COS(('OddsRatio_working_3-way'!Y189+4*PI())/3)</f>
        <v>-0.12382439993805365</v>
      </c>
      <c r="AC189" s="11">
        <f>'OddsRatio_working_3-way'!X189^(1/3)*SIN('OddsRatio_working_3-way'!Y189/3)</f>
        <v>0.17305851555274196</v>
      </c>
      <c r="AD189" s="11">
        <f>'OddsRatio_working_3-way'!X189^(1/3)*SIN(('OddsRatio_working_3-way'!Y189+2*PI())/3)</f>
        <v>0.38752866746217995</v>
      </c>
      <c r="AE189" s="11">
        <f>'OddsRatio_working_3-way'!X189^(1/3)*SIN(('OddsRatio_working_3-way'!Y189+4*PI())/3)</f>
        <v>-0.56058718301492183</v>
      </c>
      <c r="AF189" s="11">
        <f>-'OddsRatio_working_3-way'!U189/(3*'OddsRatio_working_3-way'!X189^(1/3))*COS(('OddsRatio_working_3-way'!Y189)/3)</f>
        <v>0.54739494149590562</v>
      </c>
      <c r="AG189" s="11">
        <f>-'OddsRatio_working_3-way'!U189/(3*'OddsRatio_working_3-way'!X189^(1/3))*COS(('OddsRatio_working_3-way'!Y189+2*PI())/3)</f>
        <v>-0.42357054155785157</v>
      </c>
      <c r="AH189" s="11">
        <f>-'OddsRatio_working_3-way'!U189/(3*'OddsRatio_working_3-way'!X189^(1/3))*COS(('OddsRatio_working_3-way'!Y189+4*PI())/3)</f>
        <v>-0.12382439993805365</v>
      </c>
      <c r="AI189" s="11">
        <f>'OddsRatio_working_3-way'!U189/(3*'OddsRatio_working_3-way'!X189^(1/3))*SIN(('OddsRatio_working_3-way'!Y189)/3)</f>
        <v>-0.17305851555274196</v>
      </c>
      <c r="AJ189" s="11">
        <f>'OddsRatio_working_3-way'!U189/(3*'OddsRatio_working_3-way'!X189^(1/3))*SIN(('OddsRatio_working_3-way'!Y189+2*PI())/3)</f>
        <v>-0.38752866746217995</v>
      </c>
      <c r="AK189" s="11">
        <f>'OddsRatio_working_3-way'!U189/(3*'OddsRatio_working_3-way'!X189^(1/3))*SIN(('OddsRatio_working_3-way'!Y189+4*PI())/3)</f>
        <v>0.56058718301492183</v>
      </c>
      <c r="AL189" s="11">
        <f>'OddsRatio_working_3-way'!Z189+'OddsRatio_working_3-way'!AF189</f>
        <v>1.0947898829918112</v>
      </c>
      <c r="AM189" s="11">
        <f>'OddsRatio_working_3-way'!AA189+'OddsRatio_working_3-way'!AG189</f>
        <v>-0.84714108311570313</v>
      </c>
      <c r="AN189" s="11">
        <f>'OddsRatio_working_3-way'!AB189+'OddsRatio_working_3-way'!AH189</f>
        <v>-0.2476487998761073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1.0947898829918112</v>
      </c>
      <c r="AS189" s="11">
        <f>IF(('OddsRatio_working_3-way'!X189=0),IF(Q189&gt;0,-Q189^(1/3),(-Q189)^(1/3)),'OddsRatio_working_3-way'!AM189-'OddsRatio_working_3-way'!R189/3)</f>
        <v>-0.84714108311570313</v>
      </c>
      <c r="AT189" s="11">
        <f>IF(('OddsRatio_working_3-way'!X189=0),IF(Q189&gt;0,-Q189^(1/3),(-Q189)^(1/3)),'OddsRatio_working_3-way'!AN189-'OddsRatio_working_3-way'!R189/3)</f>
        <v>-0.2476487998761073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9">
        <f t="shared" si="39"/>
        <v>0.45645624590388023</v>
      </c>
      <c r="E190" s="9">
        <f t="shared" si="40"/>
        <v>0.29663596091399674</v>
      </c>
      <c r="F190" s="9">
        <f t="shared" si="41"/>
        <v>0.24690779318212311</v>
      </c>
      <c r="G190" s="9">
        <f t="shared" si="42"/>
        <v>1.0445530563544625</v>
      </c>
      <c r="H190" s="9">
        <f t="shared" si="43"/>
        <v>2.1907904842440873</v>
      </c>
      <c r="I190" s="9">
        <f t="shared" si="44"/>
        <v>3.3711354379246306</v>
      </c>
      <c r="J190" s="9">
        <f t="shared" si="45"/>
        <v>4.0500949245550304</v>
      </c>
      <c r="K190" s="11">
        <f t="shared" si="46"/>
        <v>0.46728971962616822</v>
      </c>
      <c r="L190" s="11">
        <f t="shared" si="47"/>
        <v>0.3058103975535168</v>
      </c>
      <c r="M190" s="11">
        <f t="shared" si="48"/>
        <v>0.25510204081632654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-0.27546470873353202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0.23075765502977319</v>
      </c>
      <c r="Q190" s="11">
        <f>2*'OddsRatio_working_3-way'!K190*'OddsRatio_working_3-way'!L190*'OddsRatio_working_3-way'!M190</f>
        <v>7.2909211699770354E-2</v>
      </c>
      <c r="R190" s="11">
        <f t="shared" si="49"/>
        <v>0</v>
      </c>
      <c r="S190" s="11">
        <f t="shared" si="50"/>
        <v>-0.83770315293998066</v>
      </c>
      <c r="T190" s="11">
        <f t="shared" si="51"/>
        <v>-0.26467714152921978</v>
      </c>
      <c r="U190" s="11">
        <f>'OddsRatio_working_3-way'!S190-'OddsRatio_working_3-way'!R190^2/3</f>
        <v>-0.83770315293998066</v>
      </c>
      <c r="V190" s="11">
        <f>'OddsRatio_working_3-way'!S190*'OddsRatio_working_3-way'!R190/3-2*'OddsRatio_working_3-way'!R190^3/27-'OddsRatio_working_3-way'!T190</f>
        <v>0.26467714152921978</v>
      </c>
      <c r="W190" s="11">
        <f>'OddsRatio_working_3-way'!V190^2+4*'OddsRatio_working_3-way'!U190^3/27</f>
        <v>-1.7035687241179251E-2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0.14755480040417007</v>
      </c>
      <c r="Y190" s="11">
        <f>IF('OddsRatio_working_3-way'!W190&gt;=0,IF('OddsRatio_working_3-way'!V190+SQRT('OddsRatio_working_3-way'!W190)&gt;0,0,PI()),ACOS('OddsRatio_working_3-way'!V190/(2*'OddsRatio_working_3-way'!X190)))</f>
        <v>0.45813831896481139</v>
      </c>
      <c r="Z190" s="11">
        <f>'OddsRatio_working_3-way'!X190^(1/3)*COS('OddsRatio_working_3-way'!Y190/3)</f>
        <v>0.52227652817723136</v>
      </c>
      <c r="AA190" s="11">
        <f>'OddsRatio_working_3-way'!X190^(1/3)*COS(('OddsRatio_working_3-way'!Y190+2*PI())/3)</f>
        <v>-0.33075298466801911</v>
      </c>
      <c r="AB190" s="11">
        <f>'OddsRatio_working_3-way'!X190^(1/3)*COS(('OddsRatio_working_3-way'!Y190+4*PI())/3)</f>
        <v>-0.19152354350921239</v>
      </c>
      <c r="AC190" s="11">
        <f>'OddsRatio_working_3-way'!X190^(1/3)*SIN('OddsRatio_working_3-way'!Y190/3)</f>
        <v>8.0384155332158175E-2</v>
      </c>
      <c r="AD190" s="11">
        <f>'OddsRatio_working_3-way'!X190^(1/3)*SIN(('OddsRatio_working_3-way'!Y190+2*PI())/3)</f>
        <v>0.41211266353574244</v>
      </c>
      <c r="AE190" s="11">
        <f>'OddsRatio_working_3-way'!X190^(1/3)*SIN(('OddsRatio_working_3-way'!Y190+4*PI())/3)</f>
        <v>-0.4924968188679007</v>
      </c>
      <c r="AF190" s="11">
        <f>-'OddsRatio_working_3-way'!U190/(3*'OddsRatio_working_3-way'!X190^(1/3))*COS(('OddsRatio_working_3-way'!Y190)/3)</f>
        <v>0.52227652817723125</v>
      </c>
      <c r="AG190" s="11">
        <f>-'OddsRatio_working_3-way'!U190/(3*'OddsRatio_working_3-way'!X190^(1/3))*COS(('OddsRatio_working_3-way'!Y190+2*PI())/3)</f>
        <v>-0.33075298466801906</v>
      </c>
      <c r="AH190" s="11">
        <f>-'OddsRatio_working_3-way'!U190/(3*'OddsRatio_working_3-way'!X190^(1/3))*COS(('OddsRatio_working_3-way'!Y190+4*PI())/3)</f>
        <v>-0.19152354350921233</v>
      </c>
      <c r="AI190" s="11">
        <f>'OddsRatio_working_3-way'!U190/(3*'OddsRatio_working_3-way'!X190^(1/3))*SIN(('OddsRatio_working_3-way'!Y190)/3)</f>
        <v>-8.0384155332158147E-2</v>
      </c>
      <c r="AJ190" s="11">
        <f>'OddsRatio_working_3-way'!U190/(3*'OddsRatio_working_3-way'!X190^(1/3))*SIN(('OddsRatio_working_3-way'!Y190+2*PI())/3)</f>
        <v>-0.41211266353574233</v>
      </c>
      <c r="AK190" s="11">
        <f>'OddsRatio_working_3-way'!U190/(3*'OddsRatio_working_3-way'!X190^(1/3))*SIN(('OddsRatio_working_3-way'!Y190+4*PI())/3)</f>
        <v>0.49249681886790059</v>
      </c>
      <c r="AL190" s="11">
        <f>'OddsRatio_working_3-way'!Z190+'OddsRatio_working_3-way'!AF190</f>
        <v>1.0445530563544625</v>
      </c>
      <c r="AM190" s="11">
        <f>'OddsRatio_working_3-way'!AA190+'OddsRatio_working_3-way'!AG190</f>
        <v>-0.66150596933603811</v>
      </c>
      <c r="AN190" s="11">
        <f>'OddsRatio_working_3-way'!AB190+'OddsRatio_working_3-way'!AH190</f>
        <v>-0.38304708701842471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1.0445530563544625</v>
      </c>
      <c r="AS190" s="11">
        <f>IF(('OddsRatio_working_3-way'!X190=0),IF(Q190&gt;0,-Q190^(1/3),(-Q190)^(1/3)),'OddsRatio_working_3-way'!AM190-'OddsRatio_working_3-way'!R190/3)</f>
        <v>-0.66150596933603811</v>
      </c>
      <c r="AT190" s="11">
        <f>IF(('OddsRatio_working_3-way'!X190=0),IF(Q190&gt;0,-Q190^(1/3),(-Q190)^(1/3)),'OddsRatio_working_3-way'!AN190-'OddsRatio_working_3-way'!R190/3)</f>
        <v>-0.38304708701842471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9">
        <f t="shared" si="39"/>
        <v>0.29750231657485454</v>
      </c>
      <c r="E191" s="9">
        <f t="shared" si="40"/>
        <v>0.27845991069776205</v>
      </c>
      <c r="F191" s="9">
        <f t="shared" si="41"/>
        <v>0.42403777272738352</v>
      </c>
      <c r="G191" s="9">
        <f t="shared" si="42"/>
        <v>1.0448311344603258</v>
      </c>
      <c r="H191" s="9">
        <f t="shared" si="43"/>
        <v>3.3613183638803363</v>
      </c>
      <c r="I191" s="9">
        <f t="shared" si="44"/>
        <v>3.5911812134616077</v>
      </c>
      <c r="J191" s="9">
        <f t="shared" si="45"/>
        <v>2.3582804747984234</v>
      </c>
      <c r="K191" s="11">
        <f t="shared" si="46"/>
        <v>0.30674846625766872</v>
      </c>
      <c r="L191" s="11">
        <f t="shared" si="47"/>
        <v>0.28735632183908044</v>
      </c>
      <c r="M191" s="11">
        <f t="shared" si="48"/>
        <v>0.43478260869565222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-0.27924074772429741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0.2314793523483657</v>
      </c>
      <c r="Q191" s="11">
        <f>2*'OddsRatio_working_3-way'!K191*'OddsRatio_working_3-way'!L191*'OddsRatio_working_3-way'!M191</f>
        <v>7.6648792168333021E-2</v>
      </c>
      <c r="R191" s="11">
        <f t="shared" si="49"/>
        <v>0</v>
      </c>
      <c r="S191" s="11">
        <f t="shared" si="50"/>
        <v>-0.82895979270515363</v>
      </c>
      <c r="T191" s="11">
        <f t="shared" si="51"/>
        <v>-0.274489997584488</v>
      </c>
      <c r="U191" s="11">
        <f>'OddsRatio_working_3-way'!S191-'OddsRatio_working_3-way'!R191^2/3</f>
        <v>-0.82895979270515363</v>
      </c>
      <c r="V191" s="11">
        <f>'OddsRatio_working_3-way'!S191*'OddsRatio_working_3-way'!R191/3-2*'OddsRatio_working_3-way'!R191^3/27-'OddsRatio_working_3-way'!T191</f>
        <v>0.274489997584488</v>
      </c>
      <c r="W191" s="11">
        <f>'OddsRatio_working_3-way'!V191^2+4*'OddsRatio_working_3-way'!U191^3/27</f>
        <v>-9.046337035835586E-3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0.1452507278895426</v>
      </c>
      <c r="Y191" s="11">
        <f>IF('OddsRatio_working_3-way'!W191&gt;=0,IF('OddsRatio_working_3-way'!V191+SQRT('OddsRatio_working_3-way'!W191)&gt;0,0,PI()),ACOS('OddsRatio_working_3-way'!V191/(2*'OddsRatio_working_3-way'!X191)))</f>
        <v>0.33355809834336481</v>
      </c>
      <c r="Z191" s="11">
        <f>'OddsRatio_working_3-way'!X191^(1/3)*COS('OddsRatio_working_3-way'!Y191/3)</f>
        <v>0.52241556723016291</v>
      </c>
      <c r="AA191" s="11">
        <f>'OddsRatio_working_3-way'!X191^(1/3)*COS(('OddsRatio_working_3-way'!Y191+2*PI())/3)</f>
        <v>-0.3117194606113835</v>
      </c>
      <c r="AB191" s="11">
        <f>'OddsRatio_working_3-way'!X191^(1/3)*COS(('OddsRatio_working_3-way'!Y191+4*PI())/3)</f>
        <v>-0.21069610661877961</v>
      </c>
      <c r="AC191" s="11">
        <f>'OddsRatio_working_3-way'!X191^(1/3)*SIN('OddsRatio_working_3-way'!Y191/3)</f>
        <v>5.8325860622068772E-2</v>
      </c>
      <c r="AD191" s="11">
        <f>'OddsRatio_working_3-way'!X191^(1/3)*SIN(('OddsRatio_working_3-way'!Y191+2*PI())/3)</f>
        <v>0.42326222224274401</v>
      </c>
      <c r="AE191" s="11">
        <f>'OddsRatio_working_3-way'!X191^(1/3)*SIN(('OddsRatio_working_3-way'!Y191+4*PI())/3)</f>
        <v>-0.48158808286481275</v>
      </c>
      <c r="AF191" s="11">
        <f>-'OddsRatio_working_3-way'!U191/(3*'OddsRatio_working_3-way'!X191^(1/3))*COS(('OddsRatio_working_3-way'!Y191)/3)</f>
        <v>0.5224155672301628</v>
      </c>
      <c r="AG191" s="11">
        <f>-'OddsRatio_working_3-way'!U191/(3*'OddsRatio_working_3-way'!X191^(1/3))*COS(('OddsRatio_working_3-way'!Y191+2*PI())/3)</f>
        <v>-0.31171946061138345</v>
      </c>
      <c r="AH191" s="11">
        <f>-'OddsRatio_working_3-way'!U191/(3*'OddsRatio_working_3-way'!X191^(1/3))*COS(('OddsRatio_working_3-way'!Y191+4*PI())/3)</f>
        <v>-0.21069610661877955</v>
      </c>
      <c r="AI191" s="11">
        <f>'OddsRatio_working_3-way'!U191/(3*'OddsRatio_working_3-way'!X191^(1/3))*SIN(('OddsRatio_working_3-way'!Y191)/3)</f>
        <v>-5.8325860622068758E-2</v>
      </c>
      <c r="AJ191" s="11">
        <f>'OddsRatio_working_3-way'!U191/(3*'OddsRatio_working_3-way'!X191^(1/3))*SIN(('OddsRatio_working_3-way'!Y191+2*PI())/3)</f>
        <v>-0.42326222224274396</v>
      </c>
      <c r="AK191" s="11">
        <f>'OddsRatio_working_3-way'!U191/(3*'OddsRatio_working_3-way'!X191^(1/3))*SIN(('OddsRatio_working_3-way'!Y191+4*PI())/3)</f>
        <v>0.48158808286481264</v>
      </c>
      <c r="AL191" s="11">
        <f>'OddsRatio_working_3-way'!Z191+'OddsRatio_working_3-way'!AF191</f>
        <v>1.0448311344603258</v>
      </c>
      <c r="AM191" s="11">
        <f>'OddsRatio_working_3-way'!AA191+'OddsRatio_working_3-way'!AG191</f>
        <v>-0.6234389212227669</v>
      </c>
      <c r="AN191" s="11">
        <f>'OddsRatio_working_3-way'!AB191+'OddsRatio_working_3-way'!AH191</f>
        <v>-0.42139221323755915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1.0448311344603258</v>
      </c>
      <c r="AS191" s="11">
        <f>IF(('OddsRatio_working_3-way'!X191=0),IF(Q191&gt;0,-Q191^(1/3),(-Q191)^(1/3)),'OddsRatio_working_3-way'!AM191-'OddsRatio_working_3-way'!R191/3)</f>
        <v>-0.6234389212227669</v>
      </c>
      <c r="AT191" s="11">
        <f>IF(('OddsRatio_working_3-way'!X191=0),IF(Q191&gt;0,-Q191^(1/3),(-Q191)^(1/3)),'OddsRatio_working_3-way'!AN191-'OddsRatio_working_3-way'!R191/3)</f>
        <v>-0.42139221323755915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9">
        <f t="shared" si="39"/>
        <v>0.53765496325298734</v>
      </c>
      <c r="E192" s="9">
        <f t="shared" si="40"/>
        <v>0.26370509690102856</v>
      </c>
      <c r="F192" s="9">
        <f t="shared" si="41"/>
        <v>0.19863993984598416</v>
      </c>
      <c r="G192" s="9">
        <f t="shared" si="42"/>
        <v>1.0616406072204283</v>
      </c>
      <c r="H192" s="9">
        <f t="shared" si="43"/>
        <v>1.859928891848547</v>
      </c>
      <c r="I192" s="9">
        <f t="shared" si="44"/>
        <v>3.7921147969897264</v>
      </c>
      <c r="J192" s="9">
        <f t="shared" si="45"/>
        <v>5.034234307437627</v>
      </c>
      <c r="K192" s="11">
        <f t="shared" si="46"/>
        <v>0.5524861878453039</v>
      </c>
      <c r="L192" s="11">
        <f t="shared" si="47"/>
        <v>0.27548209366391185</v>
      </c>
      <c r="M192" s="11">
        <f t="shared" si="48"/>
        <v>0.20833333333333334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-0.25668348477238478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0.22956841138659323</v>
      </c>
      <c r="Q192" s="11">
        <f>2*'OddsRatio_working_3-way'!K192*'OddsRatio_working_3-way'!L192*'OddsRatio_working_3-way'!M192</f>
        <v>6.3416688228340665E-2</v>
      </c>
      <c r="R192" s="11">
        <f t="shared" si="49"/>
        <v>0</v>
      </c>
      <c r="S192" s="11">
        <f t="shared" si="50"/>
        <v>-0.89436377876108408</v>
      </c>
      <c r="T192" s="11">
        <f t="shared" si="51"/>
        <v>-0.247061817337316</v>
      </c>
      <c r="U192" s="11">
        <f>'OddsRatio_working_3-way'!S192-'OddsRatio_working_3-way'!R192^2/3</f>
        <v>-0.89436377876108408</v>
      </c>
      <c r="V192" s="11">
        <f>'OddsRatio_working_3-way'!S192*'OddsRatio_working_3-way'!R192/3-2*'OddsRatio_working_3-way'!R192^3/27-'OddsRatio_working_3-way'!T192</f>
        <v>0.247061817337316</v>
      </c>
      <c r="W192" s="11">
        <f>'OddsRatio_working_3-way'!V192^2+4*'OddsRatio_working_3-way'!U192^3/27</f>
        <v>-4.4944099038613419E-2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0.1627756436207754</v>
      </c>
      <c r="Y192" s="11">
        <f>IF('OddsRatio_working_3-way'!W192&gt;=0,IF('OddsRatio_working_3-way'!V192+SQRT('OddsRatio_working_3-way'!W192)&gt;0,0,PI()),ACOS('OddsRatio_working_3-way'!V192/(2*'OddsRatio_working_3-way'!X192)))</f>
        <v>0.70916958936184704</v>
      </c>
      <c r="Z192" s="11">
        <f>'OddsRatio_working_3-way'!X192^(1/3)*COS('OddsRatio_working_3-way'!Y192/3)</f>
        <v>0.53082030361021426</v>
      </c>
      <c r="AA192" s="11">
        <f>'OddsRatio_working_3-way'!X192^(1/3)*COS(('OddsRatio_working_3-way'!Y192+2*PI())/3)</f>
        <v>-0.3761499307765363</v>
      </c>
      <c r="AB192" s="11">
        <f>'OddsRatio_working_3-way'!X192^(1/3)*COS(('OddsRatio_working_3-way'!Y192+4*PI())/3)</f>
        <v>-0.15467037283367813</v>
      </c>
      <c r="AC192" s="11">
        <f>'OddsRatio_working_3-way'!X192^(1/3)*SIN('OddsRatio_working_3-way'!Y192/3)</f>
        <v>0.12787128239830861</v>
      </c>
      <c r="AD192" s="11">
        <f>'OddsRatio_working_3-way'!X192^(1/3)*SIN(('OddsRatio_working_3-way'!Y192+2*PI())/3)</f>
        <v>0.39576822657185989</v>
      </c>
      <c r="AE192" s="11">
        <f>'OddsRatio_working_3-way'!X192^(1/3)*SIN(('OddsRatio_working_3-way'!Y192+4*PI())/3)</f>
        <v>-0.52363950897016842</v>
      </c>
      <c r="AF192" s="11">
        <f>-'OddsRatio_working_3-way'!U192/(3*'OddsRatio_working_3-way'!X192^(1/3))*COS(('OddsRatio_working_3-way'!Y192)/3)</f>
        <v>0.53082030361021415</v>
      </c>
      <c r="AG192" s="11">
        <f>-'OddsRatio_working_3-way'!U192/(3*'OddsRatio_working_3-way'!X192^(1/3))*COS(('OddsRatio_working_3-way'!Y192+2*PI())/3)</f>
        <v>-0.37614993077653625</v>
      </c>
      <c r="AH192" s="11">
        <f>-'OddsRatio_working_3-way'!U192/(3*'OddsRatio_working_3-way'!X192^(1/3))*COS(('OddsRatio_working_3-way'!Y192+4*PI())/3)</f>
        <v>-0.15467037283367807</v>
      </c>
      <c r="AI192" s="11">
        <f>'OddsRatio_working_3-way'!U192/(3*'OddsRatio_working_3-way'!X192^(1/3))*SIN(('OddsRatio_working_3-way'!Y192)/3)</f>
        <v>-0.12787128239830858</v>
      </c>
      <c r="AJ192" s="11">
        <f>'OddsRatio_working_3-way'!U192/(3*'OddsRatio_working_3-way'!X192^(1/3))*SIN(('OddsRatio_working_3-way'!Y192+2*PI())/3)</f>
        <v>-0.39576822657185978</v>
      </c>
      <c r="AK192" s="11">
        <f>'OddsRatio_working_3-way'!U192/(3*'OddsRatio_working_3-way'!X192^(1/3))*SIN(('OddsRatio_working_3-way'!Y192+4*PI())/3)</f>
        <v>0.52363950897016831</v>
      </c>
      <c r="AL192" s="11">
        <f>'OddsRatio_working_3-way'!Z192+'OddsRatio_working_3-way'!AF192</f>
        <v>1.0616406072204283</v>
      </c>
      <c r="AM192" s="11">
        <f>'OddsRatio_working_3-way'!AA192+'OddsRatio_working_3-way'!AG192</f>
        <v>-0.75229986155307249</v>
      </c>
      <c r="AN192" s="11">
        <f>'OddsRatio_working_3-way'!AB192+'OddsRatio_working_3-way'!AH192</f>
        <v>-0.3093407456673562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1.0616406072204283</v>
      </c>
      <c r="AS192" s="11">
        <f>IF(('OddsRatio_working_3-way'!X192=0),IF(Q192&gt;0,-Q192^(1/3),(-Q192)^(1/3)),'OddsRatio_working_3-way'!AM192-'OddsRatio_working_3-way'!R192/3)</f>
        <v>-0.75229986155307249</v>
      </c>
      <c r="AT192" s="11">
        <f>IF(('OddsRatio_working_3-way'!X192=0),IF(Q192&gt;0,-Q192^(1/3),(-Q192)^(1/3)),'OddsRatio_working_3-way'!AN192-'OddsRatio_working_3-way'!R192/3)</f>
        <v>-0.3093407456673562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9">
        <f t="shared" si="39"/>
        <v>0.30829247043568453</v>
      </c>
      <c r="E193" s="9">
        <f t="shared" si="40"/>
        <v>0.34650201509274969</v>
      </c>
      <c r="F193" s="9">
        <f t="shared" si="41"/>
        <v>0.34520551447156556</v>
      </c>
      <c r="G193" s="9">
        <f t="shared" si="42"/>
        <v>1.083900058831881</v>
      </c>
      <c r="H193" s="9">
        <f t="shared" si="43"/>
        <v>3.2436731217819941</v>
      </c>
      <c r="I193" s="9">
        <f t="shared" si="44"/>
        <v>2.8859861023674731</v>
      </c>
      <c r="J193" s="9">
        <f t="shared" si="45"/>
        <v>2.8968251029557921</v>
      </c>
      <c r="K193" s="11">
        <f t="shared" si="46"/>
        <v>0.32573289902280134</v>
      </c>
      <c r="L193" s="11">
        <f t="shared" si="47"/>
        <v>0.36496350364963503</v>
      </c>
      <c r="M193" s="11">
        <f t="shared" si="48"/>
        <v>0.36363636363636365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-0.27248086562383145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0.24035499914622102</v>
      </c>
      <c r="Q193" s="11">
        <f>2*'OddsRatio_working_3-way'!K193*'OddsRatio_working_3-way'!L193*'OddsRatio_working_3-way'!M193</f>
        <v>8.6458632786410444E-2</v>
      </c>
      <c r="R193" s="11">
        <f t="shared" si="49"/>
        <v>0</v>
      </c>
      <c r="S193" s="11">
        <f t="shared" si="50"/>
        <v>-0.88209863322307114</v>
      </c>
      <c r="T193" s="11">
        <f t="shared" si="51"/>
        <v>-0.31730166662700404</v>
      </c>
      <c r="U193" s="11">
        <f>'OddsRatio_working_3-way'!S193-'OddsRatio_working_3-way'!R193^2/3</f>
        <v>-0.88209863322307114</v>
      </c>
      <c r="V193" s="11">
        <f>'OddsRatio_working_3-way'!S193*'OddsRatio_working_3-way'!R193/3-2*'OddsRatio_working_3-way'!R193^3/27-'OddsRatio_working_3-way'!T193</f>
        <v>0.31730166662700404</v>
      </c>
      <c r="W193" s="11">
        <f>'OddsRatio_working_3-way'!V193^2+4*'OddsRatio_working_3-way'!U193^3/27</f>
        <v>-1.0024940145222233E-3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0.1594387356155936</v>
      </c>
      <c r="Y193" s="11">
        <f>IF('OddsRatio_working_3-way'!W193&gt;=0,IF('OddsRatio_working_3-way'!V193+SQRT('OddsRatio_working_3-way'!W193)&gt;0,0,PI()),ACOS('OddsRatio_working_3-way'!V193/(2*'OddsRatio_working_3-way'!X193)))</f>
        <v>9.9456522703375461E-2</v>
      </c>
      <c r="Z193" s="11">
        <f>'OddsRatio_working_3-way'!X193^(1/3)*COS('OddsRatio_working_3-way'!Y193/3)</f>
        <v>0.5419500294159405</v>
      </c>
      <c r="AA193" s="11">
        <f>'OddsRatio_working_3-way'!X193^(1/3)*COS(('OddsRatio_working_3-way'!Y193+2*PI())/3)</f>
        <v>-0.28654044171187087</v>
      </c>
      <c r="AB193" s="11">
        <f>'OddsRatio_working_3-way'!X193^(1/3)*COS(('OddsRatio_working_3-way'!Y193+4*PI())/3)</f>
        <v>-0.25540958770406946</v>
      </c>
      <c r="AC193" s="11">
        <f>'OddsRatio_working_3-way'!X193^(1/3)*SIN('OddsRatio_working_3-way'!Y193/3)</f>
        <v>1.7973406941507029E-2</v>
      </c>
      <c r="AD193" s="11">
        <f>'OddsRatio_working_3-way'!X193^(1/3)*SIN(('OddsRatio_working_3-way'!Y193+2*PI())/3)</f>
        <v>0.4603557895851747</v>
      </c>
      <c r="AE193" s="11">
        <f>'OddsRatio_working_3-way'!X193^(1/3)*SIN(('OddsRatio_working_3-way'!Y193+4*PI())/3)</f>
        <v>-0.47832919652668182</v>
      </c>
      <c r="AF193" s="11">
        <f>-'OddsRatio_working_3-way'!U193/(3*'OddsRatio_working_3-way'!X193^(1/3))*COS(('OddsRatio_working_3-way'!Y193)/3)</f>
        <v>0.5419500294159405</v>
      </c>
      <c r="AG193" s="11">
        <f>-'OddsRatio_working_3-way'!U193/(3*'OddsRatio_working_3-way'!X193^(1/3))*COS(('OddsRatio_working_3-way'!Y193+2*PI())/3)</f>
        <v>-0.28654044171187087</v>
      </c>
      <c r="AH193" s="11">
        <f>-'OddsRatio_working_3-way'!U193/(3*'OddsRatio_working_3-way'!X193^(1/3))*COS(('OddsRatio_working_3-way'!Y193+4*PI())/3)</f>
        <v>-0.25540958770406946</v>
      </c>
      <c r="AI193" s="11">
        <f>'OddsRatio_working_3-way'!U193/(3*'OddsRatio_working_3-way'!X193^(1/3))*SIN(('OddsRatio_working_3-way'!Y193)/3)</f>
        <v>-1.7973406941507029E-2</v>
      </c>
      <c r="AJ193" s="11">
        <f>'OddsRatio_working_3-way'!U193/(3*'OddsRatio_working_3-way'!X193^(1/3))*SIN(('OddsRatio_working_3-way'!Y193+2*PI())/3)</f>
        <v>-0.4603557895851747</v>
      </c>
      <c r="AK193" s="11">
        <f>'OddsRatio_working_3-way'!U193/(3*'OddsRatio_working_3-way'!X193^(1/3))*SIN(('OddsRatio_working_3-way'!Y193+4*PI())/3)</f>
        <v>0.47832919652668182</v>
      </c>
      <c r="AL193" s="11">
        <f>'OddsRatio_working_3-way'!Z193+'OddsRatio_working_3-way'!AF193</f>
        <v>1.083900058831881</v>
      </c>
      <c r="AM193" s="11">
        <f>'OddsRatio_working_3-way'!AA193+'OddsRatio_working_3-way'!AG193</f>
        <v>-0.57308088342374175</v>
      </c>
      <c r="AN193" s="11">
        <f>'OddsRatio_working_3-way'!AB193+'OddsRatio_working_3-way'!AH193</f>
        <v>-0.51081917540813893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1.083900058831881</v>
      </c>
      <c r="AS193" s="11">
        <f>IF(('OddsRatio_working_3-way'!X193=0),IF(Q193&gt;0,-Q193^(1/3),(-Q193)^(1/3)),'OddsRatio_working_3-way'!AM193-'OddsRatio_working_3-way'!R193/3)</f>
        <v>-0.57308088342374175</v>
      </c>
      <c r="AT193" s="11">
        <f>IF(('OddsRatio_working_3-way'!X193=0),IF(Q193&gt;0,-Q193^(1/3),(-Q193)^(1/3)),'OddsRatio_working_3-way'!AN193-'OddsRatio_working_3-way'!R193/3)</f>
        <v>-0.51081917540813893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9">
        <f t="shared" si="39"/>
        <v>0.68963622775245559</v>
      </c>
      <c r="E194" s="9">
        <f t="shared" si="40"/>
        <v>0.19970054688127151</v>
      </c>
      <c r="F194" s="9">
        <f t="shared" si="41"/>
        <v>0.11066322536627285</v>
      </c>
      <c r="G194" s="9">
        <f t="shared" si="42"/>
        <v>1.0715234101062965</v>
      </c>
      <c r="H194" s="9">
        <f t="shared" si="43"/>
        <v>1.4500398322446444</v>
      </c>
      <c r="I194" s="9">
        <f t="shared" si="44"/>
        <v>5.0074975537975499</v>
      </c>
      <c r="J194" s="9">
        <f t="shared" si="45"/>
        <v>9.0364255757972227</v>
      </c>
      <c r="K194" s="11">
        <f t="shared" si="46"/>
        <v>0.70422535211267612</v>
      </c>
      <c r="L194" s="11">
        <f t="shared" si="47"/>
        <v>0.21097046413502107</v>
      </c>
      <c r="M194" s="11">
        <f t="shared" si="48"/>
        <v>0.11764705882352941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-0.20591905865573179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0.2038041103408737</v>
      </c>
      <c r="Q194" s="11">
        <f>2*'OddsRatio_working_3-way'!K194*'OddsRatio_working_3-way'!L194*'OddsRatio_working_3-way'!M194</f>
        <v>3.4957823386084691E-2</v>
      </c>
      <c r="R194" s="11">
        <f t="shared" si="49"/>
        <v>0</v>
      </c>
      <c r="S194" s="11">
        <f t="shared" si="50"/>
        <v>-0.98972922502334282</v>
      </c>
      <c r="T194" s="11">
        <f t="shared" si="51"/>
        <v>-0.16976487564722867</v>
      </c>
      <c r="U194" s="11">
        <f>'OddsRatio_working_3-way'!S194-'OddsRatio_working_3-way'!R194^2/3</f>
        <v>-0.98972922502334282</v>
      </c>
      <c r="V194" s="11">
        <f>'OddsRatio_working_3-way'!S194*'OddsRatio_working_3-way'!R194/3-2*'OddsRatio_working_3-way'!R194^3/27-'OddsRatio_working_3-way'!T194</f>
        <v>0.16976487564722867</v>
      </c>
      <c r="W194" s="11">
        <f>'OddsRatio_working_3-way'!V194^2+4*'OddsRatio_working_3-way'!U194^3/27</f>
        <v>-0.11480996967410666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0.18949279846317754</v>
      </c>
      <c r="Y194" s="11">
        <f>IF('OddsRatio_working_3-way'!W194&gt;=0,IF('OddsRatio_working_3-way'!V194+SQRT('OddsRatio_working_3-way'!W194)&gt;0,0,PI()),ACOS('OddsRatio_working_3-way'!V194/(2*'OddsRatio_working_3-way'!X194)))</f>
        <v>1.1063303064762933</v>
      </c>
      <c r="Z194" s="11">
        <f>'OddsRatio_working_3-way'!X194^(1/3)*COS('OddsRatio_working_3-way'!Y194/3)</f>
        <v>0.53576170505314813</v>
      </c>
      <c r="AA194" s="11">
        <f>'OddsRatio_working_3-way'!X194^(1/3)*COS(('OddsRatio_working_3-way'!Y194+2*PI())/3)</f>
        <v>-0.44719022987406065</v>
      </c>
      <c r="AB194" s="11">
        <f>'OddsRatio_working_3-way'!X194^(1/3)*COS(('OddsRatio_working_3-way'!Y194+4*PI())/3)</f>
        <v>-8.8571475179087644E-2</v>
      </c>
      <c r="AC194" s="11">
        <f>'OddsRatio_working_3-way'!X194^(1/3)*SIN('OddsRatio_working_3-way'!Y194/3)</f>
        <v>0.20704863455959108</v>
      </c>
      <c r="AD194" s="11">
        <f>'OddsRatio_working_3-way'!X194^(1/3)*SIN(('OddsRatio_working_3-way'!Y194+2*PI())/3)</f>
        <v>0.36045892967109633</v>
      </c>
      <c r="AE194" s="11">
        <f>'OddsRatio_working_3-way'!X194^(1/3)*SIN(('OddsRatio_working_3-way'!Y194+4*PI())/3)</f>
        <v>-0.56750756423068749</v>
      </c>
      <c r="AF194" s="11">
        <f>-'OddsRatio_working_3-way'!U194/(3*'OddsRatio_working_3-way'!X194^(1/3))*COS(('OddsRatio_working_3-way'!Y194)/3)</f>
        <v>0.53576170505314824</v>
      </c>
      <c r="AG194" s="11">
        <f>-'OddsRatio_working_3-way'!U194/(3*'OddsRatio_working_3-way'!X194^(1/3))*COS(('OddsRatio_working_3-way'!Y194+2*PI())/3)</f>
        <v>-0.44719022987406071</v>
      </c>
      <c r="AH194" s="11">
        <f>-'OddsRatio_working_3-way'!U194/(3*'OddsRatio_working_3-way'!X194^(1/3))*COS(('OddsRatio_working_3-way'!Y194+4*PI())/3)</f>
        <v>-8.8571475179087658E-2</v>
      </c>
      <c r="AI194" s="11">
        <f>'OddsRatio_working_3-way'!U194/(3*'OddsRatio_working_3-way'!X194^(1/3))*SIN(('OddsRatio_working_3-way'!Y194)/3)</f>
        <v>-0.2070486345595911</v>
      </c>
      <c r="AJ194" s="11">
        <f>'OddsRatio_working_3-way'!U194/(3*'OddsRatio_working_3-way'!X194^(1/3))*SIN(('OddsRatio_working_3-way'!Y194+2*PI())/3)</f>
        <v>-0.36045892967109644</v>
      </c>
      <c r="AK194" s="11">
        <f>'OddsRatio_working_3-way'!U194/(3*'OddsRatio_working_3-way'!X194^(1/3))*SIN(('OddsRatio_working_3-way'!Y194+4*PI())/3)</f>
        <v>0.5675075642306876</v>
      </c>
      <c r="AL194" s="11">
        <f>'OddsRatio_working_3-way'!Z194+'OddsRatio_working_3-way'!AF194</f>
        <v>1.0715234101062965</v>
      </c>
      <c r="AM194" s="11">
        <f>'OddsRatio_working_3-way'!AA194+'OddsRatio_working_3-way'!AG194</f>
        <v>-0.8943804597481213</v>
      </c>
      <c r="AN194" s="11">
        <f>'OddsRatio_working_3-way'!AB194+'OddsRatio_working_3-way'!AH194</f>
        <v>-0.17714295035817529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1.0715234101062965</v>
      </c>
      <c r="AS194" s="11">
        <f>IF(('OddsRatio_working_3-way'!X194=0),IF(Q194&gt;0,-Q194^(1/3),(-Q194)^(1/3)),'OddsRatio_working_3-way'!AM194-'OddsRatio_working_3-way'!R194/3)</f>
        <v>-0.8943804597481213</v>
      </c>
      <c r="AT194" s="11">
        <f>IF(('OddsRatio_working_3-way'!X194=0),IF(Q194&gt;0,-Q194^(1/3),(-Q194)^(1/3)),'OddsRatio_working_3-way'!AN194-'OddsRatio_working_3-way'!R194/3)</f>
        <v>-0.17714295035817529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9">
        <f t="shared" si="39"/>
        <v>0.42788611902334539</v>
      </c>
      <c r="E195" s="9">
        <f t="shared" si="40"/>
        <v>0.29261812088581102</v>
      </c>
      <c r="F195" s="9">
        <f t="shared" si="41"/>
        <v>0.27949576009084359</v>
      </c>
      <c r="G195" s="9">
        <f t="shared" si="42"/>
        <v>1.0696563511478439</v>
      </c>
      <c r="H195" s="9">
        <f t="shared" si="43"/>
        <v>2.3370704389348051</v>
      </c>
      <c r="I195" s="9">
        <f t="shared" si="44"/>
        <v>3.4174233535941272</v>
      </c>
      <c r="J195" s="9">
        <f t="shared" si="45"/>
        <v>3.5778718062663035</v>
      </c>
      <c r="K195" s="11">
        <f t="shared" si="46"/>
        <v>0.44444444444444442</v>
      </c>
      <c r="L195" s="11">
        <f t="shared" si="47"/>
        <v>0.30674846625766872</v>
      </c>
      <c r="M195" s="11">
        <f t="shared" si="48"/>
        <v>0.29325513196480935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-0.27219553540550967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0.23668307855919177</v>
      </c>
      <c r="Q195" s="11">
        <f>2*'OddsRatio_working_3-way'!K195*'OddsRatio_working_3-way'!L195*'OddsRatio_working_3-way'!M195</f>
        <v>7.9960499513240441E-2</v>
      </c>
      <c r="R195" s="11">
        <f t="shared" si="49"/>
        <v>0</v>
      </c>
      <c r="S195" s="11">
        <f t="shared" si="50"/>
        <v>-0.86953328682113618</v>
      </c>
      <c r="T195" s="11">
        <f t="shared" si="51"/>
        <v>-0.29376124554768107</v>
      </c>
      <c r="U195" s="11">
        <f>'OddsRatio_working_3-way'!S195-'OddsRatio_working_3-way'!R195^2/3</f>
        <v>-0.86953328682113618</v>
      </c>
      <c r="V195" s="11">
        <f>'OddsRatio_working_3-way'!S195*'OddsRatio_working_3-way'!R195/3-2*'OddsRatio_working_3-way'!R195^3/27-'OddsRatio_working_3-way'!T195</f>
        <v>0.29376124554768107</v>
      </c>
      <c r="W195" s="11">
        <f>'OddsRatio_working_3-way'!V195^2+4*'OddsRatio_working_3-way'!U195^3/27</f>
        <v>-1.1103412510038477E-2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0.15604412989260719</v>
      </c>
      <c r="Y195" s="11">
        <f>IF('OddsRatio_working_3-way'!W195&gt;=0,IF('OddsRatio_working_3-way'!V195+SQRT('OddsRatio_working_3-way'!W195)&gt;0,0,PI()),ACOS('OddsRatio_working_3-way'!V195/(2*'OddsRatio_working_3-way'!X195)))</f>
        <v>0.34440598111151965</v>
      </c>
      <c r="Z195" s="11">
        <f>'OddsRatio_working_3-way'!X195^(1/3)*COS('OddsRatio_working_3-way'!Y195/3)</f>
        <v>0.53482817557392204</v>
      </c>
      <c r="AA195" s="11">
        <f>'OddsRatio_working_3-way'!X195^(1/3)*COS(('OddsRatio_working_3-way'!Y195+2*PI())/3)</f>
        <v>-0.32082231434885528</v>
      </c>
      <c r="AB195" s="11">
        <f>'OddsRatio_working_3-way'!X195^(1/3)*COS(('OddsRatio_working_3-way'!Y195+4*PI())/3)</f>
        <v>-0.21400586122506679</v>
      </c>
      <c r="AC195" s="11">
        <f>'OddsRatio_working_3-way'!X195^(1/3)*SIN('OddsRatio_working_3-way'!Y195/3)</f>
        <v>6.1670507964900444E-2</v>
      </c>
      <c r="AD195" s="11">
        <f>'OddsRatio_working_3-way'!X195^(1/3)*SIN(('OddsRatio_working_3-way'!Y195+2*PI())/3)</f>
        <v>0.43233953272425019</v>
      </c>
      <c r="AE195" s="11">
        <f>'OddsRatio_working_3-way'!X195^(1/3)*SIN(('OddsRatio_working_3-way'!Y195+4*PI())/3)</f>
        <v>-0.49401004068915055</v>
      </c>
      <c r="AF195" s="11">
        <f>-'OddsRatio_working_3-way'!U195/(3*'OddsRatio_working_3-way'!X195^(1/3))*COS(('OddsRatio_working_3-way'!Y195)/3)</f>
        <v>0.53482817557392193</v>
      </c>
      <c r="AG195" s="11">
        <f>-'OddsRatio_working_3-way'!U195/(3*'OddsRatio_working_3-way'!X195^(1/3))*COS(('OddsRatio_working_3-way'!Y195+2*PI())/3)</f>
        <v>-0.32082231434885522</v>
      </c>
      <c r="AH195" s="11">
        <f>-'OddsRatio_working_3-way'!U195/(3*'OddsRatio_working_3-way'!X195^(1/3))*COS(('OddsRatio_working_3-way'!Y195+4*PI())/3)</f>
        <v>-0.21400586122506673</v>
      </c>
      <c r="AI195" s="11">
        <f>'OddsRatio_working_3-way'!U195/(3*'OddsRatio_working_3-way'!X195^(1/3))*SIN(('OddsRatio_working_3-way'!Y195)/3)</f>
        <v>-6.167050796490043E-2</v>
      </c>
      <c r="AJ195" s="11">
        <f>'OddsRatio_working_3-way'!U195/(3*'OddsRatio_working_3-way'!X195^(1/3))*SIN(('OddsRatio_working_3-way'!Y195+2*PI())/3)</f>
        <v>-0.43233953272425013</v>
      </c>
      <c r="AK195" s="11">
        <f>'OddsRatio_working_3-way'!U195/(3*'OddsRatio_working_3-way'!X195^(1/3))*SIN(('OddsRatio_working_3-way'!Y195+4*PI())/3)</f>
        <v>0.4940100406891505</v>
      </c>
      <c r="AL195" s="11">
        <f>'OddsRatio_working_3-way'!Z195+'OddsRatio_working_3-way'!AF195</f>
        <v>1.0696563511478439</v>
      </c>
      <c r="AM195" s="11">
        <f>'OddsRatio_working_3-way'!AA195+'OddsRatio_working_3-way'!AG195</f>
        <v>-0.64164462869771044</v>
      </c>
      <c r="AN195" s="11">
        <f>'OddsRatio_working_3-way'!AB195+'OddsRatio_working_3-way'!AH195</f>
        <v>-0.42801172245013352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1.0696563511478439</v>
      </c>
      <c r="AS195" s="11">
        <f>IF(('OddsRatio_working_3-way'!X195=0),IF(Q195&gt;0,-Q195^(1/3),(-Q195)^(1/3)),'OddsRatio_working_3-way'!AM195-'OddsRatio_working_3-way'!R195/3)</f>
        <v>-0.64164462869771044</v>
      </c>
      <c r="AT195" s="11">
        <f>IF(('OddsRatio_working_3-way'!X195=0),IF(Q195&gt;0,-Q195^(1/3),(-Q195)^(1/3)),'OddsRatio_working_3-way'!AN195-'OddsRatio_working_3-way'!R195/3)</f>
        <v>-0.42801172245013352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9">
        <f t="shared" ref="D196:D259" si="52">(K196/(AR196+K196-(AR196*K196)))</f>
        <v>0.35827645944107728</v>
      </c>
      <c r="E196" s="9">
        <f t="shared" ref="E196:E259" si="53">(L196/(AR196+L196-(AR196*L196)))</f>
        <v>0.29147433680048129</v>
      </c>
      <c r="F196" s="9">
        <f t="shared" ref="F196:F259" si="54">(M196/(AR196+M196-(AR196*M196)))</f>
        <v>0.35024920375844121</v>
      </c>
      <c r="G196" s="9">
        <f t="shared" ref="G196:G259" si="55">AR196</f>
        <v>1.0661551656160664</v>
      </c>
      <c r="H196" s="9">
        <f t="shared" ref="H196:H259" si="56">IF(A196="","",1/D196)</f>
        <v>2.7911406782349921</v>
      </c>
      <c r="I196" s="9">
        <f t="shared" ref="I196:I259" si="57">IF(B196="","",1/E196)</f>
        <v>3.430833777604632</v>
      </c>
      <c r="J196" s="9">
        <f t="shared" ref="J196:J259" si="58">IF(C196="","",1/F196)</f>
        <v>2.8551099881719559</v>
      </c>
      <c r="K196" s="11">
        <f t="shared" ref="K196:K259" si="59">1/A196</f>
        <v>0.37313432835820892</v>
      </c>
      <c r="L196" s="11">
        <f t="shared" ref="L196:L259" si="60">1/B196</f>
        <v>0.3048780487804878</v>
      </c>
      <c r="M196" s="11">
        <f t="shared" ref="M196:M259" si="61">1/C196</f>
        <v>0.36496350364963503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-0.27671593961826968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0.23665498393735435</v>
      </c>
      <c r="Q196" s="11">
        <f>2*'OddsRatio_working_3-way'!K196*'OddsRatio_working_3-way'!L196*'OddsRatio_working_3-way'!M196</f>
        <v>8.303683646924713E-2</v>
      </c>
      <c r="R196" s="11">
        <f t="shared" ref="R196:R259" si="62">O196/N196</f>
        <v>0</v>
      </c>
      <c r="S196" s="11">
        <f t="shared" ref="S196:S259" si="63">P196/N196</f>
        <v>-0.85522714833059665</v>
      </c>
      <c r="T196" s="11">
        <f t="shared" ref="T196:T259" si="64">Q196/N196</f>
        <v>-0.30007970116863036</v>
      </c>
      <c r="U196" s="11">
        <f>'OddsRatio_working_3-way'!S196-'OddsRatio_working_3-way'!R196^2/3</f>
        <v>-0.85522714833059665</v>
      </c>
      <c r="V196" s="11">
        <f>'OddsRatio_working_3-way'!S196*'OddsRatio_working_3-way'!R196/3-2*'OddsRatio_working_3-way'!R196^3/27-'OddsRatio_working_3-way'!T196</f>
        <v>0.30007970116863036</v>
      </c>
      <c r="W196" s="11">
        <f>'OddsRatio_working_3-way'!V196^2+4*'OddsRatio_working_3-way'!U196^3/27</f>
        <v>-2.6224930475109987E-3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0.15220900113081806</v>
      </c>
      <c r="Y196" s="11">
        <f>IF('OddsRatio_working_3-way'!W196&gt;=0,IF('OddsRatio_working_3-way'!V196+SQRT('OddsRatio_working_3-way'!W196)&gt;0,0,PI()),ACOS('OddsRatio_working_3-way'!V196/(2*'OddsRatio_working_3-way'!X196)))</f>
        <v>0.16902727722481159</v>
      </c>
      <c r="Z196" s="11">
        <f>'OddsRatio_working_3-way'!X196^(1/3)*COS('OddsRatio_working_3-way'!Y196/3)</f>
        <v>0.53307758280803308</v>
      </c>
      <c r="AA196" s="11">
        <f>'OddsRatio_working_3-way'!X196^(1/3)*COS(('OddsRatio_working_3-way'!Y196+2*PI())/3)</f>
        <v>-0.2925773227241123</v>
      </c>
      <c r="AB196" s="11">
        <f>'OddsRatio_working_3-way'!X196^(1/3)*COS(('OddsRatio_working_3-way'!Y196+4*PI())/3)</f>
        <v>-0.2405002600839207</v>
      </c>
      <c r="AC196" s="11">
        <f>'OddsRatio_working_3-way'!X196^(1/3)*SIN('OddsRatio_working_3-way'!Y196/3)</f>
        <v>3.0066706133919544E-2</v>
      </c>
      <c r="AD196" s="11">
        <f>'OddsRatio_working_3-way'!X196^(1/3)*SIN(('OddsRatio_working_3-way'!Y196+2*PI())/3)</f>
        <v>0.44662537583279965</v>
      </c>
      <c r="AE196" s="11">
        <f>'OddsRatio_working_3-way'!X196^(1/3)*SIN(('OddsRatio_working_3-way'!Y196+4*PI())/3)</f>
        <v>-0.47669208196671925</v>
      </c>
      <c r="AF196" s="11">
        <f>-'OddsRatio_working_3-way'!U196/(3*'OddsRatio_working_3-way'!X196^(1/3))*COS(('OddsRatio_working_3-way'!Y196)/3)</f>
        <v>0.53307758280803319</v>
      </c>
      <c r="AG196" s="11">
        <f>-'OddsRatio_working_3-way'!U196/(3*'OddsRatio_working_3-way'!X196^(1/3))*COS(('OddsRatio_working_3-way'!Y196+2*PI())/3)</f>
        <v>-0.29257732272411235</v>
      </c>
      <c r="AH196" s="11">
        <f>-'OddsRatio_working_3-way'!U196/(3*'OddsRatio_working_3-way'!X196^(1/3))*COS(('OddsRatio_working_3-way'!Y196+4*PI())/3)</f>
        <v>-0.24050026008392075</v>
      </c>
      <c r="AI196" s="11">
        <f>'OddsRatio_working_3-way'!U196/(3*'OddsRatio_working_3-way'!X196^(1/3))*SIN(('OddsRatio_working_3-way'!Y196)/3)</f>
        <v>-3.0066706133919551E-2</v>
      </c>
      <c r="AJ196" s="11">
        <f>'OddsRatio_working_3-way'!U196/(3*'OddsRatio_working_3-way'!X196^(1/3))*SIN(('OddsRatio_working_3-way'!Y196+2*PI())/3)</f>
        <v>-0.44662537583279971</v>
      </c>
      <c r="AK196" s="11">
        <f>'OddsRatio_working_3-way'!U196/(3*'OddsRatio_working_3-way'!X196^(1/3))*SIN(('OddsRatio_working_3-way'!Y196+4*PI())/3)</f>
        <v>0.47669208196671931</v>
      </c>
      <c r="AL196" s="11">
        <f>'OddsRatio_working_3-way'!Z196+'OddsRatio_working_3-way'!AF196</f>
        <v>1.0661551656160664</v>
      </c>
      <c r="AM196" s="11">
        <f>'OddsRatio_working_3-way'!AA196+'OddsRatio_working_3-way'!AG196</f>
        <v>-0.5851546454482246</v>
      </c>
      <c r="AN196" s="11">
        <f>'OddsRatio_working_3-way'!AB196+'OddsRatio_working_3-way'!AH196</f>
        <v>-0.48100052016784145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1.0661551656160664</v>
      </c>
      <c r="AS196" s="11">
        <f>IF(('OddsRatio_working_3-way'!X196=0),IF(Q196&gt;0,-Q196^(1/3),(-Q196)^(1/3)),'OddsRatio_working_3-way'!AM196-'OddsRatio_working_3-way'!R196/3)</f>
        <v>-0.5851546454482246</v>
      </c>
      <c r="AT196" s="11">
        <f>IF(('OddsRatio_working_3-way'!X196=0),IF(Q196&gt;0,-Q196^(1/3),(-Q196)^(1/3)),'OddsRatio_working_3-way'!AN196-'OddsRatio_working_3-way'!R196/3)</f>
        <v>-0.48100052016784145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9">
        <f t="shared" si="52"/>
        <v>0.38780408431341445</v>
      </c>
      <c r="E197" s="9">
        <f t="shared" si="53"/>
        <v>0.31807234567492104</v>
      </c>
      <c r="F197" s="9">
        <f t="shared" si="54"/>
        <v>0.29412357001166456</v>
      </c>
      <c r="G197" s="9">
        <f t="shared" si="55"/>
        <v>1.0666362364639859</v>
      </c>
      <c r="H197" s="9">
        <f t="shared" si="56"/>
        <v>2.5786216299666993</v>
      </c>
      <c r="I197" s="9">
        <f t="shared" si="57"/>
        <v>3.143938835292611</v>
      </c>
      <c r="J197" s="9">
        <f t="shared" si="58"/>
        <v>3.399931532043968</v>
      </c>
      <c r="K197" s="11">
        <f t="shared" si="59"/>
        <v>0.40322580645161293</v>
      </c>
      <c r="L197" s="11">
        <f t="shared" si="60"/>
        <v>0.33222591362126247</v>
      </c>
      <c r="M197" s="11">
        <f t="shared" si="61"/>
        <v>0.30769230769230771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-0.27589177514158758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0.23659761094119686</v>
      </c>
      <c r="Q197" s="11">
        <f>2*'OddsRatio_working_3-way'!K197*'OddsRatio_working_3-way'!L197*'OddsRatio_working_3-way'!M197</f>
        <v>8.2438191965573823E-2</v>
      </c>
      <c r="R197" s="11">
        <f t="shared" si="62"/>
        <v>0</v>
      </c>
      <c r="S197" s="11">
        <f t="shared" si="63"/>
        <v>-0.85757399190235017</v>
      </c>
      <c r="T197" s="11">
        <f t="shared" si="64"/>
        <v>-0.29880626895552276</v>
      </c>
      <c r="U197" s="11">
        <f>'OddsRatio_working_3-way'!S197-'OddsRatio_working_3-way'!R197^2/3</f>
        <v>-0.85757399190235017</v>
      </c>
      <c r="V197" s="11">
        <f>'OddsRatio_working_3-way'!S197*'OddsRatio_working_3-way'!R197/3-2*'OddsRatio_working_3-way'!R197^3/27-'OddsRatio_working_3-way'!T197</f>
        <v>0.29880626895552276</v>
      </c>
      <c r="W197" s="11">
        <f>'OddsRatio_working_3-way'!V197^2+4*'OddsRatio_working_3-way'!U197^3/27</f>
        <v>-4.1501237934834512E-3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0.15283594976363027</v>
      </c>
      <c r="Y197" s="11">
        <f>IF('OddsRatio_working_3-way'!W197&gt;=0,IF('OddsRatio_working_3-way'!V197+SQRT('OddsRatio_working_3-way'!W197)&gt;0,0,PI()),ACOS('OddsRatio_working_3-way'!V197/(2*'OddsRatio_working_3-way'!X197)))</f>
        <v>0.21234581517866502</v>
      </c>
      <c r="Z197" s="11">
        <f>'OddsRatio_working_3-way'!X197^(1/3)*COS('OddsRatio_working_3-way'!Y197/3)</f>
        <v>0.53331811823199293</v>
      </c>
      <c r="AA197" s="11">
        <f>'OddsRatio_working_3-way'!X197^(1/3)*COS(('OddsRatio_working_3-way'!Y197+2*PI())/3)</f>
        <v>-0.29940560931142979</v>
      </c>
      <c r="AB197" s="11">
        <f>'OddsRatio_working_3-way'!X197^(1/3)*COS(('OddsRatio_working_3-way'!Y197+4*PI())/3)</f>
        <v>-0.23391250892056312</v>
      </c>
      <c r="AC197" s="11">
        <f>'OddsRatio_working_3-way'!X197^(1/3)*SIN('OddsRatio_working_3-way'!Y197/3)</f>
        <v>3.7812459140730025E-2</v>
      </c>
      <c r="AD197" s="11">
        <f>'OddsRatio_working_3-way'!X197^(1/3)*SIN(('OddsRatio_working_3-way'!Y197+2*PI())/3)</f>
        <v>0.44296080911705371</v>
      </c>
      <c r="AE197" s="11">
        <f>'OddsRatio_working_3-way'!X197^(1/3)*SIN(('OddsRatio_working_3-way'!Y197+4*PI())/3)</f>
        <v>-0.48077326825778371</v>
      </c>
      <c r="AF197" s="11">
        <f>-'OddsRatio_working_3-way'!U197/(3*'OddsRatio_working_3-way'!X197^(1/3))*COS(('OddsRatio_working_3-way'!Y197)/3)</f>
        <v>0.53331811823199293</v>
      </c>
      <c r="AG197" s="11">
        <f>-'OddsRatio_working_3-way'!U197/(3*'OddsRatio_working_3-way'!X197^(1/3))*COS(('OddsRatio_working_3-way'!Y197+2*PI())/3)</f>
        <v>-0.29940560931142979</v>
      </c>
      <c r="AH197" s="11">
        <f>-'OddsRatio_working_3-way'!U197/(3*'OddsRatio_working_3-way'!X197^(1/3))*COS(('OddsRatio_working_3-way'!Y197+4*PI())/3)</f>
        <v>-0.23391250892056312</v>
      </c>
      <c r="AI197" s="11">
        <f>'OddsRatio_working_3-way'!U197/(3*'OddsRatio_working_3-way'!X197^(1/3))*SIN(('OddsRatio_working_3-way'!Y197)/3)</f>
        <v>-3.7812459140730025E-2</v>
      </c>
      <c r="AJ197" s="11">
        <f>'OddsRatio_working_3-way'!U197/(3*'OddsRatio_working_3-way'!X197^(1/3))*SIN(('OddsRatio_working_3-way'!Y197+2*PI())/3)</f>
        <v>-0.44296080911705371</v>
      </c>
      <c r="AK197" s="11">
        <f>'OddsRatio_working_3-way'!U197/(3*'OddsRatio_working_3-way'!X197^(1/3))*SIN(('OddsRatio_working_3-way'!Y197+4*PI())/3)</f>
        <v>0.48077326825778371</v>
      </c>
      <c r="AL197" s="11">
        <f>'OddsRatio_working_3-way'!Z197+'OddsRatio_working_3-way'!AF197</f>
        <v>1.0666362364639859</v>
      </c>
      <c r="AM197" s="11">
        <f>'OddsRatio_working_3-way'!AA197+'OddsRatio_working_3-way'!AG197</f>
        <v>-0.59881121862285958</v>
      </c>
      <c r="AN197" s="11">
        <f>'OddsRatio_working_3-way'!AB197+'OddsRatio_working_3-way'!AH197</f>
        <v>-0.46782501784112623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1.0666362364639859</v>
      </c>
      <c r="AS197" s="11">
        <f>IF(('OddsRatio_working_3-way'!X197=0),IF(Q197&gt;0,-Q197^(1/3),(-Q197)^(1/3)),'OddsRatio_working_3-way'!AM197-'OddsRatio_working_3-way'!R197/3)</f>
        <v>-0.59881121862285958</v>
      </c>
      <c r="AT197" s="11">
        <f>IF(('OddsRatio_working_3-way'!X197=0),IF(Q197&gt;0,-Q197^(1/3),(-Q197)^(1/3)),'OddsRatio_working_3-way'!AN197-'OddsRatio_working_3-way'!R197/3)</f>
        <v>-0.46782501784112623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4">
        <f>IF(A2="","",((1/A2)+(1/B2)+(1/C2))-1)</f>
        <v>3.4982892546420397E-2</v>
      </c>
      <c r="E2" s="4">
        <f>IF(A2="","",(3*A2)/(3-($D2*A2)))</f>
        <v>4.0967905855752784</v>
      </c>
      <c r="F2" s="4">
        <f>IF(B2="","",(3*B2)/(3-($D2*B2)))</f>
        <v>3.237798250204861</v>
      </c>
      <c r="G2" s="4">
        <f>IF(C2="","",(3*C2)/(3-($D2*C2)))</f>
        <v>2.2368630768792532</v>
      </c>
      <c r="I2" s="4">
        <f>IF(A2="","",D2+1)</f>
        <v>1.0349828925464204</v>
      </c>
    </row>
    <row r="3" spans="1: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2.9368840717863609E-2</v>
      </c>
      <c r="E3" s="4">
        <f t="shared" ref="E3:E66" si="1">IF(A3="","",(3*A3)/(3-($D3*A3)))</f>
        <v>1.9671675740380772</v>
      </c>
      <c r="F3" s="4">
        <f t="shared" ref="F3:F66" si="2">IF(B3="","",(3*B3)/(3-($D3*B3)))</f>
        <v>3.8390566603981751</v>
      </c>
      <c r="G3" s="4">
        <f t="shared" ref="G3:G66" si="3">IF(C3="","",(3*C3)/(3-($D3*C3)))</f>
        <v>4.3257414493994686</v>
      </c>
      <c r="I3" s="4">
        <f t="shared" ref="I3:I66" si="4">IF(A3="","",D3+1)</f>
        <v>1.0293688407178636</v>
      </c>
    </row>
    <row r="4" spans="1: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4">
        <f t="shared" si="0"/>
        <v>2.7303165844024146E-2</v>
      </c>
      <c r="E4" s="4">
        <f t="shared" si="1"/>
        <v>3.7647169452146851</v>
      </c>
      <c r="F4" s="4">
        <f t="shared" si="2"/>
        <v>3.2005904133868635</v>
      </c>
      <c r="G4" s="4">
        <f t="shared" si="3"/>
        <v>2.3700421319518443</v>
      </c>
      <c r="I4" s="4">
        <f t="shared" si="4"/>
        <v>1.0273031658440241</v>
      </c>
    </row>
    <row r="5" spans="1: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4">
        <f t="shared" si="0"/>
        <v>2.9433047505336596E-2</v>
      </c>
      <c r="E5" s="4">
        <f t="shared" si="1"/>
        <v>3.7318061118862236</v>
      </c>
      <c r="F5" s="4">
        <f t="shared" si="2"/>
        <v>3.4317819671791896</v>
      </c>
      <c r="G5" s="4">
        <f t="shared" si="3"/>
        <v>2.2694292009360502</v>
      </c>
      <c r="I5" s="4">
        <f t="shared" si="4"/>
        <v>1.0294330475053366</v>
      </c>
    </row>
    <row r="6" spans="1: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4">
        <f t="shared" si="0"/>
        <v>3.0767478135899085E-2</v>
      </c>
      <c r="E6" s="4">
        <f t="shared" si="1"/>
        <v>13.101993953078951</v>
      </c>
      <c r="F6" s="4">
        <f t="shared" si="2"/>
        <v>5.4929401193761631</v>
      </c>
      <c r="G6" s="4">
        <f t="shared" si="3"/>
        <v>1.3483924077057297</v>
      </c>
      <c r="I6" s="4">
        <f t="shared" si="4"/>
        <v>1.0307674781358991</v>
      </c>
    </row>
    <row r="7" spans="1: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4">
        <f t="shared" si="0"/>
        <v>2.6845821353830512E-2</v>
      </c>
      <c r="E7" s="4">
        <f t="shared" si="1"/>
        <v>3.5279708538229055</v>
      </c>
      <c r="F7" s="4">
        <f t="shared" si="2"/>
        <v>3.0722008356133106</v>
      </c>
      <c r="G7" s="4">
        <f t="shared" si="3"/>
        <v>2.5572086385627739</v>
      </c>
      <c r="I7" s="4">
        <f t="shared" si="4"/>
        <v>1.0268458213538305</v>
      </c>
    </row>
    <row r="8" spans="1: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4">
        <f t="shared" si="0"/>
        <v>2.9755684928098658E-2</v>
      </c>
      <c r="E8" s="4">
        <f t="shared" si="1"/>
        <v>1.7084685246319726</v>
      </c>
      <c r="F8" s="4">
        <f t="shared" si="2"/>
        <v>3.7333044366698656</v>
      </c>
      <c r="G8" s="4">
        <f t="shared" si="3"/>
        <v>6.8110031631269754</v>
      </c>
      <c r="I8" s="4">
        <f t="shared" si="4"/>
        <v>1.0297556849280987</v>
      </c>
    </row>
    <row r="9" spans="1: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4">
        <f t="shared" si="0"/>
        <v>2.6931516636048203E-2</v>
      </c>
      <c r="E9" s="4">
        <f t="shared" si="1"/>
        <v>2.9143005862013407</v>
      </c>
      <c r="F9" s="4">
        <f t="shared" si="2"/>
        <v>3.2946451088631719</v>
      </c>
      <c r="G9" s="4">
        <f t="shared" si="3"/>
        <v>2.8301219174619985</v>
      </c>
      <c r="I9" s="4">
        <f t="shared" si="4"/>
        <v>1.0269315166360482</v>
      </c>
    </row>
    <row r="10" spans="1: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4">
        <f t="shared" si="0"/>
        <v>3.1170066770935811E-2</v>
      </c>
      <c r="E10" s="4">
        <f t="shared" si="1"/>
        <v>4.7757727526332996</v>
      </c>
      <c r="F10" s="4">
        <f t="shared" si="2"/>
        <v>3.5352539626852266</v>
      </c>
      <c r="G10" s="4">
        <f t="shared" si="3"/>
        <v>1.9694937519614699</v>
      </c>
      <c r="I10" s="4">
        <f t="shared" si="4"/>
        <v>1.0311700667709358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4">
        <f t="shared" si="0"/>
        <v>5.6505390351587526E-2</v>
      </c>
      <c r="E11" s="4">
        <f t="shared" si="1"/>
        <v>1.2068221700698676</v>
      </c>
      <c r="F11" s="4">
        <f t="shared" si="2"/>
        <v>7.5891374826320845</v>
      </c>
      <c r="G11" s="4">
        <f t="shared" si="3"/>
        <v>25.246007525702939</v>
      </c>
      <c r="I11" s="4">
        <f t="shared" si="4"/>
        <v>1.0565053903515875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4">
        <f t="shared" si="0"/>
        <v>4.6841572949530175E-2</v>
      </c>
      <c r="E12" s="4">
        <f t="shared" si="1"/>
        <v>1.6725678348144748</v>
      </c>
      <c r="F12" s="4">
        <f t="shared" si="2"/>
        <v>3.7247131351914207</v>
      </c>
      <c r="G12" s="4">
        <f t="shared" si="3"/>
        <v>7.4827966561381576</v>
      </c>
      <c r="I12" s="4">
        <f t="shared" si="4"/>
        <v>1.0468415729495302</v>
      </c>
    </row>
    <row r="13" spans="1: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4">
        <f t="shared" si="0"/>
        <v>3.4203233819390277E-2</v>
      </c>
      <c r="E13" s="4">
        <f t="shared" si="1"/>
        <v>2.2460809595324021</v>
      </c>
      <c r="F13" s="4">
        <f t="shared" si="2"/>
        <v>3.235076065619741</v>
      </c>
      <c r="G13" s="4">
        <f t="shared" si="3"/>
        <v>4.0705287358011706</v>
      </c>
      <c r="I13" s="4">
        <f t="shared" si="4"/>
        <v>1.0342032338193903</v>
      </c>
    </row>
    <row r="14" spans="1: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4">
        <f t="shared" si="0"/>
        <v>4.5235435968234761E-2</v>
      </c>
      <c r="E14" s="4">
        <f t="shared" si="1"/>
        <v>3.6504495612485419</v>
      </c>
      <c r="F14" s="4">
        <f t="shared" si="2"/>
        <v>3.5948379855233989</v>
      </c>
      <c r="G14" s="4">
        <f t="shared" si="3"/>
        <v>2.2327185581066322</v>
      </c>
      <c r="I14" s="4">
        <f t="shared" si="4"/>
        <v>1.0452354359682348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4">
        <f t="shared" si="0"/>
        <v>4.5367721361427193E-2</v>
      </c>
      <c r="E15" s="4">
        <f t="shared" si="1"/>
        <v>2.2222533076811275</v>
      </c>
      <c r="F15" s="4">
        <f t="shared" si="2"/>
        <v>3.2965356031057111</v>
      </c>
      <c r="G15" s="4">
        <f t="shared" si="3"/>
        <v>4.0542042087677945</v>
      </c>
      <c r="I15" s="4">
        <f t="shared" si="4"/>
        <v>1.0453677213614272</v>
      </c>
    </row>
    <row r="16" spans="1: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4">
        <f t="shared" si="0"/>
        <v>5.1541086556904592E-2</v>
      </c>
      <c r="E16" s="4">
        <f t="shared" si="1"/>
        <v>1.4870445476771368</v>
      </c>
      <c r="F16" s="4">
        <f t="shared" si="2"/>
        <v>4.9005536559733081</v>
      </c>
      <c r="G16" s="4">
        <f t="shared" si="3"/>
        <v>8.099355513017203</v>
      </c>
      <c r="I16" s="4">
        <f t="shared" si="4"/>
        <v>1.0515410865569046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4">
        <f t="shared" si="0"/>
        <v>4.3141822620070602E-2</v>
      </c>
      <c r="E17" s="4">
        <f t="shared" si="1"/>
        <v>2.7225791361817038</v>
      </c>
      <c r="F17" s="4">
        <f t="shared" si="2"/>
        <v>3.2336926150003005</v>
      </c>
      <c r="G17" s="4">
        <f t="shared" si="3"/>
        <v>3.0915988462501751</v>
      </c>
      <c r="I17" s="4">
        <f t="shared" si="4"/>
        <v>1.0431418226200706</v>
      </c>
    </row>
    <row r="18" spans="1: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4">
        <f t="shared" si="0"/>
        <v>2.7860701383498609E-2</v>
      </c>
      <c r="E18" s="4">
        <f t="shared" si="1"/>
        <v>2.4442518617434557</v>
      </c>
      <c r="F18" s="4">
        <f t="shared" si="2"/>
        <v>3.5001952200035693</v>
      </c>
      <c r="G18" s="4">
        <f t="shared" si="3"/>
        <v>3.2767707183142547</v>
      </c>
      <c r="I18" s="4">
        <f t="shared" si="4"/>
        <v>1.0278607013834986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4">
        <f t="shared" si="0"/>
        <v>2.8389055365646731E-2</v>
      </c>
      <c r="E19" s="4">
        <f t="shared" si="1"/>
        <v>3.2574066825890045</v>
      </c>
      <c r="F19" s="4">
        <f t="shared" si="2"/>
        <v>3.6841116260581259</v>
      </c>
      <c r="G19" s="4">
        <f t="shared" si="3"/>
        <v>2.3720770608902018</v>
      </c>
      <c r="I19" s="4">
        <f t="shared" si="4"/>
        <v>1.0283890553656467</v>
      </c>
    </row>
    <row r="20" spans="1: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4">
        <f t="shared" si="0"/>
        <v>2.9357116313638132E-2</v>
      </c>
      <c r="E20" s="4">
        <f t="shared" si="1"/>
        <v>3.5705440070765153</v>
      </c>
      <c r="F20" s="4">
        <f t="shared" si="2"/>
        <v>4.0547463586137615</v>
      </c>
      <c r="G20" s="4">
        <f t="shared" si="3"/>
        <v>2.112797696937974</v>
      </c>
      <c r="I20" s="4">
        <f t="shared" si="4"/>
        <v>1.0293571163136381</v>
      </c>
    </row>
    <row r="21" spans="1: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4">
        <f t="shared" si="0"/>
        <v>2.7800775035285552E-2</v>
      </c>
      <c r="E21" s="4">
        <f t="shared" si="1"/>
        <v>2.4964479255615517</v>
      </c>
      <c r="F21" s="4">
        <f t="shared" si="2"/>
        <v>3.5746148806349098</v>
      </c>
      <c r="G21" s="4">
        <f t="shared" si="3"/>
        <v>3.128123789291946</v>
      </c>
      <c r="I21" s="4">
        <f t="shared" si="4"/>
        <v>1.0278007750352856</v>
      </c>
    </row>
    <row r="22" spans="1: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4">
        <f t="shared" si="0"/>
        <v>2.756590851828955E-2</v>
      </c>
      <c r="E22" s="4">
        <f t="shared" si="1"/>
        <v>3.0216280437866958</v>
      </c>
      <c r="F22" s="4">
        <f t="shared" si="2"/>
        <v>3.3394184312175725</v>
      </c>
      <c r="G22" s="4">
        <f t="shared" si="3"/>
        <v>2.7056332500154929</v>
      </c>
      <c r="I22" s="4">
        <f t="shared" si="4"/>
        <v>1.0275659085182896</v>
      </c>
    </row>
    <row r="23" spans="1: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4">
        <f t="shared" si="0"/>
        <v>2.8094952229132275E-2</v>
      </c>
      <c r="E23" s="4">
        <f t="shared" si="1"/>
        <v>2.5180095536605247</v>
      </c>
      <c r="F23" s="4">
        <f t="shared" si="2"/>
        <v>3.1608767917231666</v>
      </c>
      <c r="G23" s="4">
        <f t="shared" si="3"/>
        <v>3.4904866287355798</v>
      </c>
      <c r="I23" s="4">
        <f t="shared" si="4"/>
        <v>1.0280949522291323</v>
      </c>
    </row>
    <row r="24" spans="1: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4">
        <f t="shared" si="0"/>
        <v>2.8706518068219999E-2</v>
      </c>
      <c r="E24" s="4">
        <f t="shared" si="1"/>
        <v>2.4040595399188094</v>
      </c>
      <c r="F24" s="4">
        <f t="shared" si="2"/>
        <v>3.2478976234003651</v>
      </c>
      <c r="G24" s="4">
        <f t="shared" si="3"/>
        <v>3.6212800652262529</v>
      </c>
      <c r="I24" s="4">
        <f t="shared" si="4"/>
        <v>1.02870651806822</v>
      </c>
    </row>
    <row r="25" spans="1: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4">
        <f t="shared" si="0"/>
        <v>2.8330676432605451E-2</v>
      </c>
      <c r="E25" s="4">
        <f t="shared" si="1"/>
        <v>2.3824215945665332</v>
      </c>
      <c r="F25" s="4">
        <f t="shared" si="2"/>
        <v>3.3635502642314781</v>
      </c>
      <c r="G25" s="4">
        <f t="shared" si="3"/>
        <v>3.534142084896422</v>
      </c>
      <c r="I25" s="4">
        <f t="shared" si="4"/>
        <v>1.0283306764326055</v>
      </c>
    </row>
    <row r="26" spans="1: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4">
        <f t="shared" si="0"/>
        <v>2.8518556950641649E-2</v>
      </c>
      <c r="E26" s="4">
        <f t="shared" si="1"/>
        <v>2.0387616943256077</v>
      </c>
      <c r="F26" s="4">
        <f t="shared" si="2"/>
        <v>3.5669840225370653</v>
      </c>
      <c r="G26" s="4">
        <f t="shared" si="3"/>
        <v>4.3638147467988224</v>
      </c>
      <c r="I26" s="4">
        <f t="shared" si="4"/>
        <v>1.0285185569506416</v>
      </c>
    </row>
    <row r="27" spans="1: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4">
        <f t="shared" si="0"/>
        <v>4.6897421875761847E-2</v>
      </c>
      <c r="E27" s="4">
        <f t="shared" si="1"/>
        <v>2.0965311564751379</v>
      </c>
      <c r="F27" s="4">
        <f t="shared" si="2"/>
        <v>3.4794974034075432</v>
      </c>
      <c r="G27" s="4">
        <f t="shared" si="3"/>
        <v>4.2440533103548539</v>
      </c>
      <c r="I27" s="4">
        <f t="shared" si="4"/>
        <v>1.0468974218757618</v>
      </c>
    </row>
    <row r="28" spans="1: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4">
        <f t="shared" si="0"/>
        <v>2.8335977831583037E-2</v>
      </c>
      <c r="E28" s="4">
        <f t="shared" si="1"/>
        <v>3.9845186989078805</v>
      </c>
      <c r="F28" s="4">
        <f t="shared" si="2"/>
        <v>3.225353945404827</v>
      </c>
      <c r="G28" s="4">
        <f t="shared" si="3"/>
        <v>2.2779812950923497</v>
      </c>
      <c r="I28" s="4">
        <f t="shared" si="4"/>
        <v>1.028335977831583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4">
        <f t="shared" si="0"/>
        <v>3.2387289595930069E-2</v>
      </c>
      <c r="E29" s="4">
        <f t="shared" si="1"/>
        <v>1.4421074842884647</v>
      </c>
      <c r="F29" s="4">
        <f t="shared" si="2"/>
        <v>4.7629301827210009</v>
      </c>
      <c r="G29" s="4">
        <f t="shared" si="3"/>
        <v>10.350292996868454</v>
      </c>
      <c r="I29" s="4">
        <f t="shared" si="4"/>
        <v>1.0323872895959301</v>
      </c>
    </row>
    <row r="30" spans="1: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4">
        <f t="shared" si="0"/>
        <v>2.7392607728453422E-2</v>
      </c>
      <c r="E30" s="4">
        <f t="shared" si="1"/>
        <v>3.370640386595011</v>
      </c>
      <c r="F30" s="4">
        <f t="shared" si="2"/>
        <v>3.5302408532843148</v>
      </c>
      <c r="G30" s="4">
        <f t="shared" si="3"/>
        <v>2.3806481108081754</v>
      </c>
      <c r="I30" s="4">
        <f t="shared" si="4"/>
        <v>1.0273926077284534</v>
      </c>
    </row>
    <row r="31" spans="1: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4">
        <f t="shared" si="0"/>
        <v>2.7392607728453422E-2</v>
      </c>
      <c r="E31" s="4">
        <f t="shared" si="1"/>
        <v>3.370640386595011</v>
      </c>
      <c r="F31" s="4">
        <f t="shared" si="2"/>
        <v>3.5302408532843148</v>
      </c>
      <c r="G31" s="4">
        <f t="shared" si="3"/>
        <v>2.3806481108081754</v>
      </c>
      <c r="I31" s="4">
        <f t="shared" si="4"/>
        <v>1.0273926077284534</v>
      </c>
    </row>
    <row r="32" spans="1: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4">
        <f t="shared" si="0"/>
        <v>3.8793267471763482E-2</v>
      </c>
      <c r="E32" s="4">
        <f t="shared" si="1"/>
        <v>3.0994356547920838</v>
      </c>
      <c r="F32" s="4">
        <f t="shared" si="2"/>
        <v>3.2403113478520105</v>
      </c>
      <c r="G32" s="4">
        <f t="shared" si="3"/>
        <v>2.7118769078466247</v>
      </c>
      <c r="I32" s="4">
        <f t="shared" si="4"/>
        <v>1.0387932674717635</v>
      </c>
    </row>
    <row r="33" spans="1: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4">
        <f t="shared" si="0"/>
        <v>3.9653426944871617E-2</v>
      </c>
      <c r="E33" s="4">
        <f t="shared" si="1"/>
        <v>2.5106399366225078</v>
      </c>
      <c r="F33" s="4">
        <f t="shared" si="2"/>
        <v>3.3849634321826461</v>
      </c>
      <c r="G33" s="4">
        <f t="shared" si="3"/>
        <v>3.2650821361112699</v>
      </c>
      <c r="I33" s="4">
        <f t="shared" si="4"/>
        <v>1.0396534269448716</v>
      </c>
    </row>
    <row r="34" spans="1: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4">
        <f t="shared" si="0"/>
        <v>4.1557620735421352E-2</v>
      </c>
      <c r="E34" s="4">
        <f t="shared" si="1"/>
        <v>4.6402580134320157</v>
      </c>
      <c r="F34" s="4">
        <f t="shared" si="2"/>
        <v>3.5350258248986552</v>
      </c>
      <c r="G34" s="4">
        <f t="shared" si="3"/>
        <v>1.9935751964424395</v>
      </c>
      <c r="I34" s="4">
        <f t="shared" si="4"/>
        <v>1.0415576207354214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4">
        <f t="shared" si="0"/>
        <v>5.4165047210630979E-2</v>
      </c>
      <c r="E35" s="4">
        <f t="shared" si="1"/>
        <v>3.0268447225113322</v>
      </c>
      <c r="F35" s="4">
        <f t="shared" si="2"/>
        <v>2.9269102410878856</v>
      </c>
      <c r="G35" s="4">
        <f t="shared" si="3"/>
        <v>3.0490989186953819</v>
      </c>
      <c r="I35" s="4">
        <f t="shared" si="4"/>
        <v>1.054165047210631</v>
      </c>
    </row>
    <row r="36" spans="1: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4">
        <f t="shared" si="0"/>
        <v>6.3330606605705109E-2</v>
      </c>
      <c r="E36" s="4">
        <f t="shared" si="1"/>
        <v>1.5064295059513748</v>
      </c>
      <c r="F36" s="4">
        <f t="shared" si="2"/>
        <v>4.2024371937579472</v>
      </c>
      <c r="G36" s="4">
        <f t="shared" si="3"/>
        <v>10.181066185453098</v>
      </c>
      <c r="I36" s="4">
        <f t="shared" si="4"/>
        <v>1.0633306066057051</v>
      </c>
    </row>
    <row r="37" spans="1: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4">
        <f t="shared" si="0"/>
        <v>4.4355606320197971E-2</v>
      </c>
      <c r="E37" s="4">
        <f t="shared" si="1"/>
        <v>2.1247134960226504</v>
      </c>
      <c r="F37" s="4">
        <f t="shared" si="2"/>
        <v>3.2379289089788372</v>
      </c>
      <c r="G37" s="4">
        <f t="shared" si="3"/>
        <v>4.5349640287769786</v>
      </c>
      <c r="I37" s="4">
        <f t="shared" si="4"/>
        <v>1.044355606320198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4">
        <f t="shared" si="0"/>
        <v>4.7512946027927327E-2</v>
      </c>
      <c r="E40" s="4">
        <f t="shared" si="1"/>
        <v>5.3593009005717551</v>
      </c>
      <c r="F40" s="4">
        <f t="shared" si="2"/>
        <v>3.783945832811074</v>
      </c>
      <c r="G40" s="4">
        <f t="shared" si="3"/>
        <v>1.821048802135552</v>
      </c>
      <c r="I40" s="4">
        <f t="shared" si="4"/>
        <v>1.0475129460279273</v>
      </c>
    </row>
    <row r="41" spans="1: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4">
        <f t="shared" si="0"/>
        <v>4.5214138286893801E-2</v>
      </c>
      <c r="E41" s="4">
        <f t="shared" si="1"/>
        <v>3.5836351028584637</v>
      </c>
      <c r="F41" s="4">
        <f t="shared" si="2"/>
        <v>3.3621512216278742</v>
      </c>
      <c r="G41" s="4">
        <f t="shared" si="3"/>
        <v>2.3611350829991373</v>
      </c>
      <c r="I41" s="4">
        <f t="shared" si="4"/>
        <v>1.0452141382868938</v>
      </c>
    </row>
    <row r="42" spans="1: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4">
        <f t="shared" si="0"/>
        <v>4.8960942015026099E-2</v>
      </c>
      <c r="E42" s="4">
        <f t="shared" si="1"/>
        <v>1.8438655107726805</v>
      </c>
      <c r="F42" s="4">
        <f t="shared" si="2"/>
        <v>4.682420814267056</v>
      </c>
      <c r="G42" s="4">
        <f t="shared" si="3"/>
        <v>4.0967429013005381</v>
      </c>
      <c r="I42" s="4">
        <f t="shared" si="4"/>
        <v>1.0489609420150261</v>
      </c>
    </row>
    <row r="43" spans="1: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4">
        <f t="shared" si="0"/>
        <v>4.3412777226083943E-2</v>
      </c>
      <c r="E43" s="4">
        <f t="shared" si="1"/>
        <v>3.1798884249675448</v>
      </c>
      <c r="F43" s="4">
        <f t="shared" si="2"/>
        <v>3.3333946337605971</v>
      </c>
      <c r="G43" s="4">
        <f t="shared" si="3"/>
        <v>2.5938380961920977</v>
      </c>
      <c r="I43" s="4">
        <f t="shared" si="4"/>
        <v>1.0434127772260839</v>
      </c>
    </row>
    <row r="44" spans="1: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4">
        <f t="shared" si="0"/>
        <v>3.1827375413196579E-2</v>
      </c>
      <c r="E44" s="4">
        <f t="shared" si="1"/>
        <v>1.452028799997148</v>
      </c>
      <c r="F44" s="4">
        <f t="shared" si="2"/>
        <v>4.8470603518853776</v>
      </c>
      <c r="G44" s="4">
        <f t="shared" si="3"/>
        <v>9.5240080514441736</v>
      </c>
      <c r="I44" s="4">
        <f t="shared" si="4"/>
        <v>1.0318273754131966</v>
      </c>
    </row>
    <row r="45" spans="1: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4">
        <f t="shared" si="0"/>
        <v>3.3104909066296706E-2</v>
      </c>
      <c r="E45" s="4">
        <f t="shared" si="1"/>
        <v>1.6391211195107263</v>
      </c>
      <c r="F45" s="4">
        <f t="shared" si="2"/>
        <v>4.536247781231812</v>
      </c>
      <c r="G45" s="4">
        <f t="shared" si="3"/>
        <v>5.9007338843353221</v>
      </c>
      <c r="I45" s="4">
        <f t="shared" si="4"/>
        <v>1.0331049090662967</v>
      </c>
    </row>
    <row r="46" spans="1: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4">
        <f t="shared" si="0"/>
        <v>3.0739563746898568E-2</v>
      </c>
      <c r="E46" s="4">
        <f t="shared" si="1"/>
        <v>4.2689023191403868</v>
      </c>
      <c r="F46" s="4">
        <f t="shared" si="2"/>
        <v>4.2471190563261692</v>
      </c>
      <c r="G46" s="4">
        <f t="shared" si="3"/>
        <v>1.8857463286799108</v>
      </c>
      <c r="I46" s="4">
        <f t="shared" si="4"/>
        <v>1.0307395637468986</v>
      </c>
    </row>
    <row r="47" spans="1: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4">
        <f t="shared" si="0"/>
        <v>2.8574474106909831E-2</v>
      </c>
      <c r="E47" s="4">
        <f t="shared" si="1"/>
        <v>2.1949489842569232</v>
      </c>
      <c r="F47" s="4">
        <f t="shared" si="2"/>
        <v>3.4390795783015764</v>
      </c>
      <c r="G47" s="4">
        <f t="shared" si="3"/>
        <v>3.9427035278318536</v>
      </c>
      <c r="I47" s="4">
        <f t="shared" si="4"/>
        <v>1.0285744741069098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4">
        <f t="shared" si="0"/>
        <v>3.1839765310971657E-2</v>
      </c>
      <c r="E48" s="4">
        <f t="shared" si="1"/>
        <v>1.7935014027320946</v>
      </c>
      <c r="F48" s="4">
        <f t="shared" si="2"/>
        <v>4.1010554003307078</v>
      </c>
      <c r="G48" s="4">
        <f t="shared" si="3"/>
        <v>5.0354555028342389</v>
      </c>
      <c r="I48" s="4">
        <f t="shared" si="4"/>
        <v>1.0318397653109717</v>
      </c>
    </row>
    <row r="49" spans="1: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4">
        <f t="shared" si="0"/>
        <v>4.5707435105373229E-2</v>
      </c>
      <c r="E49" s="4">
        <f t="shared" si="1"/>
        <v>2.2014418034420489</v>
      </c>
      <c r="F49" s="4">
        <f t="shared" si="2"/>
        <v>3.1656587704341432</v>
      </c>
      <c r="G49" s="4">
        <f t="shared" si="3"/>
        <v>4.3504320427746226</v>
      </c>
      <c r="I49" s="4">
        <f t="shared" si="4"/>
        <v>1.0457074351053732</v>
      </c>
    </row>
    <row r="50" spans="1: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4">
        <f t="shared" si="0"/>
        <v>4.4583373759589984E-2</v>
      </c>
      <c r="E50" s="4">
        <f t="shared" si="1"/>
        <v>2.4028448250320062</v>
      </c>
      <c r="F50" s="4">
        <f t="shared" si="2"/>
        <v>3.4591274646608094</v>
      </c>
      <c r="G50" s="4">
        <f t="shared" si="3"/>
        <v>3.3928622478834591</v>
      </c>
      <c r="I50" s="4">
        <f t="shared" si="4"/>
        <v>1.04458337375959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4">
        <f t="shared" si="0"/>
        <v>4.3294816581686657E-2</v>
      </c>
      <c r="E51" s="4">
        <f t="shared" si="1"/>
        <v>2.4753796492822877</v>
      </c>
      <c r="F51" s="4">
        <f t="shared" si="2"/>
        <v>3.1030003946080837</v>
      </c>
      <c r="G51" s="4">
        <f t="shared" si="3"/>
        <v>3.6529302393687004</v>
      </c>
      <c r="I51" s="4">
        <f t="shared" si="4"/>
        <v>1.0432948165816867</v>
      </c>
    </row>
    <row r="52" spans="1: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4">
        <f t="shared" si="0"/>
        <v>4.9075295751978665E-2</v>
      </c>
      <c r="E52" s="4">
        <f t="shared" si="1"/>
        <v>1.370031499798829</v>
      </c>
      <c r="F52" s="4">
        <f t="shared" si="2"/>
        <v>5.5999399967203827</v>
      </c>
      <c r="G52" s="4">
        <f t="shared" si="3"/>
        <v>10.926999278779125</v>
      </c>
      <c r="I52" s="4">
        <f t="shared" si="4"/>
        <v>1.0490752957519787</v>
      </c>
    </row>
    <row r="53" spans="1: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4">
        <f t="shared" si="0"/>
        <v>2.9755487953974313E-2</v>
      </c>
      <c r="E53" s="4">
        <f t="shared" si="1"/>
        <v>3.6903040672194662</v>
      </c>
      <c r="F53" s="4">
        <f t="shared" si="2"/>
        <v>4.1002324687533296</v>
      </c>
      <c r="G53" s="4">
        <f t="shared" si="3"/>
        <v>2.0612988687977691</v>
      </c>
      <c r="I53" s="4">
        <f t="shared" si="4"/>
        <v>1.0297554879539743</v>
      </c>
    </row>
    <row r="54" spans="1: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4">
        <f t="shared" si="0"/>
        <v>3.2402931472993224E-2</v>
      </c>
      <c r="E54" s="4">
        <f t="shared" si="1"/>
        <v>2.337565418779548</v>
      </c>
      <c r="F54" s="4">
        <f t="shared" si="2"/>
        <v>3.5835345792114857</v>
      </c>
      <c r="G54" s="4">
        <f t="shared" si="3"/>
        <v>3.4112183779565752</v>
      </c>
      <c r="I54" s="4">
        <f t="shared" si="4"/>
        <v>1.0324029314729932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4">
        <f t="shared" si="0"/>
        <v>3.7477090323316808E-2</v>
      </c>
      <c r="E55" s="4">
        <f t="shared" si="1"/>
        <v>1.549421014258779</v>
      </c>
      <c r="F55" s="4">
        <f t="shared" si="2"/>
        <v>4.9029737528926116</v>
      </c>
      <c r="G55" s="4">
        <f t="shared" si="3"/>
        <v>6.6383530469347241</v>
      </c>
      <c r="I55" s="4">
        <f t="shared" si="4"/>
        <v>1.0374770903233168</v>
      </c>
    </row>
    <row r="56" spans="1: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4">
        <f t="shared" si="0"/>
        <v>3.3598749135047568E-2</v>
      </c>
      <c r="E56" s="4">
        <f t="shared" si="1"/>
        <v>1.4223008470318612</v>
      </c>
      <c r="F56" s="4">
        <f t="shared" si="2"/>
        <v>5.5892623662437355</v>
      </c>
      <c r="G56" s="4">
        <f t="shared" si="3"/>
        <v>8.4746205573089277</v>
      </c>
      <c r="I56" s="4">
        <f t="shared" si="4"/>
        <v>1.0335987491350476</v>
      </c>
    </row>
    <row r="57" spans="1: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4">
        <f t="shared" si="0"/>
        <v>3.7851382163603731E-2</v>
      </c>
      <c r="E57" s="4">
        <f t="shared" si="1"/>
        <v>3.0964225127232807</v>
      </c>
      <c r="F57" s="4">
        <f t="shared" si="2"/>
        <v>3.5523913105698504</v>
      </c>
      <c r="G57" s="4">
        <f t="shared" si="3"/>
        <v>2.5281500794394427</v>
      </c>
      <c r="I57" s="4">
        <f t="shared" si="4"/>
        <v>1.0378513821636037</v>
      </c>
    </row>
    <row r="58" spans="1: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4">
        <f t="shared" si="0"/>
        <v>4.2368104469383328E-2</v>
      </c>
      <c r="E58" s="4">
        <f t="shared" si="1"/>
        <v>1.7733263956402074</v>
      </c>
      <c r="F58" s="4">
        <f t="shared" si="2"/>
        <v>4.1721529589897237</v>
      </c>
      <c r="G58" s="4">
        <f t="shared" si="3"/>
        <v>5.0915559958798235</v>
      </c>
      <c r="I58" s="4">
        <f t="shared" si="4"/>
        <v>1.0423681044693833</v>
      </c>
    </row>
    <row r="59" spans="1: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4">
        <f t="shared" si="0"/>
        <v>4.1137812672467522E-2</v>
      </c>
      <c r="E59" s="4">
        <f t="shared" si="1"/>
        <v>1.9613703973521015</v>
      </c>
      <c r="F59" s="4">
        <f t="shared" si="2"/>
        <v>3.864481001515367</v>
      </c>
      <c r="G59" s="4">
        <f t="shared" si="3"/>
        <v>4.3217932020509577</v>
      </c>
      <c r="I59" s="4">
        <f t="shared" si="4"/>
        <v>1.0411378126724675</v>
      </c>
    </row>
    <row r="60" spans="1: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4">
        <f t="shared" si="0"/>
        <v>3.8469414006919944E-2</v>
      </c>
      <c r="E60" s="4">
        <f t="shared" si="1"/>
        <v>2.5294674912458555</v>
      </c>
      <c r="F60" s="4">
        <f t="shared" si="2"/>
        <v>3.5331338152272713</v>
      </c>
      <c r="G60" s="4">
        <f t="shared" si="3"/>
        <v>3.109210819870166</v>
      </c>
      <c r="I60" s="4">
        <f t="shared" si="4"/>
        <v>1.0384694140069199</v>
      </c>
    </row>
    <row r="61" spans="1: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4">
        <f t="shared" si="0"/>
        <v>2.8328892830197461E-2</v>
      </c>
      <c r="E61" s="4">
        <f t="shared" si="1"/>
        <v>3.8769199666402692</v>
      </c>
      <c r="F61" s="4">
        <f t="shared" si="2"/>
        <v>3.2359488202071289</v>
      </c>
      <c r="G61" s="4">
        <f t="shared" si="3"/>
        <v>2.3092826298352125</v>
      </c>
      <c r="I61" s="4">
        <f t="shared" si="4"/>
        <v>1.0283288928301975</v>
      </c>
    </row>
    <row r="62" spans="1: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4">
        <f t="shared" si="0"/>
        <v>2.9793369098055633E-2</v>
      </c>
      <c r="E62" s="4">
        <f t="shared" si="1"/>
        <v>2.0093107838321216</v>
      </c>
      <c r="F62" s="4">
        <f t="shared" si="2"/>
        <v>3.5616778247401677</v>
      </c>
      <c r="G62" s="4">
        <f t="shared" si="3"/>
        <v>4.5136465000624924</v>
      </c>
      <c r="I62" s="4">
        <f t="shared" si="4"/>
        <v>1.0297933690980556</v>
      </c>
    </row>
    <row r="63" spans="1: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4">
        <f t="shared" si="0"/>
        <v>2.6115132040132494E-2</v>
      </c>
      <c r="E63" s="4">
        <f t="shared" si="1"/>
        <v>2.6497412354640288</v>
      </c>
      <c r="F63" s="4">
        <f t="shared" si="2"/>
        <v>3.1965388966539812</v>
      </c>
      <c r="G63" s="4">
        <f t="shared" si="3"/>
        <v>3.2282401951720425</v>
      </c>
      <c r="I63" s="4">
        <f t="shared" si="4"/>
        <v>1.0261151320401325</v>
      </c>
    </row>
    <row r="64" spans="1: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4">
        <f t="shared" si="0"/>
        <v>2.927381530001627E-2</v>
      </c>
      <c r="E64" s="4">
        <f t="shared" si="1"/>
        <v>3.3564439124201386</v>
      </c>
      <c r="F64" s="4">
        <f t="shared" si="2"/>
        <v>3.6344823428338886</v>
      </c>
      <c r="G64" s="4">
        <f t="shared" si="3"/>
        <v>2.3423412046975631</v>
      </c>
      <c r="I64" s="4">
        <f t="shared" si="4"/>
        <v>1.0292738153000163</v>
      </c>
    </row>
    <row r="65" spans="1: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4">
        <f t="shared" si="0"/>
        <v>2.7439961097841303E-2</v>
      </c>
      <c r="E65" s="4">
        <f t="shared" si="1"/>
        <v>2.9684679754209959</v>
      </c>
      <c r="F65" s="4">
        <f t="shared" si="2"/>
        <v>3.2540532873822623</v>
      </c>
      <c r="G65" s="4">
        <f t="shared" si="3"/>
        <v>2.8104346383245349</v>
      </c>
      <c r="I65" s="4">
        <f t="shared" si="4"/>
        <v>1.0274399610978413</v>
      </c>
    </row>
    <row r="66" spans="1: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4">
        <f t="shared" si="0"/>
        <v>3.8983300958029155E-2</v>
      </c>
      <c r="E66" s="4">
        <f t="shared" si="1"/>
        <v>2.3814853843275801</v>
      </c>
      <c r="F66" s="4">
        <f t="shared" si="2"/>
        <v>3.4260230727994618</v>
      </c>
      <c r="G66" s="4">
        <f t="shared" si="3"/>
        <v>3.4696875958630558</v>
      </c>
      <c r="I66" s="4">
        <f t="shared" si="4"/>
        <v>1.0389833009580292</v>
      </c>
    </row>
    <row r="67" spans="1: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4">
        <f t="shared" ref="D67:D130" si="5">IF(A67="","",((1/A67)+(1/B67)+(1/C67))-1)</f>
        <v>3.8461538461538325E-2</v>
      </c>
      <c r="E67" s="4">
        <f t="shared" ref="E67:E130" si="6">IF(A67="","",(3*A67)/(3-($D67*A67)))</f>
        <v>2.6896551724137931</v>
      </c>
      <c r="F67" s="4">
        <f t="shared" ref="F67:F130" si="7">IF(B67="","",(3*B67)/(3-($D67*B67)))</f>
        <v>3.2499999999999996</v>
      </c>
      <c r="G67" s="4">
        <f t="shared" ref="G67:G130" si="8">IF(C67="","",(3*C67)/(3-($D67*C67)))</f>
        <v>3.1199999999999997</v>
      </c>
      <c r="I67" s="4">
        <f t="shared" ref="I67:I130" si="9">IF(A67="","",D67+1)</f>
        <v>1.0384615384615383</v>
      </c>
    </row>
    <row r="68" spans="1: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4">
        <f t="shared" si="5"/>
        <v>4.6312158885608579E-2</v>
      </c>
      <c r="E68" s="4">
        <f t="shared" si="6"/>
        <v>7.040125188881702</v>
      </c>
      <c r="F68" s="4">
        <f t="shared" si="7"/>
        <v>4.2291920557824136</v>
      </c>
      <c r="G68" s="4">
        <f t="shared" si="8"/>
        <v>1.6089967662668929</v>
      </c>
      <c r="I68" s="4">
        <f t="shared" si="9"/>
        <v>1.0463121588856086</v>
      </c>
    </row>
    <row r="69" spans="1: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4">
        <f t="shared" si="5"/>
        <v>6.2277168566273966E-2</v>
      </c>
      <c r="E69" s="4">
        <f t="shared" si="6"/>
        <v>1.6335803048322401</v>
      </c>
      <c r="F69" s="4">
        <f t="shared" si="7"/>
        <v>3.8557488976147112</v>
      </c>
      <c r="G69" s="4">
        <f t="shared" si="8"/>
        <v>7.7824236591704397</v>
      </c>
      <c r="I69" s="4">
        <f t="shared" si="9"/>
        <v>1.062277168566274</v>
      </c>
    </row>
    <row r="70" spans="1: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4">
        <f t="shared" si="5"/>
        <v>5.7707659596490046E-2</v>
      </c>
      <c r="E70" s="4">
        <f t="shared" si="6"/>
        <v>1.9720757896321621</v>
      </c>
      <c r="F70" s="4">
        <f t="shared" si="7"/>
        <v>3.6264816163111226</v>
      </c>
      <c r="G70" s="4">
        <f t="shared" si="8"/>
        <v>4.604672033206521</v>
      </c>
      <c r="I70" s="4">
        <f t="shared" si="9"/>
        <v>1.05770765959649</v>
      </c>
    </row>
    <row r="71" spans="1: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4">
        <f t="shared" si="5"/>
        <v>4.4377484732832873E-2</v>
      </c>
      <c r="E71" s="4">
        <f t="shared" si="6"/>
        <v>3.757895599449343</v>
      </c>
      <c r="F71" s="4">
        <f t="shared" si="7"/>
        <v>3.2050779644014185</v>
      </c>
      <c r="G71" s="4">
        <f t="shared" si="8"/>
        <v>2.3702932411183166</v>
      </c>
      <c r="I71" s="4">
        <f t="shared" si="9"/>
        <v>1.0443774847328329</v>
      </c>
    </row>
    <row r="72" spans="1: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4">
        <f t="shared" si="5"/>
        <v>4.8101214868952802E-2</v>
      </c>
      <c r="E72" s="4">
        <f t="shared" si="6"/>
        <v>4.2284815302242214</v>
      </c>
      <c r="F72" s="4">
        <f t="shared" si="7"/>
        <v>3.786755576959612</v>
      </c>
      <c r="G72" s="4">
        <f t="shared" si="8"/>
        <v>2.0022818835848057</v>
      </c>
      <c r="I72" s="4">
        <f t="shared" si="9"/>
        <v>1.0481012148689528</v>
      </c>
    </row>
    <row r="73" spans="1: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4">
        <f t="shared" si="5"/>
        <v>5.2415014304485252E-2</v>
      </c>
      <c r="E73" s="4">
        <f t="shared" si="6"/>
        <v>6.4787973346441996</v>
      </c>
      <c r="F73" s="4">
        <f t="shared" si="7"/>
        <v>5.3348594914671423</v>
      </c>
      <c r="G73" s="4">
        <f t="shared" si="8"/>
        <v>1.5192858043356479</v>
      </c>
      <c r="I73" s="4">
        <f t="shared" si="9"/>
        <v>1.0524150143044853</v>
      </c>
    </row>
    <row r="74" spans="1: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4">
        <f t="shared" si="5"/>
        <v>4.95517026256731E-2</v>
      </c>
      <c r="E74" s="4">
        <f t="shared" si="6"/>
        <v>1.7173716023964465</v>
      </c>
      <c r="F74" s="4">
        <f t="shared" si="7"/>
        <v>4.5246318400375642</v>
      </c>
      <c r="G74" s="4">
        <f t="shared" si="8"/>
        <v>5.0838225234082755</v>
      </c>
      <c r="I74" s="4">
        <f t="shared" si="9"/>
        <v>1.0495517026256731</v>
      </c>
    </row>
    <row r="75" spans="1: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4">
        <f t="shared" si="5"/>
        <v>5.2970230840828414E-2</v>
      </c>
      <c r="E75" s="4">
        <f t="shared" si="6"/>
        <v>7.9481602332448924</v>
      </c>
      <c r="F75" s="4">
        <f t="shared" si="7"/>
        <v>5.0659326107108207</v>
      </c>
      <c r="G75" s="4">
        <f t="shared" si="8"/>
        <v>1.4775682223131192</v>
      </c>
      <c r="I75" s="4">
        <f t="shared" si="9"/>
        <v>1.0529702308408284</v>
      </c>
    </row>
    <row r="76" spans="1: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4">
        <f t="shared" si="5"/>
        <v>4.5794326337312619E-2</v>
      </c>
      <c r="E76" s="4">
        <f t="shared" si="6"/>
        <v>2.1055676762378339</v>
      </c>
      <c r="F76" s="4">
        <f t="shared" si="7"/>
        <v>4.0903896882986679</v>
      </c>
      <c r="G76" s="4">
        <f t="shared" si="8"/>
        <v>3.5638780792542124</v>
      </c>
      <c r="I76" s="4">
        <f t="shared" si="9"/>
        <v>1.0457943263373126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4">
        <f t="shared" si="5"/>
        <v>4.5820452461310168E-2</v>
      </c>
      <c r="E77" s="4">
        <f t="shared" si="6"/>
        <v>2.2657881912772466</v>
      </c>
      <c r="F77" s="4">
        <f t="shared" si="7"/>
        <v>3.8991577020194268</v>
      </c>
      <c r="G77" s="4">
        <f t="shared" si="8"/>
        <v>3.3092110237164762</v>
      </c>
      <c r="I77" s="4">
        <f t="shared" si="9"/>
        <v>1.0458204524613102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4">
        <f t="shared" si="5"/>
        <v>2.8022712517881798E-2</v>
      </c>
      <c r="E78" s="4">
        <f t="shared" si="6"/>
        <v>2.0900215159330728</v>
      </c>
      <c r="F78" s="4">
        <f t="shared" si="7"/>
        <v>3.6610595259559244</v>
      </c>
      <c r="G78" s="4">
        <f t="shared" si="8"/>
        <v>4.0259098768656507</v>
      </c>
      <c r="I78" s="4">
        <f t="shared" si="9"/>
        <v>1.0280227125178818</v>
      </c>
    </row>
    <row r="79" spans="1: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4">
        <f t="shared" si="5"/>
        <v>3.2832233363513819E-2</v>
      </c>
      <c r="E79" s="4">
        <f t="shared" si="6"/>
        <v>1.6388769549767364</v>
      </c>
      <c r="F79" s="4">
        <f t="shared" si="7"/>
        <v>4.1940594527184443</v>
      </c>
      <c r="G79" s="4">
        <f t="shared" si="8"/>
        <v>6.6052997091887669</v>
      </c>
      <c r="I79" s="4">
        <f t="shared" si="9"/>
        <v>1.0328322333635138</v>
      </c>
    </row>
    <row r="80" spans="1: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4">
        <f t="shared" si="5"/>
        <v>2.9980803836747727E-2</v>
      </c>
      <c r="E80" s="4">
        <f t="shared" si="6"/>
        <v>1.5125221596497054</v>
      </c>
      <c r="F80" s="4">
        <f t="shared" si="7"/>
        <v>4.8546253292317596</v>
      </c>
      <c r="G80" s="4">
        <f t="shared" si="8"/>
        <v>7.5265192250744235</v>
      </c>
      <c r="I80" s="4">
        <f t="shared" si="9"/>
        <v>1.0299808038367477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4">
        <f t="shared" si="5"/>
        <v>2.9347020435914084E-2</v>
      </c>
      <c r="E81" s="4">
        <f t="shared" si="6"/>
        <v>1.5841752278485852</v>
      </c>
      <c r="F81" s="4">
        <f t="shared" si="7"/>
        <v>4.4888179180147416</v>
      </c>
      <c r="G81" s="4">
        <f t="shared" si="8"/>
        <v>6.8502112389290426</v>
      </c>
      <c r="I81" s="4">
        <f t="shared" si="9"/>
        <v>1.0293470204359141</v>
      </c>
    </row>
    <row r="82" spans="1: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4">
        <f t="shared" si="5"/>
        <v>2.8002098470204961E-2</v>
      </c>
      <c r="E82" s="4">
        <f t="shared" si="6"/>
        <v>2.7066980379902437</v>
      </c>
      <c r="F82" s="4">
        <f t="shared" si="7"/>
        <v>3.3623116015350161</v>
      </c>
      <c r="G82" s="4">
        <f t="shared" si="8"/>
        <v>3.0018156127406321</v>
      </c>
      <c r="I82" s="4">
        <f t="shared" si="9"/>
        <v>1.028002098470205</v>
      </c>
    </row>
    <row r="83" spans="1: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4">
        <f t="shared" si="5"/>
        <v>2.8324853332243105E-2</v>
      </c>
      <c r="E83" s="4">
        <f t="shared" si="6"/>
        <v>2.0281057118984323</v>
      </c>
      <c r="F83" s="4">
        <f t="shared" si="7"/>
        <v>3.6945299526583453</v>
      </c>
      <c r="G83" s="4">
        <f t="shared" si="8"/>
        <v>4.2326496551339829</v>
      </c>
      <c r="I83" s="4">
        <f t="shared" si="9"/>
        <v>1.0283248533322431</v>
      </c>
    </row>
    <row r="84" spans="1: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4">
        <f t="shared" si="5"/>
        <v>2.9949280784900667E-2</v>
      </c>
      <c r="E84" s="4">
        <f t="shared" si="6"/>
        <v>1.936735767426381</v>
      </c>
      <c r="F84" s="4">
        <f t="shared" si="7"/>
        <v>3.8958472801088386</v>
      </c>
      <c r="G84" s="4">
        <f t="shared" si="8"/>
        <v>4.4056020904051385</v>
      </c>
      <c r="I84" s="4">
        <f t="shared" si="9"/>
        <v>1.0299492807849007</v>
      </c>
    </row>
    <row r="85" spans="1: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4">
        <f t="shared" si="5"/>
        <v>2.8401915948239598E-2</v>
      </c>
      <c r="E85" s="4">
        <f t="shared" si="6"/>
        <v>1.6555479317078587</v>
      </c>
      <c r="F85" s="4">
        <f t="shared" si="7"/>
        <v>4.2331099057302675</v>
      </c>
      <c r="G85" s="4">
        <f t="shared" si="8"/>
        <v>6.2602734053726135</v>
      </c>
      <c r="I85" s="4">
        <f t="shared" si="9"/>
        <v>1.0284019159482396</v>
      </c>
    </row>
    <row r="86" spans="1: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4">
        <f t="shared" si="5"/>
        <v>3.0752662016840349E-2</v>
      </c>
      <c r="E86" s="4">
        <f t="shared" si="6"/>
        <v>1.7197937054705037</v>
      </c>
      <c r="F86" s="4">
        <f t="shared" si="7"/>
        <v>3.8782895411447571</v>
      </c>
      <c r="G86" s="4">
        <f t="shared" si="8"/>
        <v>6.2231903558774819</v>
      </c>
      <c r="I86" s="4">
        <f t="shared" si="9"/>
        <v>1.0307526620168403</v>
      </c>
    </row>
    <row r="87" spans="1: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4">
        <f t="shared" si="5"/>
        <v>4.4344309360133671E-2</v>
      </c>
      <c r="E87" s="4">
        <f t="shared" si="6"/>
        <v>3.8805093750329993</v>
      </c>
      <c r="F87" s="4">
        <f t="shared" si="7"/>
        <v>3.4250442615740297</v>
      </c>
      <c r="G87" s="4">
        <f t="shared" si="8"/>
        <v>2.2205699079159054</v>
      </c>
      <c r="I87" s="4">
        <f t="shared" si="9"/>
        <v>1.0443443093601337</v>
      </c>
    </row>
    <row r="88" spans="1: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4">
        <f t="shared" si="5"/>
        <v>4.4365881888224656E-2</v>
      </c>
      <c r="E88" s="4">
        <f t="shared" si="6"/>
        <v>3.8135962515764001</v>
      </c>
      <c r="F88" s="4">
        <f t="shared" si="7"/>
        <v>3.403058044985193</v>
      </c>
      <c r="G88" s="4">
        <f t="shared" si="8"/>
        <v>2.2526227730105752</v>
      </c>
      <c r="I88" s="4">
        <f t="shared" si="9"/>
        <v>1.0443658818882247</v>
      </c>
    </row>
    <row r="89" spans="1: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4">
        <f t="shared" si="5"/>
        <v>3.8760158931832711E-2</v>
      </c>
      <c r="E89" s="4">
        <f t="shared" si="6"/>
        <v>2.4023187389242344</v>
      </c>
      <c r="F89" s="4">
        <f t="shared" si="7"/>
        <v>3.6767378016027346</v>
      </c>
      <c r="G89" s="4">
        <f t="shared" si="8"/>
        <v>3.2076442350221344</v>
      </c>
      <c r="I89" s="4">
        <f t="shared" si="9"/>
        <v>1.0387601589318327</v>
      </c>
    </row>
    <row r="90" spans="1: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4">
        <f t="shared" si="5"/>
        <v>2.0455713988269286E-2</v>
      </c>
      <c r="E90" s="4">
        <f t="shared" si="6"/>
        <v>2.151094874943253</v>
      </c>
      <c r="F90" s="4">
        <f t="shared" si="7"/>
        <v>3.5436015579513738</v>
      </c>
      <c r="G90" s="4">
        <f t="shared" si="8"/>
        <v>3.9537929953070572</v>
      </c>
      <c r="I90" s="4">
        <f t="shared" si="9"/>
        <v>1.0204557139882693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4">
        <f t="shared" si="5"/>
        <v>1.7251793529517556E-2</v>
      </c>
      <c r="E91" s="4">
        <f t="shared" si="6"/>
        <v>1.8494629978049544</v>
      </c>
      <c r="F91" s="4">
        <f t="shared" si="7"/>
        <v>3.7178221072399431</v>
      </c>
      <c r="G91" s="4">
        <f t="shared" si="8"/>
        <v>5.2540922757135942</v>
      </c>
      <c r="I91" s="4">
        <f t="shared" si="9"/>
        <v>1.0172517935295176</v>
      </c>
    </row>
    <row r="92" spans="1: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4">
        <f t="shared" si="5"/>
        <v>3.2701279324819366E-2</v>
      </c>
      <c r="E92" s="4">
        <f t="shared" si="6"/>
        <v>3.380113657747168</v>
      </c>
      <c r="F92" s="4">
        <f t="shared" si="7"/>
        <v>3.6172135109010846</v>
      </c>
      <c r="G92" s="4">
        <f t="shared" si="8"/>
        <v>2.3381089571148403</v>
      </c>
      <c r="I92" s="4">
        <f t="shared" si="9"/>
        <v>1.0327012793248194</v>
      </c>
    </row>
    <row r="93" spans="1: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4">
        <f t="shared" si="5"/>
        <v>2.4157119449765174E-2</v>
      </c>
      <c r="E93" s="4">
        <f t="shared" si="6"/>
        <v>2.0224075080326047</v>
      </c>
      <c r="F93" s="4">
        <f t="shared" si="7"/>
        <v>3.5380032695091539</v>
      </c>
      <c r="G93" s="4">
        <f t="shared" si="8"/>
        <v>4.4864272528968137</v>
      </c>
      <c r="I93" s="4">
        <f t="shared" si="9"/>
        <v>1.0241571194497652</v>
      </c>
    </row>
    <row r="94" spans="1: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4">
        <f t="shared" si="5"/>
        <v>1.6077616077616153E-2</v>
      </c>
      <c r="E94" s="4">
        <f t="shared" si="6"/>
        <v>1.3091205999758075</v>
      </c>
      <c r="F94" s="4">
        <f t="shared" si="7"/>
        <v>5.7201374207188156</v>
      </c>
      <c r="G94" s="4">
        <f t="shared" si="8"/>
        <v>16.311228334589305</v>
      </c>
      <c r="I94" s="4">
        <f t="shared" si="9"/>
        <v>1.0160776160776162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4">
        <f t="shared" si="5"/>
        <v>1.7297905185619467E-2</v>
      </c>
      <c r="E95" s="4">
        <f t="shared" si="6"/>
        <v>2.0130988540945802</v>
      </c>
      <c r="F95" s="4">
        <f t="shared" si="7"/>
        <v>3.5825046970955525</v>
      </c>
      <c r="G95" s="4">
        <f t="shared" si="8"/>
        <v>4.4619135483842527</v>
      </c>
      <c r="I95" s="4">
        <f t="shared" si="9"/>
        <v>1.0172979051856195</v>
      </c>
    </row>
    <row r="96" spans="1: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4">
        <f t="shared" si="5"/>
        <v>4.2691441402677777E-2</v>
      </c>
      <c r="E96" s="4">
        <f t="shared" si="6"/>
        <v>1.3764430520554265</v>
      </c>
      <c r="F96" s="4">
        <f t="shared" si="7"/>
        <v>5.4642366763986097</v>
      </c>
      <c r="G96" s="4">
        <f t="shared" si="8"/>
        <v>11.05197550016274</v>
      </c>
      <c r="I96" s="4">
        <f t="shared" si="9"/>
        <v>1.0426914414026778</v>
      </c>
    </row>
    <row r="97" spans="1: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4">
        <f t="shared" si="5"/>
        <v>3.1481481481481222E-2</v>
      </c>
      <c r="E97" s="4">
        <f t="shared" si="6"/>
        <v>1.0923803101820635</v>
      </c>
      <c r="F97" s="4">
        <f t="shared" si="7"/>
        <v>13.728813559322017</v>
      </c>
      <c r="G97" s="4">
        <f t="shared" si="8"/>
        <v>85.26315789473621</v>
      </c>
      <c r="I97" s="4">
        <f t="shared" si="9"/>
        <v>1.0314814814814812</v>
      </c>
    </row>
    <row r="98" spans="1: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4">
        <f t="shared" si="5"/>
        <v>6.1076866414654596E-2</v>
      </c>
      <c r="E98" s="4">
        <f t="shared" si="6"/>
        <v>1.782415564881628</v>
      </c>
      <c r="F98" s="4">
        <f t="shared" si="7"/>
        <v>3.6297768098164021</v>
      </c>
      <c r="G98" s="4">
        <f t="shared" si="8"/>
        <v>6.1175334563056332</v>
      </c>
      <c r="I98" s="4">
        <f t="shared" si="9"/>
        <v>1.0610768664146546</v>
      </c>
    </row>
    <row r="99" spans="1: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4">
        <f t="shared" si="5"/>
        <v>4.6323430238973895E-2</v>
      </c>
      <c r="E99" s="4">
        <f t="shared" si="6"/>
        <v>1.8832145441110821</v>
      </c>
      <c r="F99" s="4">
        <f t="shared" si="7"/>
        <v>4.0594471728165642</v>
      </c>
      <c r="G99" s="4">
        <f t="shared" si="8"/>
        <v>4.4912715457899663</v>
      </c>
      <c r="I99" s="4">
        <f t="shared" si="9"/>
        <v>1.0463234302389739</v>
      </c>
    </row>
    <row r="100" spans="1: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4">
        <f t="shared" si="5"/>
        <v>4.461275974562473E-2</v>
      </c>
      <c r="E100" s="4">
        <f t="shared" si="6"/>
        <v>2.3921755975046319</v>
      </c>
      <c r="F100" s="4">
        <f t="shared" si="7"/>
        <v>3.4813622037258249</v>
      </c>
      <c r="G100" s="4">
        <f t="shared" si="8"/>
        <v>3.3929750106965386</v>
      </c>
      <c r="I100" s="4">
        <f t="shared" si="9"/>
        <v>1.0446127597456247</v>
      </c>
    </row>
    <row r="101" spans="1: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4">
        <f t="shared" si="5"/>
        <v>4.5579638511575649E-2</v>
      </c>
      <c r="E101" s="4">
        <f t="shared" si="6"/>
        <v>2.147876955608079</v>
      </c>
      <c r="F101" s="4">
        <f t="shared" si="7"/>
        <v>3.4741874277880433</v>
      </c>
      <c r="G101" s="4">
        <f t="shared" si="8"/>
        <v>4.0553656051901124</v>
      </c>
      <c r="I101" s="4">
        <f t="shared" si="9"/>
        <v>1.0455796385115756</v>
      </c>
    </row>
    <row r="102" spans="1: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4">
        <f t="shared" si="5"/>
        <v>3.3418738743522747E-2</v>
      </c>
      <c r="E102" s="4">
        <f t="shared" si="6"/>
        <v>1.5565287867238515</v>
      </c>
      <c r="F102" s="4">
        <f t="shared" si="7"/>
        <v>4.4281636598779865</v>
      </c>
      <c r="G102" s="4">
        <f t="shared" si="8"/>
        <v>7.5920019709508733</v>
      </c>
      <c r="I102" s="4">
        <f t="shared" si="9"/>
        <v>1.0334187387435227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4">
        <f t="shared" si="5"/>
        <v>3.1135350813174423E-2</v>
      </c>
      <c r="E103" s="4">
        <f t="shared" si="6"/>
        <v>1.482463077215316</v>
      </c>
      <c r="F103" s="4">
        <f t="shared" si="7"/>
        <v>4.5776122365846277</v>
      </c>
      <c r="G103" s="4">
        <f t="shared" si="8"/>
        <v>9.3464546061852882</v>
      </c>
      <c r="I103" s="4">
        <f t="shared" si="9"/>
        <v>1.0311353508131744</v>
      </c>
    </row>
    <row r="104" spans="1: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4">
        <f t="shared" si="5"/>
        <v>3.4893558005686165E-2</v>
      </c>
      <c r="E104" s="4">
        <f t="shared" si="6"/>
        <v>1.6822855098612577</v>
      </c>
      <c r="F104" s="4">
        <f t="shared" si="7"/>
        <v>4.6040141324706276</v>
      </c>
      <c r="G104" s="4">
        <f t="shared" si="8"/>
        <v>5.3087343853535236</v>
      </c>
      <c r="I104" s="4">
        <f t="shared" si="9"/>
        <v>1.0348935580056862</v>
      </c>
    </row>
    <row r="105" spans="1: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4">
        <f t="shared" si="5"/>
        <v>2.8157026296140142E-2</v>
      </c>
      <c r="E105" s="4">
        <f t="shared" si="6"/>
        <v>2.4134585757103242</v>
      </c>
      <c r="F105" s="4">
        <f t="shared" si="7"/>
        <v>3.3522553368090682</v>
      </c>
      <c r="G105" s="4">
        <f t="shared" si="8"/>
        <v>3.4800737808654438</v>
      </c>
      <c r="I105" s="4">
        <f t="shared" si="9"/>
        <v>1.0281570262961401</v>
      </c>
    </row>
    <row r="106" spans="1: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2.61</v>
      </c>
      <c r="D106" s="4">
        <f t="shared" si="5"/>
        <v>3.2930791987972219E-2</v>
      </c>
      <c r="E106" s="4">
        <f t="shared" si="6"/>
        <v>3.1021564694082242</v>
      </c>
      <c r="F106" s="4">
        <f t="shared" si="7"/>
        <v>3.2735499576629974</v>
      </c>
      <c r="G106" s="4">
        <f t="shared" si="8"/>
        <v>2.6869814517179962</v>
      </c>
      <c r="I106" s="4">
        <f t="shared" si="9"/>
        <v>1.0329307919879722</v>
      </c>
    </row>
    <row r="107" spans="1:9" x14ac:dyDescent="0.2">
      <c r="A107" s="4">
        <f>IF('True_Odds_Calculator_3-way'!A106="","",'True_Odds_Calculator_3-way'!A106)</f>
        <v>1.78</v>
      </c>
      <c r="B107" s="4">
        <f>IF('True_Odds_Calculator_3-way'!B106="","",'True_Odds_Calculator_3-way'!B106)</f>
        <v>3.47</v>
      </c>
      <c r="C107" s="4">
        <f>IF('True_Odds_Calculator_3-way'!C106="","",'True_Odds_Calculator_3-way'!C106)</f>
        <v>5.34</v>
      </c>
      <c r="D107" s="4">
        <f t="shared" si="5"/>
        <v>3.7248108452330841E-2</v>
      </c>
      <c r="E107" s="4">
        <f t="shared" si="6"/>
        <v>1.8202280303079914</v>
      </c>
      <c r="F107" s="4">
        <f t="shared" si="7"/>
        <v>3.6262312619864576</v>
      </c>
      <c r="G107" s="4">
        <f t="shared" si="8"/>
        <v>5.7191917529167267</v>
      </c>
      <c r="I107" s="4">
        <f t="shared" si="9"/>
        <v>1.0372481084523308</v>
      </c>
    </row>
    <row r="108" spans="1:9" x14ac:dyDescent="0.2">
      <c r="A108" s="4">
        <f>IF('True_Odds_Calculator_3-way'!A107="","",'True_Odds_Calculator_3-way'!A107)</f>
        <v>6.53</v>
      </c>
      <c r="B108" s="4">
        <f>IF('True_Odds_Calculator_3-way'!B107="","",'True_Odds_Calculator_3-way'!B107)</f>
        <v>4.32</v>
      </c>
      <c r="C108" s="4">
        <f>IF('True_Odds_Calculator_3-way'!C107="","",'True_Odds_Calculator_3-way'!C107)</f>
        <v>1.55</v>
      </c>
      <c r="D108" s="4">
        <f t="shared" si="5"/>
        <v>2.9782128618763393E-2</v>
      </c>
      <c r="E108" s="4">
        <f t="shared" si="6"/>
        <v>6.9826560302526675</v>
      </c>
      <c r="F108" s="4">
        <f t="shared" si="7"/>
        <v>4.513570167240835</v>
      </c>
      <c r="G108" s="4">
        <f t="shared" si="8"/>
        <v>1.5742232550525894</v>
      </c>
      <c r="I108" s="4">
        <f t="shared" si="9"/>
        <v>1.0297821286187634</v>
      </c>
    </row>
    <row r="109" spans="1:9" x14ac:dyDescent="0.2">
      <c r="A109" s="4">
        <f>IF('True_Odds_Calculator_3-way'!A108="","",'True_Odds_Calculator_3-way'!A108)</f>
        <v>2.15</v>
      </c>
      <c r="B109" s="4">
        <f>IF('True_Odds_Calculator_3-way'!B108="","",'True_Odds_Calculator_3-way'!B108)</f>
        <v>3.39</v>
      </c>
      <c r="C109" s="4">
        <f>IF('True_Odds_Calculator_3-way'!C108="","",'True_Odds_Calculator_3-way'!C108)</f>
        <v>3.74</v>
      </c>
      <c r="D109" s="4">
        <f t="shared" si="5"/>
        <v>2.7481208951615432E-2</v>
      </c>
      <c r="E109" s="4">
        <f t="shared" si="6"/>
        <v>2.1931946761699681</v>
      </c>
      <c r="F109" s="4">
        <f t="shared" si="7"/>
        <v>3.4986461389182537</v>
      </c>
      <c r="G109" s="4">
        <f t="shared" si="8"/>
        <v>3.8726775741497477</v>
      </c>
      <c r="I109" s="4">
        <f t="shared" si="9"/>
        <v>1.0274812089516154</v>
      </c>
    </row>
    <row r="110" spans="1:9" x14ac:dyDescent="0.2">
      <c r="A110" s="4">
        <f>IF('True_Odds_Calculator_3-way'!A109="","",'True_Odds_Calculator_3-way'!A109)</f>
        <v>4.7</v>
      </c>
      <c r="B110" s="4">
        <f>IF('True_Odds_Calculator_3-way'!B109="","",'True_Odds_Calculator_3-way'!B109)</f>
        <v>3.99</v>
      </c>
      <c r="C110" s="4">
        <f>IF('True_Odds_Calculator_3-way'!C109="","",'True_Odds_Calculator_3-way'!C109)</f>
        <v>1.76</v>
      </c>
      <c r="D110" s="4">
        <f t="shared" si="5"/>
        <v>3.1574342044666803E-2</v>
      </c>
      <c r="E110" s="4">
        <f t="shared" si="6"/>
        <v>4.9445914822812194</v>
      </c>
      <c r="F110" s="4">
        <f t="shared" si="7"/>
        <v>4.1649003023486282</v>
      </c>
      <c r="G110" s="4">
        <f t="shared" si="8"/>
        <v>1.7932168568742022</v>
      </c>
      <c r="I110" s="4">
        <f t="shared" si="9"/>
        <v>1.0315743420446668</v>
      </c>
    </row>
    <row r="111" spans="1:9" x14ac:dyDescent="0.2">
      <c r="A111" s="4">
        <f>IF('True_Odds_Calculator_3-way'!A110="","",'True_Odds_Calculator_3-way'!A110)</f>
        <v>2.31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3.55</v>
      </c>
      <c r="D111" s="4">
        <f t="shared" si="5"/>
        <v>2.9055982550534765E-2</v>
      </c>
      <c r="E111" s="4">
        <f t="shared" si="6"/>
        <v>2.3628646219837393</v>
      </c>
      <c r="F111" s="4">
        <f t="shared" si="7"/>
        <v>3.2810543122548892</v>
      </c>
      <c r="G111" s="4">
        <f t="shared" si="8"/>
        <v>3.6764055303437218</v>
      </c>
      <c r="I111" s="4">
        <f t="shared" si="9"/>
        <v>1.0290559825505348</v>
      </c>
    </row>
    <row r="112" spans="1:9" x14ac:dyDescent="0.2">
      <c r="A112" s="4">
        <f>IF('True_Odds_Calculator_3-way'!A111="","",'True_Odds_Calculator_3-way'!A111)</f>
        <v>1.57</v>
      </c>
      <c r="B112" s="4">
        <f>IF('True_Odds_Calculator_3-way'!B111="","",'True_Odds_Calculator_3-way'!B111)</f>
        <v>4.13</v>
      </c>
      <c r="C112" s="4">
        <f>IF('True_Odds_Calculator_3-way'!C111="","",'True_Odds_Calculator_3-way'!C111)</f>
        <v>6.58</v>
      </c>
      <c r="D112" s="4">
        <f t="shared" si="5"/>
        <v>3.1049109655139961E-2</v>
      </c>
      <c r="E112" s="4">
        <f t="shared" si="6"/>
        <v>1.595932359251534</v>
      </c>
      <c r="F112" s="4">
        <f t="shared" si="7"/>
        <v>4.3144166068528893</v>
      </c>
      <c r="G112" s="4">
        <f t="shared" si="8"/>
        <v>7.0608513724227242</v>
      </c>
      <c r="I112" s="4">
        <f t="shared" si="9"/>
        <v>1.03104910965514</v>
      </c>
    </row>
    <row r="113" spans="1:9" x14ac:dyDescent="0.2">
      <c r="A113" s="4">
        <f>IF('True_Odds_Calculator_3-way'!A112="","",'True_Odds_Calculator_3-way'!A112)</f>
        <v>1.67</v>
      </c>
      <c r="B113" s="4">
        <f>IF('True_Odds_Calculator_3-way'!B112="","",'True_Odds_Calculator_3-way'!B112)</f>
        <v>4.0599999999999996</v>
      </c>
      <c r="C113" s="4">
        <f>IF('True_Odds_Calculator_3-way'!C112="","",'True_Odds_Calculator_3-way'!C112)</f>
        <v>5.36</v>
      </c>
      <c r="D113" s="4">
        <f t="shared" si="5"/>
        <v>3.16749781078971E-2</v>
      </c>
      <c r="E113" s="4">
        <f t="shared" si="6"/>
        <v>1.6999746404665552</v>
      </c>
      <c r="F113" s="4">
        <f t="shared" si="7"/>
        <v>4.2418338594046512</v>
      </c>
      <c r="G113" s="4">
        <f t="shared" si="8"/>
        <v>5.6815328738591662</v>
      </c>
      <c r="I113" s="4">
        <f t="shared" si="9"/>
        <v>1.0316749781078971</v>
      </c>
    </row>
    <row r="114" spans="1:9" x14ac:dyDescent="0.2">
      <c r="A114" s="4">
        <f>IF('True_Odds_Calculator_3-way'!A113="","",'True_Odds_Calculator_3-way'!A113)</f>
        <v>2.64</v>
      </c>
      <c r="B114" s="4">
        <f>IF('True_Odds_Calculator_3-way'!B113="","",'True_Odds_Calculator_3-way'!B113)</f>
        <v>3.21</v>
      </c>
      <c r="C114" s="4">
        <f>IF('True_Odds_Calculator_3-way'!C113="","",'True_Odds_Calculator_3-way'!C113)</f>
        <v>2.97</v>
      </c>
      <c r="D114" s="4">
        <f t="shared" si="5"/>
        <v>2.7014695238994246E-2</v>
      </c>
      <c r="E114" s="4">
        <f t="shared" si="6"/>
        <v>2.7042888750212741</v>
      </c>
      <c r="F114" s="4">
        <f t="shared" si="7"/>
        <v>3.3055492952863053</v>
      </c>
      <c r="G114" s="4">
        <f t="shared" si="8"/>
        <v>3.0516140390186131</v>
      </c>
      <c r="I114" s="4">
        <f t="shared" si="9"/>
        <v>1.0270146952389942</v>
      </c>
    </row>
    <row r="115" spans="1:9" x14ac:dyDescent="0.2">
      <c r="A115" s="4">
        <f>IF('True_Odds_Calculator_3-way'!A114="","",'True_Odds_Calculator_3-way'!A114)</f>
        <v>1.46</v>
      </c>
      <c r="B115" s="4">
        <f>IF('True_Odds_Calculator_3-way'!B114="","",'True_Odds_Calculator_3-way'!B114)</f>
        <v>4.54</v>
      </c>
      <c r="C115" s="4">
        <f>IF('True_Odds_Calculator_3-way'!C114="","",'True_Odds_Calculator_3-way'!C114)</f>
        <v>7.78</v>
      </c>
      <c r="D115" s="4">
        <f t="shared" si="5"/>
        <v>3.3730528400111703E-2</v>
      </c>
      <c r="E115" s="4">
        <f t="shared" si="6"/>
        <v>1.4843666562046003</v>
      </c>
      <c r="F115" s="4">
        <f t="shared" si="7"/>
        <v>4.7842126864646977</v>
      </c>
      <c r="G115" s="4">
        <f t="shared" si="8"/>
        <v>8.5257891764419558</v>
      </c>
      <c r="I115" s="4">
        <f t="shared" si="9"/>
        <v>1.0337305284001117</v>
      </c>
    </row>
    <row r="116" spans="1:9" x14ac:dyDescent="0.2">
      <c r="A116" s="4">
        <f>IF('True_Odds_Calculator_3-way'!A115="","",'True_Odds_Calculator_3-way'!A115)</f>
        <v>2.66</v>
      </c>
      <c r="B116" s="4">
        <f>IF('True_Odds_Calculator_3-way'!B115="","",'True_Odds_Calculator_3-way'!B115)</f>
        <v>2.88</v>
      </c>
      <c r="C116" s="4">
        <f>IF('True_Odds_Calculator_3-way'!C115="","",'True_Odds_Calculator_3-way'!C115)</f>
        <v>3.12</v>
      </c>
      <c r="D116" s="4">
        <f t="shared" si="5"/>
        <v>4.3674892359102824E-2</v>
      </c>
      <c r="E116" s="4">
        <f t="shared" si="6"/>
        <v>2.7671584063780443</v>
      </c>
      <c r="F116" s="4">
        <f t="shared" si="7"/>
        <v>3.0060368003348414</v>
      </c>
      <c r="G116" s="4">
        <f t="shared" si="8"/>
        <v>3.2684596063467608</v>
      </c>
      <c r="I116" s="4">
        <f t="shared" si="9"/>
        <v>1.0436748923591028</v>
      </c>
    </row>
    <row r="117" spans="1:9" x14ac:dyDescent="0.2">
      <c r="A117" s="4">
        <f>IF('True_Odds_Calculator_3-way'!A116="","",'True_Odds_Calculator_3-way'!A116)</f>
        <v>5.15</v>
      </c>
      <c r="B117" s="4">
        <f>IF('True_Odds_Calculator_3-way'!B116="","",'True_Odds_Calculator_3-way'!B116)</f>
        <v>3.38</v>
      </c>
      <c r="C117" s="4">
        <f>IF('True_Odds_Calculator_3-way'!C116="","",'True_Odds_Calculator_3-way'!C116)</f>
        <v>1.79</v>
      </c>
      <c r="D117" s="4">
        <f t="shared" si="5"/>
        <v>4.8691963324328791E-2</v>
      </c>
      <c r="E117" s="4">
        <f t="shared" si="6"/>
        <v>5.6197422900748668</v>
      </c>
      <c r="F117" s="4">
        <f t="shared" si="7"/>
        <v>3.5761883027722123</v>
      </c>
      <c r="G117" s="4">
        <f t="shared" si="8"/>
        <v>1.8435607329860486</v>
      </c>
      <c r="I117" s="4">
        <f t="shared" si="9"/>
        <v>1.0486919633243288</v>
      </c>
    </row>
    <row r="118" spans="1:9" x14ac:dyDescent="0.2">
      <c r="A118" s="4">
        <f>IF('True_Odds_Calculator_3-way'!A117="","",'True_Odds_Calculator_3-way'!A117)</f>
        <v>3.39</v>
      </c>
      <c r="B118" s="4">
        <f>IF('True_Odds_Calculator_3-way'!B117="","",'True_Odds_Calculator_3-way'!B117)</f>
        <v>3.07</v>
      </c>
      <c r="C118" s="4">
        <f>IF('True_Odds_Calculator_3-way'!C117="","",'True_Odds_Calculator_3-way'!C117)</f>
        <v>2.4300000000000002</v>
      </c>
      <c r="D118" s="4">
        <f t="shared" si="5"/>
        <v>3.2240783505120385E-2</v>
      </c>
      <c r="E118" s="4">
        <f t="shared" si="6"/>
        <v>3.5181744311912961</v>
      </c>
      <c r="F118" s="4">
        <f t="shared" si="7"/>
        <v>3.1747445647473174</v>
      </c>
      <c r="G118" s="4">
        <f t="shared" si="8"/>
        <v>2.4951612217358905</v>
      </c>
      <c r="I118" s="4">
        <f t="shared" si="9"/>
        <v>1.0322407835051204</v>
      </c>
    </row>
    <row r="119" spans="1:9" x14ac:dyDescent="0.2">
      <c r="A119" s="4">
        <f>IF('True_Odds_Calculator_3-way'!A118="","",'True_Odds_Calculator_3-way'!A118)</f>
        <v>2.54</v>
      </c>
      <c r="B119" s="4">
        <f>IF('True_Odds_Calculator_3-way'!B118="","",'True_Odds_Calculator_3-way'!B118)</f>
        <v>3.32</v>
      </c>
      <c r="C119" s="4">
        <f>IF('True_Odds_Calculator_3-way'!C118="","",'True_Odds_Calculator_3-way'!C118)</f>
        <v>2.86</v>
      </c>
      <c r="D119" s="4">
        <f t="shared" si="5"/>
        <v>4.4555956329032753E-2</v>
      </c>
      <c r="E119" s="4">
        <f t="shared" si="6"/>
        <v>2.6395754581517026</v>
      </c>
      <c r="F119" s="4">
        <f t="shared" si="7"/>
        <v>3.4921952285597557</v>
      </c>
      <c r="G119" s="4">
        <f t="shared" si="8"/>
        <v>2.9868724190680505</v>
      </c>
      <c r="I119" s="4">
        <f t="shared" si="9"/>
        <v>1.0445559563290328</v>
      </c>
    </row>
    <row r="120" spans="1:9" x14ac:dyDescent="0.2">
      <c r="A120" s="4">
        <f>IF('True_Odds_Calculator_3-way'!A119="","",'True_Odds_Calculator_3-way'!A119)</f>
        <v>2.87</v>
      </c>
      <c r="B120" s="4">
        <f>IF('True_Odds_Calculator_3-way'!B119="","",'True_Odds_Calculator_3-way'!B119)</f>
        <v>3.04</v>
      </c>
      <c r="C120" s="4">
        <f>IF('True_Odds_Calculator_3-way'!C119="","",'True_Odds_Calculator_3-way'!C119)</f>
        <v>2.73</v>
      </c>
      <c r="D120" s="4">
        <f t="shared" si="5"/>
        <v>4.367979047054793E-2</v>
      </c>
      <c r="E120" s="4">
        <f t="shared" si="6"/>
        <v>2.9951586950423863</v>
      </c>
      <c r="F120" s="4">
        <f t="shared" si="7"/>
        <v>3.1807886648436163</v>
      </c>
      <c r="G120" s="4">
        <f t="shared" si="8"/>
        <v>2.8430055155557388</v>
      </c>
      <c r="I120" s="4">
        <f t="shared" si="9"/>
        <v>1.0436797904705479</v>
      </c>
    </row>
    <row r="121" spans="1:9" x14ac:dyDescent="0.2">
      <c r="A121" s="4">
        <f>IF('True_Odds_Calculator_3-way'!A120="","",'True_Odds_Calculator_3-way'!A120)</f>
        <v>2.4300000000000002</v>
      </c>
      <c r="B121" s="4">
        <f>IF('True_Odds_Calculator_3-way'!B120="","",'True_Odds_Calculator_3-way'!B120)</f>
        <v>3.07</v>
      </c>
      <c r="C121" s="4">
        <f>IF('True_Odds_Calculator_3-way'!C120="","",'True_Odds_Calculator_3-way'!C120)</f>
        <v>3.26</v>
      </c>
      <c r="D121" s="4">
        <f t="shared" si="5"/>
        <v>4.4003999025326035E-2</v>
      </c>
      <c r="E121" s="4">
        <f t="shared" si="6"/>
        <v>2.519814345482104</v>
      </c>
      <c r="F121" s="4">
        <f t="shared" si="7"/>
        <v>3.2147632281784722</v>
      </c>
      <c r="G121" s="4">
        <f t="shared" si="8"/>
        <v>3.4237140596916227</v>
      </c>
      <c r="I121" s="4">
        <f t="shared" si="9"/>
        <v>1.044003999025326</v>
      </c>
    </row>
    <row r="122" spans="1:9" x14ac:dyDescent="0.2">
      <c r="A122" s="4">
        <f>IF('True_Odds_Calculator_3-way'!A121="","",'True_Odds_Calculator_3-way'!A121)</f>
        <v>2.71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2.96</v>
      </c>
      <c r="D122" s="4">
        <f t="shared" si="5"/>
        <v>4.4679365712576136E-2</v>
      </c>
      <c r="E122" s="4">
        <f t="shared" si="6"/>
        <v>2.8239767179872324</v>
      </c>
      <c r="F122" s="4">
        <f t="shared" si="7"/>
        <v>3.0965052241494675</v>
      </c>
      <c r="G122" s="4">
        <f t="shared" si="8"/>
        <v>3.0965052241494675</v>
      </c>
      <c r="I122" s="4">
        <f t="shared" si="9"/>
        <v>1.0446793657125761</v>
      </c>
    </row>
    <row r="123" spans="1:9" x14ac:dyDescent="0.2">
      <c r="A123" s="4">
        <f>IF('True_Odds_Calculator_3-way'!A122="","",'True_Odds_Calculator_3-way'!A122)</f>
        <v>1.83</v>
      </c>
      <c r="B123" s="4">
        <f>IF('True_Odds_Calculator_3-way'!B122="","",'True_Odds_Calculator_3-way'!B122)</f>
        <v>3.78</v>
      </c>
      <c r="C123" s="4">
        <f>IF('True_Odds_Calculator_3-way'!C122="","",'True_Odds_Calculator_3-way'!C122)</f>
        <v>4.59</v>
      </c>
      <c r="D123" s="4">
        <f t="shared" si="5"/>
        <v>2.8863275729235305E-2</v>
      </c>
      <c r="E123" s="4">
        <f t="shared" si="6"/>
        <v>1.8627975275865458</v>
      </c>
      <c r="F123" s="4">
        <f t="shared" si="7"/>
        <v>3.9226581628228141</v>
      </c>
      <c r="G123" s="4">
        <f t="shared" si="8"/>
        <v>4.8020630007432032</v>
      </c>
      <c r="I123" s="4">
        <f t="shared" si="9"/>
        <v>1.0288632757292353</v>
      </c>
    </row>
    <row r="124" spans="1:9" x14ac:dyDescent="0.2">
      <c r="A124" s="4">
        <f>IF('True_Odds_Calculator_3-way'!A123="","",'True_Odds_Calculator_3-way'!A123)</f>
        <v>2.59</v>
      </c>
      <c r="B124" s="4">
        <f>IF('True_Odds_Calculator_3-way'!B123="","",'True_Odds_Calculator_3-way'!B123)</f>
        <v>3.54</v>
      </c>
      <c r="C124" s="4">
        <f>IF('True_Odds_Calculator_3-way'!C123="","",'True_Odds_Calculator_3-way'!C123)</f>
        <v>2.79</v>
      </c>
      <c r="D124" s="4">
        <f t="shared" si="5"/>
        <v>2.7009200874701156E-2</v>
      </c>
      <c r="E124" s="4">
        <f t="shared" si="6"/>
        <v>2.6518353465754423</v>
      </c>
      <c r="F124" s="4">
        <f t="shared" si="7"/>
        <v>3.6565369669049912</v>
      </c>
      <c r="G124" s="4">
        <f t="shared" si="8"/>
        <v>2.8618864575783896</v>
      </c>
      <c r="I124" s="4">
        <f t="shared" si="9"/>
        <v>1.0270092008747012</v>
      </c>
    </row>
    <row r="125" spans="1:9" x14ac:dyDescent="0.2">
      <c r="A125" s="4">
        <f>IF('True_Odds_Calculator_3-way'!A124="","",'True_Odds_Calculator_3-way'!A124)</f>
        <v>2.93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2.57</v>
      </c>
      <c r="D125" s="4">
        <f t="shared" si="5"/>
        <v>2.7137891737914144E-2</v>
      </c>
      <c r="E125" s="4">
        <f t="shared" si="6"/>
        <v>3.0097730544159478</v>
      </c>
      <c r="F125" s="4">
        <f t="shared" si="7"/>
        <v>3.4759644222027783</v>
      </c>
      <c r="G125" s="4">
        <f t="shared" si="8"/>
        <v>2.6311697696352514</v>
      </c>
      <c r="I125" s="4">
        <f t="shared" si="9"/>
        <v>1.0271378917379141</v>
      </c>
    </row>
    <row r="126" spans="1:9" x14ac:dyDescent="0.2">
      <c r="A126" s="4">
        <f>IF('True_Odds_Calculator_3-way'!A125="","",'True_Odds_Calculator_3-way'!A125)</f>
        <v>3.66</v>
      </c>
      <c r="B126" s="4">
        <f>IF('True_Odds_Calculator_3-way'!B125="","",'True_Odds_Calculator_3-way'!B125)</f>
        <v>3.37</v>
      </c>
      <c r="C126" s="4">
        <f>IF('True_Odds_Calculator_3-way'!C125="","",'True_Odds_Calculator_3-way'!C125)</f>
        <v>2.1800000000000002</v>
      </c>
      <c r="D126" s="4">
        <f t="shared" si="5"/>
        <v>2.8675545090632415E-2</v>
      </c>
      <c r="E126" s="4">
        <f t="shared" si="6"/>
        <v>3.7926838786433952</v>
      </c>
      <c r="F126" s="4">
        <f t="shared" si="7"/>
        <v>3.4821682861251939</v>
      </c>
      <c r="G126" s="4">
        <f t="shared" si="8"/>
        <v>2.2263925954491164</v>
      </c>
      <c r="I126" s="4">
        <f t="shared" si="9"/>
        <v>1.0286755450906324</v>
      </c>
    </row>
    <row r="127" spans="1:9" x14ac:dyDescent="0.2">
      <c r="A127" s="4">
        <f>IF('True_Odds_Calculator_3-way'!A126="","",'True_Odds_Calculator_3-way'!A126)</f>
        <v>3.55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2.15</v>
      </c>
      <c r="D127" s="4">
        <f t="shared" si="5"/>
        <v>2.9292295621052622E-2</v>
      </c>
      <c r="E127" s="4">
        <f t="shared" si="6"/>
        <v>3.677470504569778</v>
      </c>
      <c r="F127" s="4">
        <f t="shared" si="7"/>
        <v>3.6667405529255572</v>
      </c>
      <c r="G127" s="4">
        <f t="shared" si="8"/>
        <v>2.1961023637513866</v>
      </c>
      <c r="I127" s="4">
        <f t="shared" si="9"/>
        <v>1.0292922956210526</v>
      </c>
    </row>
    <row r="128" spans="1:9" x14ac:dyDescent="0.2">
      <c r="A128" s="4">
        <f>IF('True_Odds_Calculator_3-way'!A127="","",'True_Odds_Calculator_3-way'!A127)</f>
        <v>2.94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2.58</v>
      </c>
      <c r="D128" s="4">
        <f t="shared" si="5"/>
        <v>2.8033253946875281E-2</v>
      </c>
      <c r="E128" s="4">
        <f t="shared" si="6"/>
        <v>3.0230510383020652</v>
      </c>
      <c r="F128" s="4">
        <f t="shared" si="7"/>
        <v>3.4369471826213891</v>
      </c>
      <c r="G128" s="4">
        <f t="shared" si="8"/>
        <v>2.6437367884940741</v>
      </c>
      <c r="I128" s="4">
        <f t="shared" si="9"/>
        <v>1.0280332539468753</v>
      </c>
    </row>
    <row r="129" spans="1:9" x14ac:dyDescent="0.2">
      <c r="A129" s="4">
        <f>IF('True_Odds_Calculator_3-way'!A128="","",'True_Odds_Calculator_3-way'!A128)</f>
        <v>1.71</v>
      </c>
      <c r="B129" s="4">
        <f>IF('True_Odds_Calculator_3-way'!B128="","",'True_Odds_Calculator_3-way'!B128)</f>
        <v>3.8</v>
      </c>
      <c r="C129" s="4">
        <f>IF('True_Odds_Calculator_3-way'!C128="","",'True_Odds_Calculator_3-way'!C128)</f>
        <v>5.47</v>
      </c>
      <c r="D129" s="4">
        <f t="shared" si="5"/>
        <v>3.0768572864213972E-2</v>
      </c>
      <c r="E129" s="4">
        <f t="shared" si="6"/>
        <v>1.7405254865961219</v>
      </c>
      <c r="F129" s="4">
        <f t="shared" si="7"/>
        <v>3.9541054292840316</v>
      </c>
      <c r="G129" s="4">
        <f t="shared" si="8"/>
        <v>5.7951137912519082</v>
      </c>
      <c r="I129" s="4">
        <f t="shared" si="9"/>
        <v>1.030768572864214</v>
      </c>
    </row>
    <row r="130" spans="1:9" x14ac:dyDescent="0.2">
      <c r="A130" s="4">
        <f>IF('True_Odds_Calculator_3-way'!A129="","",'True_Odds_Calculator_3-way'!A129)</f>
        <v>1.81</v>
      </c>
      <c r="B130" s="4">
        <f>IF('True_Odds_Calculator_3-way'!B129="","",'True_Odds_Calculator_3-way'!B129)</f>
        <v>3.74</v>
      </c>
      <c r="C130" s="4">
        <f>IF('True_Odds_Calculator_3-way'!C129="","",'True_Odds_Calculator_3-way'!C129)</f>
        <v>4.7699999999999996</v>
      </c>
      <c r="D130" s="4">
        <f t="shared" si="5"/>
        <v>2.950947285970984E-2</v>
      </c>
      <c r="E130" s="4">
        <f t="shared" si="6"/>
        <v>1.8428094694004769</v>
      </c>
      <c r="F130" s="4">
        <f t="shared" si="7"/>
        <v>3.8828439106601436</v>
      </c>
      <c r="G130" s="4">
        <f t="shared" si="8"/>
        <v>5.0048267821517758</v>
      </c>
      <c r="I130" s="4">
        <f t="shared" si="9"/>
        <v>1.0295094728597098</v>
      </c>
    </row>
    <row r="131" spans="1:9" x14ac:dyDescent="0.2">
      <c r="A131" s="4">
        <f>IF('True_Odds_Calculator_3-way'!A130="","",'True_Odds_Calculator_3-way'!A130)</f>
        <v>2.5</v>
      </c>
      <c r="B131" s="4">
        <f>IF('True_Odds_Calculator_3-way'!B130="","",'True_Odds_Calculator_3-way'!B130)</f>
        <v>3.63</v>
      </c>
      <c r="C131" s="4">
        <f>IF('True_Odds_Calculator_3-way'!C130="","",'True_Odds_Calculator_3-way'!C130)</f>
        <v>2.85</v>
      </c>
      <c r="D131" s="4">
        <f t="shared" ref="D131:D194" si="10">IF(A131="","",((1/A131)+(1/B131)+(1/C131))-1)</f>
        <v>2.6359286646367996E-2</v>
      </c>
      <c r="E131" s="4">
        <f t="shared" ref="E131:E194" si="11">IF(A131="","",(3*A131)/(3-($D131*A131)))</f>
        <v>2.556148543473427</v>
      </c>
      <c r="F131" s="4">
        <f t="shared" ref="F131:F194" si="12">IF(B131="","",(3*B131)/(3-($D131*B131)))</f>
        <v>3.7495922583451127</v>
      </c>
      <c r="G131" s="4">
        <f t="shared" ref="G131:G194" si="13">IF(C131="","",(3*C131)/(3-($D131*C131)))</f>
        <v>2.9232008137662118</v>
      </c>
      <c r="I131" s="4">
        <f t="shared" ref="I131:I194" si="14">IF(A131="","",D131+1)</f>
        <v>1.026359286646368</v>
      </c>
    </row>
    <row r="132" spans="1:9" x14ac:dyDescent="0.2">
      <c r="A132" s="4">
        <f>IF('True_Odds_Calculator_3-way'!A131="","",'True_Odds_Calculator_3-way'!A131)</f>
        <v>2.19</v>
      </c>
      <c r="B132" s="4">
        <f>IF('True_Odds_Calculator_3-way'!B131="","",'True_Odds_Calculator_3-way'!B131)</f>
        <v>3.3</v>
      </c>
      <c r="C132" s="4">
        <f>IF('True_Odds_Calculator_3-way'!C131="","",'True_Odds_Calculator_3-way'!C131)</f>
        <v>3.73</v>
      </c>
      <c r="D132" s="4">
        <f t="shared" si="10"/>
        <v>2.7747822341821493E-2</v>
      </c>
      <c r="E132" s="4">
        <f t="shared" si="11"/>
        <v>2.2352775822223991</v>
      </c>
      <c r="F132" s="4">
        <f t="shared" si="12"/>
        <v>3.403895764435807</v>
      </c>
      <c r="G132" s="4">
        <f t="shared" si="13"/>
        <v>3.8632824424198913</v>
      </c>
      <c r="I132" s="4">
        <f t="shared" si="14"/>
        <v>1.0277478223418215</v>
      </c>
    </row>
    <row r="133" spans="1:9" x14ac:dyDescent="0.2">
      <c r="A133" s="4">
        <f>IF('True_Odds_Calculator_3-way'!A132="","",'True_Odds_Calculator_3-way'!A132)</f>
        <v>2.15</v>
      </c>
      <c r="B133" s="4">
        <f>IF('True_Odds_Calculator_3-way'!B132="","",'True_Odds_Calculator_3-way'!B132)</f>
        <v>3.42</v>
      </c>
      <c r="C133" s="4">
        <f>IF('True_Odds_Calculator_3-way'!C132="","",'True_Odds_Calculator_3-way'!C132)</f>
        <v>3.71</v>
      </c>
      <c r="D133" s="4">
        <f t="shared" si="10"/>
        <v>2.70557188642222E-2</v>
      </c>
      <c r="E133" s="4">
        <f t="shared" si="11"/>
        <v>2.1925126712823291</v>
      </c>
      <c r="F133" s="4">
        <f t="shared" si="12"/>
        <v>3.5288419040999197</v>
      </c>
      <c r="G133" s="4">
        <f t="shared" si="13"/>
        <v>3.8384296557420337</v>
      </c>
      <c r="I133" s="4">
        <f t="shared" si="14"/>
        <v>1.0270557188642222</v>
      </c>
    </row>
    <row r="134" spans="1:9" x14ac:dyDescent="0.2">
      <c r="A134" s="4">
        <f>IF('True_Odds_Calculator_3-way'!A133="","",'True_Odds_Calculator_3-way'!A133)</f>
        <v>2.41</v>
      </c>
      <c r="B134" s="4">
        <f>IF('True_Odds_Calculator_3-way'!B133="","",'True_Odds_Calculator_3-way'!B133)</f>
        <v>3.51</v>
      </c>
      <c r="C134" s="4">
        <f>IF('True_Odds_Calculator_3-way'!C133="","",'True_Odds_Calculator_3-way'!C133)</f>
        <v>2.95</v>
      </c>
      <c r="D134" s="4">
        <f t="shared" si="10"/>
        <v>3.8821095083842128E-2</v>
      </c>
      <c r="E134" s="4">
        <f t="shared" si="11"/>
        <v>2.4875783130908737</v>
      </c>
      <c r="F134" s="4">
        <f t="shared" si="12"/>
        <v>3.6770124085542326</v>
      </c>
      <c r="G134" s="4">
        <f t="shared" si="13"/>
        <v>3.0670830645579246</v>
      </c>
      <c r="I134" s="4">
        <f t="shared" si="14"/>
        <v>1.0388210950838421</v>
      </c>
    </row>
    <row r="135" spans="1:9" x14ac:dyDescent="0.2">
      <c r="A135" s="4">
        <f>IF('True_Odds_Calculator_3-way'!A134="","",'True_Odds_Calculator_3-way'!A134)</f>
        <v>1.84</v>
      </c>
      <c r="B135" s="4">
        <f>IF('True_Odds_Calculator_3-way'!B134="","",'True_Odds_Calculator_3-way'!B134)</f>
        <v>3.56</v>
      </c>
      <c r="C135" s="4">
        <f>IF('True_Odds_Calculator_3-way'!C134="","",'True_Odds_Calculator_3-way'!C134)</f>
        <v>4.62</v>
      </c>
      <c r="D135" s="4">
        <f t="shared" si="10"/>
        <v>4.0827353724276039E-2</v>
      </c>
      <c r="E135" s="4">
        <f t="shared" si="11"/>
        <v>1.8872584170705522</v>
      </c>
      <c r="F135" s="4">
        <f t="shared" si="12"/>
        <v>3.7412581971914936</v>
      </c>
      <c r="G135" s="4">
        <f t="shared" si="13"/>
        <v>4.9299673842592995</v>
      </c>
      <c r="I135" s="4">
        <f t="shared" si="14"/>
        <v>1.040827353724276</v>
      </c>
    </row>
    <row r="136" spans="1:9" x14ac:dyDescent="0.2">
      <c r="A136" s="4">
        <f>IF('True_Odds_Calculator_3-way'!A135="","",'True_Odds_Calculator_3-way'!A135)</f>
        <v>1.56</v>
      </c>
      <c r="B136" s="4">
        <f>IF('True_Odds_Calculator_3-way'!B135="","",'True_Odds_Calculator_3-way'!B135)</f>
        <v>3.93</v>
      </c>
      <c r="C136" s="4">
        <f>IF('True_Odds_Calculator_3-way'!C135="","",'True_Odds_Calculator_3-way'!C135)</f>
        <v>6.73</v>
      </c>
      <c r="D136" s="4">
        <f t="shared" si="10"/>
        <v>4.4066977338304225E-2</v>
      </c>
      <c r="E136" s="4">
        <f t="shared" si="11"/>
        <v>1.5965854820532797</v>
      </c>
      <c r="F136" s="4">
        <f t="shared" si="12"/>
        <v>4.1707690740107273</v>
      </c>
      <c r="G136" s="4">
        <f t="shared" si="13"/>
        <v>7.4682923756608464</v>
      </c>
      <c r="I136" s="4">
        <f t="shared" si="14"/>
        <v>1.0440669773383042</v>
      </c>
    </row>
    <row r="137" spans="1:9" x14ac:dyDescent="0.2">
      <c r="A137" s="4">
        <f>IF('True_Odds_Calculator_3-way'!A136="","",'True_Odds_Calculator_3-way'!A136)</f>
        <v>1.34</v>
      </c>
      <c r="B137" s="4">
        <f>IF('True_Odds_Calculator_3-way'!B136="","",'True_Odds_Calculator_3-way'!B136)</f>
        <v>5.07</v>
      </c>
      <c r="C137" s="4">
        <f>IF('True_Odds_Calculator_3-way'!C136="","",'True_Odds_Calculator_3-way'!C136)</f>
        <v>9.8800000000000008</v>
      </c>
      <c r="D137" s="4">
        <f t="shared" si="10"/>
        <v>4.472189039232366E-2</v>
      </c>
      <c r="E137" s="4">
        <f t="shared" si="11"/>
        <v>1.3673131434107817</v>
      </c>
      <c r="F137" s="4">
        <f t="shared" si="12"/>
        <v>5.4845199922954038</v>
      </c>
      <c r="G137" s="4">
        <f t="shared" si="13"/>
        <v>11.586508368689076</v>
      </c>
      <c r="I137" s="4">
        <f t="shared" si="14"/>
        <v>1.0447218903923237</v>
      </c>
    </row>
    <row r="138" spans="1:9" x14ac:dyDescent="0.2">
      <c r="A138" s="4">
        <f>IF('True_Odds_Calculator_3-way'!A137="","",'True_Odds_Calculator_3-way'!A137)</f>
        <v>28.81</v>
      </c>
      <c r="B138" s="4">
        <f>IF('True_Odds_Calculator_3-way'!B137="","",'True_Odds_Calculator_3-way'!B137)</f>
        <v>10.37</v>
      </c>
      <c r="C138" s="4">
        <f>IF('True_Odds_Calculator_3-way'!C137="","",'True_Odds_Calculator_3-way'!C137)</f>
        <v>1.06</v>
      </c>
      <c r="D138" s="4">
        <f t="shared" si="10"/>
        <v>7.4538411924050196E-2</v>
      </c>
      <c r="E138" s="4">
        <f t="shared" si="11"/>
        <v>101.37841419760711</v>
      </c>
      <c r="F138" s="4">
        <f t="shared" si="12"/>
        <v>13.969235640418427</v>
      </c>
      <c r="G138" s="4">
        <f t="shared" si="13"/>
        <v>1.0886722584416708</v>
      </c>
      <c r="I138" s="4">
        <f t="shared" si="14"/>
        <v>1.0745384119240502</v>
      </c>
    </row>
    <row r="139" spans="1:9" x14ac:dyDescent="0.2">
      <c r="A139" s="4">
        <f>IF('True_Odds_Calculator_3-way'!A138="","",'True_Odds_Calculator_3-way'!A138)</f>
        <v>10.24</v>
      </c>
      <c r="B139" s="4">
        <f>IF('True_Odds_Calculator_3-way'!B138="","",'True_Odds_Calculator_3-way'!B138)</f>
        <v>5.28</v>
      </c>
      <c r="C139" s="4">
        <f>IF('True_Odds_Calculator_3-way'!C138="","",'True_Odds_Calculator_3-way'!C138)</f>
        <v>1.29</v>
      </c>
      <c r="D139" s="4">
        <f t="shared" si="10"/>
        <v>6.2243987843551674E-2</v>
      </c>
      <c r="E139" s="4">
        <f t="shared" si="11"/>
        <v>13.002505547999133</v>
      </c>
      <c r="F139" s="4">
        <f t="shared" si="12"/>
        <v>5.9295822927378667</v>
      </c>
      <c r="G139" s="4">
        <f t="shared" si="13"/>
        <v>1.3254762591083071</v>
      </c>
      <c r="I139" s="4">
        <f t="shared" si="14"/>
        <v>1.0622439878435517</v>
      </c>
    </row>
    <row r="140" spans="1:9" x14ac:dyDescent="0.2">
      <c r="A140" s="4">
        <f>IF('True_Odds_Calculator_3-way'!A139="","",'True_Odds_Calculator_3-way'!A139)</f>
        <v>3.84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2.04</v>
      </c>
      <c r="D140" s="4">
        <f t="shared" si="10"/>
        <v>5.7361211355708042E-2</v>
      </c>
      <c r="E140" s="4">
        <f t="shared" si="11"/>
        <v>4.1442829990756422</v>
      </c>
      <c r="F140" s="4">
        <f t="shared" si="12"/>
        <v>3.4767122213460779</v>
      </c>
      <c r="G140" s="4">
        <f t="shared" si="13"/>
        <v>2.1228011842283765</v>
      </c>
      <c r="I140" s="4">
        <f t="shared" si="14"/>
        <v>1.057361211355708</v>
      </c>
    </row>
    <row r="141" spans="1:9" x14ac:dyDescent="0.2">
      <c r="A141" s="4">
        <f>IF('True_Odds_Calculator_3-way'!A140="","",'True_Odds_Calculator_3-way'!A140)</f>
        <v>1.98</v>
      </c>
      <c r="B141" s="4">
        <f>IF('True_Odds_Calculator_3-way'!B140="","",'True_Odds_Calculator_3-way'!B140)</f>
        <v>3.09</v>
      </c>
      <c r="C141" s="4">
        <f>IF('True_Odds_Calculator_3-way'!C140="","",'True_Odds_Calculator_3-way'!C140)</f>
        <v>4.6100000000000003</v>
      </c>
      <c r="D141" s="4">
        <f t="shared" si="10"/>
        <v>4.5594840216073074E-2</v>
      </c>
      <c r="E141" s="4">
        <f t="shared" si="11"/>
        <v>2.0414319850112554</v>
      </c>
      <c r="F141" s="4">
        <f t="shared" si="12"/>
        <v>3.242265494473358</v>
      </c>
      <c r="G141" s="4">
        <f t="shared" si="13"/>
        <v>4.9573307761233174</v>
      </c>
      <c r="I141" s="4">
        <f t="shared" si="14"/>
        <v>1.0455948402160731</v>
      </c>
    </row>
    <row r="142" spans="1:9" x14ac:dyDescent="0.2">
      <c r="A142" s="4">
        <f>IF('True_Odds_Calculator_3-way'!A141="","",'True_Odds_Calculator_3-way'!A141)</f>
        <v>5.12</v>
      </c>
      <c r="B142" s="4">
        <f>IF('True_Odds_Calculator_3-way'!B141="","",'True_Odds_Calculator_3-way'!B141)</f>
        <v>3.7</v>
      </c>
      <c r="C142" s="4">
        <f>IF('True_Odds_Calculator_3-way'!C141="","",'True_Odds_Calculator_3-way'!C141)</f>
        <v>1.71</v>
      </c>
      <c r="D142" s="4">
        <f t="shared" si="10"/>
        <v>5.0378091907697042E-2</v>
      </c>
      <c r="E142" s="4">
        <f t="shared" si="11"/>
        <v>5.6016194556009999</v>
      </c>
      <c r="F142" s="4">
        <f t="shared" si="12"/>
        <v>3.9451221987493525</v>
      </c>
      <c r="G142" s="4">
        <f t="shared" si="13"/>
        <v>1.7605552459744593</v>
      </c>
      <c r="I142" s="4">
        <f t="shared" si="14"/>
        <v>1.050378091907697</v>
      </c>
    </row>
    <row r="143" spans="1:9" x14ac:dyDescent="0.2">
      <c r="A143" s="4">
        <f>IF('True_Odds_Calculator_3-way'!A142="","",'True_Odds_Calculator_3-way'!A142)</f>
        <v>2.0099999999999998</v>
      </c>
      <c r="B143" s="4">
        <f>IF('True_Odds_Calculator_3-way'!B142="","",'True_Odds_Calculator_3-way'!B142)</f>
        <v>3.42</v>
      </c>
      <c r="C143" s="4">
        <f>IF('True_Odds_Calculator_3-way'!C142="","",'True_Odds_Calculator_3-way'!C142)</f>
        <v>3.91</v>
      </c>
      <c r="D143" s="4">
        <f t="shared" si="10"/>
        <v>4.5664574332983543E-2</v>
      </c>
      <c r="E143" s="4">
        <f t="shared" si="11"/>
        <v>2.0734373652422255</v>
      </c>
      <c r="F143" s="4">
        <f t="shared" si="12"/>
        <v>3.6078142017676837</v>
      </c>
      <c r="G143" s="4">
        <f t="shared" si="13"/>
        <v>4.1574345475395953</v>
      </c>
      <c r="I143" s="4">
        <f t="shared" si="14"/>
        <v>1.0456645743329835</v>
      </c>
    </row>
    <row r="144" spans="1:9" x14ac:dyDescent="0.2">
      <c r="A144" s="4">
        <f>IF('True_Odds_Calculator_3-way'!A143="","",'True_Odds_Calculator_3-way'!A143)</f>
        <v>1.1599999999999999</v>
      </c>
      <c r="B144" s="4">
        <f>IF('True_Odds_Calculator_3-way'!B143="","",'True_Odds_Calculator_3-way'!B143)</f>
        <v>7.8</v>
      </c>
      <c r="C144" s="4">
        <f>IF('True_Odds_Calculator_3-way'!C143="","",'True_Odds_Calculator_3-way'!C143)</f>
        <v>15.6</v>
      </c>
      <c r="D144" s="4">
        <f t="shared" si="10"/>
        <v>5.4376657824933838E-2</v>
      </c>
      <c r="E144" s="4">
        <f t="shared" si="11"/>
        <v>1.1849135673127289</v>
      </c>
      <c r="F144" s="4">
        <f t="shared" si="12"/>
        <v>9.084337349397595</v>
      </c>
      <c r="G144" s="4">
        <f t="shared" si="13"/>
        <v>21.750000000000021</v>
      </c>
      <c r="I144" s="4">
        <f t="shared" si="14"/>
        <v>1.0543766578249338</v>
      </c>
    </row>
    <row r="145" spans="1:9" x14ac:dyDescent="0.2">
      <c r="A145" s="4">
        <f>IF('True_Odds_Calculator_3-way'!A144="","",'True_Odds_Calculator_3-way'!A144)</f>
        <v>1.88</v>
      </c>
      <c r="B145" s="4">
        <f>IF('True_Odds_Calculator_3-way'!B144="","",'True_Odds_Calculator_3-way'!B144)</f>
        <v>3.83</v>
      </c>
      <c r="C145" s="4">
        <f>IF('True_Odds_Calculator_3-way'!C144="","",'True_Odds_Calculator_3-way'!C144)</f>
        <v>3.91</v>
      </c>
      <c r="D145" s="4">
        <f t="shared" si="10"/>
        <v>4.8765975064471334E-2</v>
      </c>
      <c r="E145" s="4">
        <f t="shared" si="11"/>
        <v>1.9392639270199838</v>
      </c>
      <c r="F145" s="4">
        <f t="shared" si="12"/>
        <v>4.0842785867177218</v>
      </c>
      <c r="G145" s="4">
        <f t="shared" si="13"/>
        <v>4.1753801512576656</v>
      </c>
      <c r="I145" s="4">
        <f t="shared" si="14"/>
        <v>1.0487659750644713</v>
      </c>
    </row>
    <row r="146" spans="1:9" x14ac:dyDescent="0.2">
      <c r="A146" s="4">
        <f>IF('True_Odds_Calculator_3-way'!A145="","",'True_Odds_Calculator_3-way'!A145)</f>
        <v>1.78</v>
      </c>
      <c r="B146" s="4">
        <f>IF('True_Odds_Calculator_3-way'!B145="","",'True_Odds_Calculator_3-way'!B145)</f>
        <v>3.96</v>
      </c>
      <c r="C146" s="4">
        <f>IF('True_Odds_Calculator_3-way'!C145="","",'True_Odds_Calculator_3-way'!C145)</f>
        <v>4.28</v>
      </c>
      <c r="D146" s="4">
        <f t="shared" si="10"/>
        <v>4.7967865147325428E-2</v>
      </c>
      <c r="E146" s="4">
        <f t="shared" si="11"/>
        <v>1.832144543691987</v>
      </c>
      <c r="F146" s="4">
        <f t="shared" si="12"/>
        <v>4.2276869127446552</v>
      </c>
      <c r="G146" s="4">
        <f t="shared" si="13"/>
        <v>4.5944148979373036</v>
      </c>
      <c r="I146" s="4">
        <f t="shared" si="14"/>
        <v>1.0479678651473254</v>
      </c>
    </row>
    <row r="147" spans="1:9" x14ac:dyDescent="0.2">
      <c r="A147" s="4">
        <f>IF('True_Odds_Calculator_3-way'!A146="","",'True_Odds_Calculator_3-way'!A146)</f>
        <v>2.17</v>
      </c>
      <c r="B147" s="4">
        <f>IF('True_Odds_Calculator_3-way'!B146="","",'True_Odds_Calculator_3-way'!B146)</f>
        <v>3.55</v>
      </c>
      <c r="C147" s="4">
        <f>IF('True_Odds_Calculator_3-way'!C146="","",'True_Odds_Calculator_3-way'!C146)</f>
        <v>3.5</v>
      </c>
      <c r="D147" s="4">
        <f t="shared" si="10"/>
        <v>2.8233919646913908E-2</v>
      </c>
      <c r="E147" s="4">
        <f t="shared" si="11"/>
        <v>2.2152408339324228</v>
      </c>
      <c r="F147" s="4">
        <f t="shared" si="12"/>
        <v>3.6727056019070328</v>
      </c>
      <c r="G147" s="4">
        <f t="shared" si="13"/>
        <v>3.6192154099130853</v>
      </c>
      <c r="I147" s="4">
        <f t="shared" si="14"/>
        <v>1.0282339196469139</v>
      </c>
    </row>
    <row r="148" spans="1:9" x14ac:dyDescent="0.2">
      <c r="A148" s="4">
        <f>IF('True_Odds_Calculator_3-way'!A147="","",'True_Odds_Calculator_3-way'!A147)</f>
        <v>1.72</v>
      </c>
      <c r="B148" s="4">
        <f>IF('True_Odds_Calculator_3-way'!B147="","",'True_Odds_Calculator_3-way'!B147)</f>
        <v>4.03</v>
      </c>
      <c r="C148" s="4">
        <f>IF('True_Odds_Calculator_3-way'!C147="","",'True_Odds_Calculator_3-way'!C147)</f>
        <v>4.99</v>
      </c>
      <c r="D148" s="4">
        <f t="shared" si="10"/>
        <v>2.9935108256792908E-2</v>
      </c>
      <c r="E148" s="4">
        <f t="shared" si="11"/>
        <v>1.7500355012517017</v>
      </c>
      <c r="F148" s="4">
        <f t="shared" si="12"/>
        <v>4.1988475369870351</v>
      </c>
      <c r="G148" s="4">
        <f t="shared" si="13"/>
        <v>5.2514821312243338</v>
      </c>
      <c r="I148" s="4">
        <f t="shared" si="14"/>
        <v>1.0299351082567929</v>
      </c>
    </row>
    <row r="149" spans="1:9" x14ac:dyDescent="0.2">
      <c r="A149" s="4">
        <f>IF('True_Odds_Calculator_3-way'!A148="","",'True_Odds_Calculator_3-way'!A148)</f>
        <v>2.37</v>
      </c>
      <c r="B149" s="4">
        <f>IF('True_Odds_Calculator_3-way'!B148="","",'True_Odds_Calculator_3-way'!B148)</f>
        <v>3.78</v>
      </c>
      <c r="C149" s="4">
        <f>IF('True_Odds_Calculator_3-way'!C148="","",'True_Odds_Calculator_3-way'!C148)</f>
        <v>2.93</v>
      </c>
      <c r="D149" s="4">
        <f t="shared" si="10"/>
        <v>2.7788121147951816E-2</v>
      </c>
      <c r="E149" s="4">
        <f t="shared" si="11"/>
        <v>2.4231954791361292</v>
      </c>
      <c r="F149" s="4">
        <f t="shared" si="12"/>
        <v>3.9171513480295226</v>
      </c>
      <c r="G149" s="4">
        <f t="shared" si="13"/>
        <v>3.0117377544700425</v>
      </c>
      <c r="I149" s="4">
        <f t="shared" si="14"/>
        <v>1.0277881211479518</v>
      </c>
    </row>
    <row r="150" spans="1:9" x14ac:dyDescent="0.2">
      <c r="A150" s="4">
        <f>IF('True_Odds_Calculator_3-way'!A149="","",'True_Odds_Calculator_3-way'!A149)</f>
        <v>1.75</v>
      </c>
      <c r="B150" s="4">
        <f>IF('True_Odds_Calculator_3-way'!B149="","",'True_Odds_Calculator_3-way'!B149)</f>
        <v>3.99</v>
      </c>
      <c r="C150" s="4">
        <f>IF('True_Odds_Calculator_3-way'!C149="","",'True_Odds_Calculator_3-way'!C149)</f>
        <v>4.79</v>
      </c>
      <c r="D150" s="4">
        <f t="shared" si="10"/>
        <v>3.0823405067993637E-2</v>
      </c>
      <c r="E150" s="4">
        <f t="shared" si="11"/>
        <v>1.7820416789693703</v>
      </c>
      <c r="F150" s="4">
        <f t="shared" si="12"/>
        <v>4.1605628079443298</v>
      </c>
      <c r="G150" s="4">
        <f t="shared" si="13"/>
        <v>5.0379407603968058</v>
      </c>
      <c r="I150" s="4">
        <f t="shared" si="14"/>
        <v>1.0308234050679936</v>
      </c>
    </row>
    <row r="151" spans="1:9" x14ac:dyDescent="0.2">
      <c r="A151" s="4">
        <f>IF('True_Odds_Calculator_3-way'!A150="","",'True_Odds_Calculator_3-way'!A150)</f>
        <v>1.74</v>
      </c>
      <c r="B151" s="4">
        <f>IF('True_Odds_Calculator_3-way'!B150="","",'True_Odds_Calculator_3-way'!B150)</f>
        <v>3.95</v>
      </c>
      <c r="C151" s="4">
        <f>IF('True_Odds_Calculator_3-way'!C150="","",'True_Odds_Calculator_3-way'!C150)</f>
        <v>4.95</v>
      </c>
      <c r="D151" s="4">
        <f t="shared" si="10"/>
        <v>2.9897402660388206E-2</v>
      </c>
      <c r="E151" s="4">
        <f t="shared" si="11"/>
        <v>1.7707048968300851</v>
      </c>
      <c r="F151" s="4">
        <f t="shared" si="12"/>
        <v>4.1118631367122109</v>
      </c>
      <c r="G151" s="4">
        <f t="shared" si="13"/>
        <v>5.206858026155694</v>
      </c>
      <c r="I151" s="4">
        <f t="shared" si="14"/>
        <v>1.0298974026603882</v>
      </c>
    </row>
    <row r="152" spans="1:9" x14ac:dyDescent="0.2">
      <c r="A152" s="4">
        <f>IF('True_Odds_Calculator_3-way'!A151="","",'True_Odds_Calculator_3-way'!A151)</f>
        <v>1.98</v>
      </c>
      <c r="B152" s="4">
        <f>IF('True_Odds_Calculator_3-way'!B151="","",'True_Odds_Calculator_3-way'!B151)</f>
        <v>3.7</v>
      </c>
      <c r="C152" s="4">
        <f>IF('True_Odds_Calculator_3-way'!C151="","",'True_Odds_Calculator_3-way'!C151)</f>
        <v>3.94</v>
      </c>
      <c r="D152" s="4">
        <f t="shared" si="10"/>
        <v>2.9127881919760235E-2</v>
      </c>
      <c r="E152" s="4">
        <f t="shared" si="11"/>
        <v>2.0188104232741568</v>
      </c>
      <c r="F152" s="4">
        <f t="shared" si="12"/>
        <v>3.8378732464530185</v>
      </c>
      <c r="G152" s="4">
        <f t="shared" si="13"/>
        <v>4.096718398428556</v>
      </c>
      <c r="I152" s="4">
        <f t="shared" si="14"/>
        <v>1.0291278819197602</v>
      </c>
    </row>
    <row r="153" spans="1:9" x14ac:dyDescent="0.2">
      <c r="A153" s="4">
        <f>IF('True_Odds_Calculator_3-way'!A152="","",'True_Odds_Calculator_3-way'!A152)</f>
        <v>3.46</v>
      </c>
      <c r="B153" s="4">
        <f>IF('True_Odds_Calculator_3-way'!B152="","",'True_Odds_Calculator_3-way'!B152)</f>
        <v>3.76</v>
      </c>
      <c r="C153" s="4">
        <f>IF('True_Odds_Calculator_3-way'!C152="","",'True_Odds_Calculator_3-way'!C152)</f>
        <v>2.11</v>
      </c>
      <c r="D153" s="4">
        <f t="shared" si="10"/>
        <v>2.8908437138072562E-2</v>
      </c>
      <c r="E153" s="4">
        <f t="shared" si="11"/>
        <v>3.5793389702796361</v>
      </c>
      <c r="F153" s="4">
        <f t="shared" si="12"/>
        <v>3.901353479889575</v>
      </c>
      <c r="G153" s="4">
        <f t="shared" si="13"/>
        <v>2.1537914640874902</v>
      </c>
      <c r="I153" s="4">
        <f t="shared" si="14"/>
        <v>1.0289084371380726</v>
      </c>
    </row>
    <row r="154" spans="1:9" x14ac:dyDescent="0.2">
      <c r="A154" s="4">
        <f>IF('True_Odds_Calculator_3-way'!A153="","",'True_Odds_Calculator_3-way'!A153)</f>
        <v>2.1800000000000002</v>
      </c>
      <c r="B154" s="4">
        <f>IF('True_Odds_Calculator_3-way'!B153="","",'True_Odds_Calculator_3-way'!B153)</f>
        <v>3.52</v>
      </c>
      <c r="C154" s="4">
        <f>IF('True_Odds_Calculator_3-way'!C153="","",'True_Odds_Calculator_3-way'!C153)</f>
        <v>3.31</v>
      </c>
      <c r="D154" s="4">
        <f t="shared" si="10"/>
        <v>4.4921309046561886E-2</v>
      </c>
      <c r="E154" s="4">
        <f t="shared" si="11"/>
        <v>2.2535626347278188</v>
      </c>
      <c r="F154" s="4">
        <f t="shared" si="12"/>
        <v>3.7158540039371091</v>
      </c>
      <c r="G154" s="4">
        <f t="shared" si="13"/>
        <v>3.4826091773349463</v>
      </c>
      <c r="I154" s="4">
        <f t="shared" si="14"/>
        <v>1.0449213090465619</v>
      </c>
    </row>
    <row r="155" spans="1:9" x14ac:dyDescent="0.2">
      <c r="A155" s="4">
        <f>IF('True_Odds_Calculator_3-way'!A154="","",'True_Odds_Calculator_3-way'!A154)</f>
        <v>2.84</v>
      </c>
      <c r="B155" s="4">
        <f>IF('True_Odds_Calculator_3-way'!B154="","",'True_Odds_Calculator_3-way'!B154)</f>
        <v>3.16</v>
      </c>
      <c r="C155" s="4">
        <f>IF('True_Odds_Calculator_3-way'!C154="","",'True_Odds_Calculator_3-way'!C154)</f>
        <v>2.66</v>
      </c>
      <c r="D155" s="4">
        <f t="shared" si="10"/>
        <v>4.4508221882929799E-2</v>
      </c>
      <c r="E155" s="4">
        <f t="shared" si="11"/>
        <v>2.9649255056158932</v>
      </c>
      <c r="F155" s="4">
        <f t="shared" si="12"/>
        <v>3.3154341636272595</v>
      </c>
      <c r="G155" s="4">
        <f t="shared" si="13"/>
        <v>2.7692870232767057</v>
      </c>
      <c r="I155" s="4">
        <f t="shared" si="14"/>
        <v>1.0445082218829298</v>
      </c>
    </row>
    <row r="156" spans="1:9" x14ac:dyDescent="0.2">
      <c r="A156" s="4">
        <f>IF('True_Odds_Calculator_3-way'!A155="","",'True_Odds_Calculator_3-way'!A155)</f>
        <v>2.06</v>
      </c>
      <c r="B156" s="4">
        <f>IF('True_Odds_Calculator_3-way'!B155="","",'True_Odds_Calculator_3-way'!B155)</f>
        <v>3.29</v>
      </c>
      <c r="C156" s="4">
        <f>IF('True_Odds_Calculator_3-way'!C155="","",'True_Odds_Calculator_3-way'!C155)</f>
        <v>3.93</v>
      </c>
      <c r="D156" s="4">
        <f t="shared" si="10"/>
        <v>4.3841187193689901E-2</v>
      </c>
      <c r="E156" s="4">
        <f t="shared" si="11"/>
        <v>2.123939678770971</v>
      </c>
      <c r="F156" s="4">
        <f t="shared" si="12"/>
        <v>3.4561697691170665</v>
      </c>
      <c r="G156" s="4">
        <f t="shared" si="13"/>
        <v>4.1694602546523312</v>
      </c>
      <c r="I156" s="4">
        <f t="shared" si="14"/>
        <v>1.0438411871936899</v>
      </c>
    </row>
    <row r="157" spans="1:9" x14ac:dyDescent="0.2">
      <c r="A157" s="4">
        <f>IF('True_Odds_Calculator_3-way'!A156="","",'True_Odds_Calculator_3-way'!A156)</f>
        <v>4.22</v>
      </c>
      <c r="B157" s="4">
        <f>IF('True_Odds_Calculator_3-way'!B156="","",'True_Odds_Calculator_3-way'!B156)</f>
        <v>3.9</v>
      </c>
      <c r="C157" s="4">
        <f>IF('True_Odds_Calculator_3-way'!C156="","",'True_Odds_Calculator_3-way'!C156)</f>
        <v>1.87</v>
      </c>
      <c r="D157" s="4">
        <f t="shared" si="10"/>
        <v>2.8136439343576125E-2</v>
      </c>
      <c r="E157" s="4">
        <f t="shared" si="11"/>
        <v>4.3939045526924678</v>
      </c>
      <c r="F157" s="4">
        <f t="shared" si="12"/>
        <v>4.0480676737287276</v>
      </c>
      <c r="G157" s="4">
        <f t="shared" si="13"/>
        <v>1.9033822420438995</v>
      </c>
      <c r="I157" s="4">
        <f t="shared" si="14"/>
        <v>1.0281364393435761</v>
      </c>
    </row>
    <row r="158" spans="1:9" x14ac:dyDescent="0.2">
      <c r="A158" s="4">
        <f>IF('True_Odds_Calculator_3-way'!A157="","",'True_Odds_Calculator_3-way'!A157)</f>
        <v>1.45</v>
      </c>
      <c r="B158" s="4">
        <f>IF('True_Odds_Calculator_3-way'!B157="","",'True_Odds_Calculator_3-way'!B157)</f>
        <v>5.0599999999999996</v>
      </c>
      <c r="C158" s="4">
        <f>IF('True_Odds_Calculator_3-way'!C157="","",'True_Odds_Calculator_3-way'!C157)</f>
        <v>6.87</v>
      </c>
      <c r="D158" s="4">
        <f t="shared" si="10"/>
        <v>3.2844038480958071E-2</v>
      </c>
      <c r="E158" s="4">
        <f t="shared" si="11"/>
        <v>1.473389496301754</v>
      </c>
      <c r="F158" s="4">
        <f t="shared" si="12"/>
        <v>5.3567474429655473</v>
      </c>
      <c r="G158" s="4">
        <f t="shared" si="13"/>
        <v>7.4287364244240761</v>
      </c>
      <c r="I158" s="4">
        <f t="shared" si="14"/>
        <v>1.0328440384809581</v>
      </c>
    </row>
    <row r="159" spans="1:9" x14ac:dyDescent="0.2">
      <c r="A159" s="4">
        <f>IF('True_Odds_Calculator_3-way'!A158="","",'True_Odds_Calculator_3-way'!A158)</f>
        <v>6.02</v>
      </c>
      <c r="B159" s="4">
        <f>IF('True_Odds_Calculator_3-way'!B158="","",'True_Odds_Calculator_3-way'!B158)</f>
        <v>4.7</v>
      </c>
      <c r="C159" s="4">
        <f>IF('True_Odds_Calculator_3-way'!C158="","",'True_Odds_Calculator_3-way'!C158)</f>
        <v>1.52</v>
      </c>
      <c r="D159" s="4">
        <f t="shared" si="10"/>
        <v>3.6773651099545113E-2</v>
      </c>
      <c r="E159" s="4">
        <f t="shared" si="11"/>
        <v>6.4996231829154771</v>
      </c>
      <c r="F159" s="4">
        <f t="shared" si="12"/>
        <v>4.9873303419292405</v>
      </c>
      <c r="G159" s="4">
        <f t="shared" si="13"/>
        <v>1.5488583018969402</v>
      </c>
      <c r="I159" s="4">
        <f t="shared" si="14"/>
        <v>1.0367736510995451</v>
      </c>
    </row>
    <row r="160" spans="1:9" x14ac:dyDescent="0.2">
      <c r="A160" s="4">
        <f>IF('True_Odds_Calculator_3-way'!A159="","",'True_Odds_Calculator_3-way'!A159)</f>
        <v>2.21</v>
      </c>
      <c r="B160" s="4">
        <f>IF('True_Odds_Calculator_3-way'!B159="","",'True_Odds_Calculator_3-way'!B159)</f>
        <v>3.48</v>
      </c>
      <c r="C160" s="4">
        <f>IF('True_Odds_Calculator_3-way'!C159="","",'True_Odds_Calculator_3-way'!C159)</f>
        <v>3.47</v>
      </c>
      <c r="D160" s="4">
        <f t="shared" si="10"/>
        <v>2.8029447662231588E-2</v>
      </c>
      <c r="E160" s="4">
        <f t="shared" si="11"/>
        <v>2.256594985125755</v>
      </c>
      <c r="F160" s="4">
        <f t="shared" si="12"/>
        <v>3.5969518659204858</v>
      </c>
      <c r="G160" s="4">
        <f t="shared" si="13"/>
        <v>3.5862694661655938</v>
      </c>
      <c r="I160" s="4">
        <f t="shared" si="14"/>
        <v>1.0280294476622316</v>
      </c>
    </row>
    <row r="161" spans="1:9" x14ac:dyDescent="0.2">
      <c r="A161" s="4">
        <f>IF('True_Odds_Calculator_3-way'!A160="","",'True_Odds_Calculator_3-way'!A160)</f>
        <v>2.76</v>
      </c>
      <c r="B161" s="4">
        <f>IF('True_Odds_Calculator_3-way'!B160="","",'True_Odds_Calculator_3-way'!B160)</f>
        <v>3.45</v>
      </c>
      <c r="C161" s="4">
        <f>IF('True_Odds_Calculator_3-way'!C160="","",'True_Odds_Calculator_3-way'!C160)</f>
        <v>2.59</v>
      </c>
      <c r="D161" s="4">
        <f t="shared" si="10"/>
        <v>3.8274299143864265E-2</v>
      </c>
      <c r="E161" s="4">
        <f t="shared" si="11"/>
        <v>2.8607331519129175</v>
      </c>
      <c r="F161" s="4">
        <f t="shared" si="12"/>
        <v>3.6088449111470111</v>
      </c>
      <c r="G161" s="4">
        <f t="shared" si="13"/>
        <v>2.6785071942446037</v>
      </c>
      <c r="I161" s="4">
        <f t="shared" si="14"/>
        <v>1.0382742991438643</v>
      </c>
    </row>
    <row r="162" spans="1:9" x14ac:dyDescent="0.2">
      <c r="A162" s="4">
        <f>IF('True_Odds_Calculator_3-way'!A161="","",'True_Odds_Calculator_3-way'!A161)</f>
        <v>2.34</v>
      </c>
      <c r="B162" s="4">
        <f>IF('True_Odds_Calculator_3-way'!B161="","",'True_Odds_Calculator_3-way'!B161)</f>
        <v>3.33</v>
      </c>
      <c r="C162" s="4">
        <f>IF('True_Odds_Calculator_3-way'!C161="","",'True_Odds_Calculator_3-way'!C161)</f>
        <v>3.22</v>
      </c>
      <c r="D162" s="4">
        <f t="shared" si="10"/>
        <v>3.8209733861907846E-2</v>
      </c>
      <c r="E162" s="4">
        <f t="shared" si="11"/>
        <v>2.411882771054735</v>
      </c>
      <c r="F162" s="4">
        <f t="shared" si="12"/>
        <v>3.4774901084206906</v>
      </c>
      <c r="G162" s="4">
        <f t="shared" si="13"/>
        <v>3.3577054819268408</v>
      </c>
      <c r="I162" s="4">
        <f t="shared" si="14"/>
        <v>1.0382097338619078</v>
      </c>
    </row>
    <row r="163" spans="1:9" x14ac:dyDescent="0.2">
      <c r="A163" s="4">
        <f>IF('True_Odds_Calculator_3-way'!A162="","",'True_Odds_Calculator_3-way'!A162)</f>
        <v>1.48</v>
      </c>
      <c r="B163" s="4">
        <f>IF('True_Odds_Calculator_3-way'!B162="","",'True_Odds_Calculator_3-way'!B162)</f>
        <v>4.5599999999999996</v>
      </c>
      <c r="C163" s="4">
        <f>IF('True_Odds_Calculator_3-way'!C162="","",'True_Odds_Calculator_3-way'!C162)</f>
        <v>6.72</v>
      </c>
      <c r="D163" s="4">
        <f t="shared" si="10"/>
        <v>4.3783445099234486E-2</v>
      </c>
      <c r="E163" s="4">
        <f t="shared" si="11"/>
        <v>1.5126734947423246</v>
      </c>
      <c r="F163" s="4">
        <f t="shared" si="12"/>
        <v>4.8851080257552137</v>
      </c>
      <c r="G163" s="4">
        <f t="shared" si="13"/>
        <v>7.4507296967657801</v>
      </c>
      <c r="I163" s="4">
        <f t="shared" si="14"/>
        <v>1.0437834450992345</v>
      </c>
    </row>
    <row r="164" spans="1:9" x14ac:dyDescent="0.2">
      <c r="A164" s="4">
        <f>IF('True_Odds_Calculator_3-way'!A163="","",'True_Odds_Calculator_3-way'!A163)</f>
        <v>2.59</v>
      </c>
      <c r="B164" s="4">
        <f>IF('True_Odds_Calculator_3-way'!B163="","",'True_Odds_Calculator_3-way'!B163)</f>
        <v>3.61</v>
      </c>
      <c r="C164" s="4">
        <f>IF('True_Odds_Calculator_3-way'!C163="","",'True_Odds_Calculator_3-way'!C163)</f>
        <v>2.66</v>
      </c>
      <c r="D164" s="4">
        <f t="shared" si="10"/>
        <v>3.9048545973753734E-2</v>
      </c>
      <c r="E164" s="4">
        <f t="shared" si="11"/>
        <v>2.6803600607745892</v>
      </c>
      <c r="F164" s="4">
        <f t="shared" si="12"/>
        <v>3.787991735202366</v>
      </c>
      <c r="G164" s="4">
        <f t="shared" si="13"/>
        <v>2.755400347744084</v>
      </c>
      <c r="I164" s="4">
        <f t="shared" si="14"/>
        <v>1.0390485459737537</v>
      </c>
    </row>
    <row r="165" spans="1:9" x14ac:dyDescent="0.2">
      <c r="A165" s="4">
        <f>IF('True_Odds_Calculator_3-way'!A164="","",'True_Odds_Calculator_3-way'!A164)</f>
        <v>3.4</v>
      </c>
      <c r="B165" s="4">
        <f>IF('True_Odds_Calculator_3-way'!B164="","",'True_Odds_Calculator_3-way'!B164)</f>
        <v>3.49</v>
      </c>
      <c r="C165" s="4">
        <f>IF('True_Odds_Calculator_3-way'!C164="","",'True_Odds_Calculator_3-way'!C164)</f>
        <v>2.1800000000000002</v>
      </c>
      <c r="D165" s="4">
        <f t="shared" si="10"/>
        <v>3.9366194678496891E-2</v>
      </c>
      <c r="E165" s="4">
        <f t="shared" si="11"/>
        <v>3.5587748116597595</v>
      </c>
      <c r="F165" s="4">
        <f t="shared" si="12"/>
        <v>3.6574988405895454</v>
      </c>
      <c r="G165" s="4">
        <f t="shared" si="13"/>
        <v>2.2441977485043241</v>
      </c>
      <c r="I165" s="4">
        <f t="shared" si="14"/>
        <v>1.0393661946784969</v>
      </c>
    </row>
    <row r="166" spans="1:9" x14ac:dyDescent="0.2">
      <c r="A166" s="4">
        <f>IF('True_Odds_Calculator_3-way'!A165="","",'True_Odds_Calculator_3-way'!A165)</f>
        <v>3.33</v>
      </c>
      <c r="B166" s="4">
        <f>IF('True_Odds_Calculator_3-way'!B165="","",'True_Odds_Calculator_3-way'!B165)</f>
        <v>3.88</v>
      </c>
      <c r="C166" s="4">
        <f>IF('True_Odds_Calculator_3-way'!C165="","",'True_Odds_Calculator_3-way'!C165)</f>
        <v>2.08</v>
      </c>
      <c r="D166" s="4">
        <f t="shared" si="10"/>
        <v>3.8801489832417602E-2</v>
      </c>
      <c r="E166" s="4">
        <f t="shared" si="11"/>
        <v>3.4798771017391248</v>
      </c>
      <c r="F166" s="4">
        <f t="shared" si="12"/>
        <v>4.0849985448230965</v>
      </c>
      <c r="G166" s="4">
        <f t="shared" si="13"/>
        <v>2.1375039132061482</v>
      </c>
      <c r="I166" s="4">
        <f t="shared" si="14"/>
        <v>1.0388014898324176</v>
      </c>
    </row>
    <row r="167" spans="1:9" x14ac:dyDescent="0.2">
      <c r="A167" s="4">
        <f>IF('True_Odds_Calculator_3-way'!A166="","",'True_Odds_Calculator_3-way'!A166)</f>
        <v>2.0699999999999998</v>
      </c>
      <c r="B167" s="4">
        <f>IF('True_Odds_Calculator_3-way'!B166="","",'True_Odds_Calculator_3-way'!B166)</f>
        <v>3.39</v>
      </c>
      <c r="C167" s="4">
        <f>IF('True_Odds_Calculator_3-way'!C166="","",'True_Odds_Calculator_3-way'!C166)</f>
        <v>3.98</v>
      </c>
      <c r="D167" s="4">
        <f t="shared" si="10"/>
        <v>2.9333319584111894E-2</v>
      </c>
      <c r="E167" s="4">
        <f t="shared" si="11"/>
        <v>2.1127622886791686</v>
      </c>
      <c r="F167" s="4">
        <f t="shared" si="12"/>
        <v>3.506219432308106</v>
      </c>
      <c r="G167" s="4">
        <f t="shared" si="13"/>
        <v>4.1411552829401428</v>
      </c>
      <c r="I167" s="4">
        <f t="shared" si="14"/>
        <v>1.0293333195841119</v>
      </c>
    </row>
    <row r="168" spans="1:9" x14ac:dyDescent="0.2">
      <c r="A168" s="4">
        <f>IF('True_Odds_Calculator_3-way'!A167="","",'True_Odds_Calculator_3-way'!A167)</f>
        <v>2.25</v>
      </c>
      <c r="B168" s="4">
        <f>IF('True_Odds_Calculator_3-way'!B167="","",'True_Odds_Calculator_3-way'!B167)</f>
        <v>3.42</v>
      </c>
      <c r="C168" s="4">
        <f>IF('True_Odds_Calculator_3-way'!C167="","",'True_Odds_Calculator_3-way'!C167)</f>
        <v>3.44</v>
      </c>
      <c r="D168" s="4">
        <f t="shared" si="10"/>
        <v>2.7539779681762466E-2</v>
      </c>
      <c r="E168" s="4">
        <f t="shared" si="11"/>
        <v>2.2974535228870487</v>
      </c>
      <c r="F168" s="4">
        <f t="shared" si="12"/>
        <v>3.5308523409363741</v>
      </c>
      <c r="G168" s="4">
        <f t="shared" si="13"/>
        <v>3.552173913043478</v>
      </c>
      <c r="I168" s="4">
        <f t="shared" si="14"/>
        <v>1.0275397796817625</v>
      </c>
    </row>
    <row r="169" spans="1:9" x14ac:dyDescent="0.2">
      <c r="A169" s="4">
        <f>IF('True_Odds_Calculator_3-way'!A168="","",'True_Odds_Calculator_3-way'!A168)</f>
        <v>1.91</v>
      </c>
      <c r="B169" s="4">
        <f>IF('True_Odds_Calculator_3-way'!B168="","",'True_Odds_Calculator_3-way'!B168)</f>
        <v>3.53</v>
      </c>
      <c r="C169" s="4">
        <f>IF('True_Odds_Calculator_3-way'!C168="","",'True_Odds_Calculator_3-way'!C168)</f>
        <v>4.49</v>
      </c>
      <c r="D169" s="4">
        <f t="shared" si="10"/>
        <v>2.9563477624743761E-2</v>
      </c>
      <c r="E169" s="4">
        <f t="shared" si="11"/>
        <v>1.9466398117362691</v>
      </c>
      <c r="F169" s="4">
        <f t="shared" si="12"/>
        <v>3.6572214159161822</v>
      </c>
      <c r="G169" s="4">
        <f t="shared" si="13"/>
        <v>4.6978648843439155</v>
      </c>
      <c r="I169" s="4">
        <f t="shared" si="14"/>
        <v>1.0295634776247438</v>
      </c>
    </row>
    <row r="170" spans="1:9" x14ac:dyDescent="0.2">
      <c r="A170" s="4">
        <f>IF('True_Odds_Calculator_3-way'!A169="","",'True_Odds_Calculator_3-way'!A169)</f>
        <v>1.8</v>
      </c>
      <c r="B170" s="4">
        <f>IF('True_Odds_Calculator_3-way'!B169="","",'True_Odds_Calculator_3-way'!B169)</f>
        <v>3.75</v>
      </c>
      <c r="C170" s="4">
        <f>IF('True_Odds_Calculator_3-way'!C169="","",'True_Odds_Calculator_3-way'!C169)</f>
        <v>4.8</v>
      </c>
      <c r="D170" s="4">
        <f t="shared" si="10"/>
        <v>3.0555555555555447E-2</v>
      </c>
      <c r="E170" s="4">
        <f t="shared" si="11"/>
        <v>1.833616298811545</v>
      </c>
      <c r="F170" s="4">
        <f t="shared" si="12"/>
        <v>3.8989169675090247</v>
      </c>
      <c r="G170" s="4">
        <f t="shared" si="13"/>
        <v>5.0467289719626152</v>
      </c>
      <c r="I170" s="4">
        <f t="shared" si="14"/>
        <v>1.0305555555555554</v>
      </c>
    </row>
    <row r="171" spans="1:9" x14ac:dyDescent="0.2">
      <c r="A171" s="4">
        <f>IF('True_Odds_Calculator_3-way'!A170="","",'True_Odds_Calculator_3-way'!A170)</f>
        <v>1.84</v>
      </c>
      <c r="B171" s="4">
        <f>IF('True_Odds_Calculator_3-way'!B170="","",'True_Odds_Calculator_3-way'!B170)</f>
        <v>3.31</v>
      </c>
      <c r="C171" s="4">
        <f>IF('True_Odds_Calculator_3-way'!C170="","",'True_Odds_Calculator_3-way'!C170)</f>
        <v>5.12</v>
      </c>
      <c r="D171" s="4">
        <f t="shared" si="10"/>
        <v>4.0905564494942759E-2</v>
      </c>
      <c r="E171" s="4">
        <f t="shared" si="11"/>
        <v>1.8873512772291228</v>
      </c>
      <c r="F171" s="4">
        <f t="shared" si="12"/>
        <v>3.4664494349247454</v>
      </c>
      <c r="G171" s="4">
        <f t="shared" si="13"/>
        <v>5.5042646211547792</v>
      </c>
      <c r="I171" s="4">
        <f t="shared" si="14"/>
        <v>1.0409055644949428</v>
      </c>
    </row>
    <row r="172" spans="1:9" x14ac:dyDescent="0.2">
      <c r="A172" s="4">
        <f>IF('True_Odds_Calculator_3-way'!A171="","",'True_Odds_Calculator_3-way'!A171)</f>
        <v>2.4</v>
      </c>
      <c r="B172" s="4">
        <f>IF('True_Odds_Calculator_3-way'!B171="","",'True_Odds_Calculator_3-way'!B171)</f>
        <v>3.15</v>
      </c>
      <c r="C172" s="4">
        <f>IF('True_Odds_Calculator_3-way'!C171="","",'True_Odds_Calculator_3-way'!C171)</f>
        <v>3.29</v>
      </c>
      <c r="D172" s="4">
        <f t="shared" si="10"/>
        <v>3.807835190813913E-2</v>
      </c>
      <c r="E172" s="4">
        <f t="shared" si="11"/>
        <v>2.4754075519019088</v>
      </c>
      <c r="F172" s="4">
        <f t="shared" si="12"/>
        <v>3.2811893988364571</v>
      </c>
      <c r="G172" s="4">
        <f t="shared" si="13"/>
        <v>3.4333752053338489</v>
      </c>
      <c r="I172" s="4">
        <f t="shared" si="14"/>
        <v>1.0380783519081391</v>
      </c>
    </row>
    <row r="173" spans="1:9" x14ac:dyDescent="0.2">
      <c r="A173" s="4">
        <f>IF('True_Odds_Calculator_3-way'!A172="","",'True_Odds_Calculator_3-way'!A172)</f>
        <v>1.62</v>
      </c>
      <c r="B173" s="4">
        <f>IF('True_Odds_Calculator_3-way'!B172="","",'True_Odds_Calculator_3-way'!B172)</f>
        <v>3.76</v>
      </c>
      <c r="C173" s="4">
        <f>IF('True_Odds_Calculator_3-way'!C172="","",'True_Odds_Calculator_3-way'!C172)</f>
        <v>6.23</v>
      </c>
      <c r="D173" s="4">
        <f t="shared" si="10"/>
        <v>4.3755041085505653E-2</v>
      </c>
      <c r="E173" s="4">
        <f t="shared" si="11"/>
        <v>1.6592031920727055</v>
      </c>
      <c r="F173" s="4">
        <f t="shared" si="12"/>
        <v>3.9781609606694892</v>
      </c>
      <c r="G173" s="4">
        <f t="shared" si="13"/>
        <v>6.8526648968264707</v>
      </c>
      <c r="I173" s="4">
        <f t="shared" si="14"/>
        <v>1.0437550410855057</v>
      </c>
    </row>
    <row r="174" spans="1:9" x14ac:dyDescent="0.2">
      <c r="A174" s="4">
        <f>IF('True_Odds_Calculator_3-way'!A173="","",'True_Odds_Calculator_3-way'!A173)</f>
        <v>3.74</v>
      </c>
      <c r="B174" s="4">
        <f>IF('True_Odds_Calculator_3-way'!B173="","",'True_Odds_Calculator_3-way'!B173)</f>
        <v>3.44</v>
      </c>
      <c r="C174" s="4">
        <f>IF('True_Odds_Calculator_3-way'!C173="","",'True_Odds_Calculator_3-way'!C173)</f>
        <v>2</v>
      </c>
      <c r="D174" s="4">
        <f t="shared" si="10"/>
        <v>5.8077353562989709E-2</v>
      </c>
      <c r="E174" s="4">
        <f t="shared" si="11"/>
        <v>4.0319237840548219</v>
      </c>
      <c r="F174" s="4">
        <f t="shared" si="12"/>
        <v>3.6854327400504165</v>
      </c>
      <c r="G174" s="4">
        <f t="shared" si="13"/>
        <v>2.0805554357669584</v>
      </c>
      <c r="I174" s="4">
        <f t="shared" si="14"/>
        <v>1.0580773535629897</v>
      </c>
    </row>
    <row r="175" spans="1:9" x14ac:dyDescent="0.2">
      <c r="A175" s="4">
        <f>IF('True_Odds_Calculator_3-way'!A174="","",'True_Odds_Calculator_3-way'!A174)</f>
        <v>5.62</v>
      </c>
      <c r="B175" s="4">
        <f>IF('True_Odds_Calculator_3-way'!B174="","",'True_Odds_Calculator_3-way'!B174)</f>
        <v>3.31</v>
      </c>
      <c r="C175" s="4">
        <f>IF('True_Odds_Calculator_3-way'!C174="","",'True_Odds_Calculator_3-way'!C174)</f>
        <v>1.72</v>
      </c>
      <c r="D175" s="4">
        <f t="shared" si="10"/>
        <v>6.1446095523085109E-2</v>
      </c>
      <c r="E175" s="4">
        <f t="shared" si="11"/>
        <v>6.3510648433885697</v>
      </c>
      <c r="F175" s="4">
        <f t="shared" si="12"/>
        <v>3.550723140862726</v>
      </c>
      <c r="G175" s="4">
        <f t="shared" si="13"/>
        <v>1.7828066649499938</v>
      </c>
      <c r="I175" s="4">
        <f t="shared" si="14"/>
        <v>1.0614460955230851</v>
      </c>
    </row>
    <row r="176" spans="1:9" x14ac:dyDescent="0.2">
      <c r="A176" s="4">
        <f>IF('True_Odds_Calculator_3-way'!A175="","",'True_Odds_Calculator_3-way'!A175)</f>
        <v>1.4</v>
      </c>
      <c r="B176" s="4">
        <f>IF('True_Odds_Calculator_3-way'!B175="","",'True_Odds_Calculator_3-way'!B175)</f>
        <v>4.93</v>
      </c>
      <c r="C176" s="4">
        <f>IF('True_Odds_Calculator_3-way'!C175="","",'True_Odds_Calculator_3-way'!C175)</f>
        <v>7.4</v>
      </c>
      <c r="D176" s="4">
        <f t="shared" si="10"/>
        <v>5.2260606013141642E-2</v>
      </c>
      <c r="E176" s="4">
        <f t="shared" si="11"/>
        <v>1.4349971154782686</v>
      </c>
      <c r="F176" s="4">
        <f t="shared" si="12"/>
        <v>5.3931744266264952</v>
      </c>
      <c r="G176" s="4">
        <f t="shared" si="13"/>
        <v>8.4950989088973703</v>
      </c>
      <c r="I176" s="4">
        <f t="shared" si="14"/>
        <v>1.0522606060131416</v>
      </c>
    </row>
    <row r="177" spans="1:9" x14ac:dyDescent="0.2">
      <c r="A177" s="4">
        <f>IF('True_Odds_Calculator_3-way'!A176="","",'True_Odds_Calculator_3-way'!A176)</f>
        <v>2.34</v>
      </c>
      <c r="B177" s="4">
        <f>IF('True_Odds_Calculator_3-way'!B176="","",'True_Odds_Calculator_3-way'!B176)</f>
        <v>3.23</v>
      </c>
      <c r="C177" s="4">
        <f>IF('True_Odds_Calculator_3-way'!C176="","",'True_Odds_Calculator_3-way'!C176)</f>
        <v>3.25</v>
      </c>
      <c r="D177" s="4">
        <f t="shared" si="10"/>
        <v>4.4640258262549359E-2</v>
      </c>
      <c r="E177" s="4">
        <f t="shared" si="11"/>
        <v>2.4244167397301286</v>
      </c>
      <c r="F177" s="4">
        <f t="shared" si="12"/>
        <v>3.3930805375153383</v>
      </c>
      <c r="G177" s="4">
        <f t="shared" si="13"/>
        <v>3.4151579962044769</v>
      </c>
      <c r="I177" s="4">
        <f t="shared" si="14"/>
        <v>1.0446402582625494</v>
      </c>
    </row>
    <row r="178" spans="1:9" x14ac:dyDescent="0.2">
      <c r="A178" s="4">
        <f>IF('True_Odds_Calculator_3-way'!A177="","",'True_Odds_Calculator_3-way'!A177)</f>
        <v>1.93</v>
      </c>
      <c r="B178" s="4">
        <f>IF('True_Odds_Calculator_3-way'!B177="","",'True_Odds_Calculator_3-way'!B177)</f>
        <v>3.6</v>
      </c>
      <c r="C178" s="4">
        <f>IF('True_Odds_Calculator_3-way'!C177="","",'True_Odds_Calculator_3-way'!C177)</f>
        <v>4.01</v>
      </c>
      <c r="D178" s="4">
        <f t="shared" si="10"/>
        <v>4.5289051407175762E-2</v>
      </c>
      <c r="E178" s="4">
        <f t="shared" si="11"/>
        <v>1.987919948970394</v>
      </c>
      <c r="F178" s="4">
        <f t="shared" si="12"/>
        <v>3.8068926693653879</v>
      </c>
      <c r="G178" s="4">
        <f t="shared" si="13"/>
        <v>4.2683929981238045</v>
      </c>
      <c r="I178" s="4">
        <f t="shared" si="14"/>
        <v>1.0452890514071758</v>
      </c>
    </row>
    <row r="179" spans="1:9" x14ac:dyDescent="0.2">
      <c r="A179" s="4">
        <f>IF('True_Odds_Calculator_3-way'!A178="","",'True_Odds_Calculator_3-way'!A178)</f>
        <v>1.45</v>
      </c>
      <c r="B179" s="4">
        <f>IF('True_Odds_Calculator_3-way'!B178="","",'True_Odds_Calculator_3-way'!B178)</f>
        <v>4.53</v>
      </c>
      <c r="C179" s="4">
        <f>IF('True_Odds_Calculator_3-way'!C178="","",'True_Odds_Calculator_3-way'!C178)</f>
        <v>7.03</v>
      </c>
      <c r="D179" s="4">
        <f t="shared" si="10"/>
        <v>5.2653234958736084E-2</v>
      </c>
      <c r="E179" s="4">
        <f t="shared" si="11"/>
        <v>1.4878647649776429</v>
      </c>
      <c r="F179" s="4">
        <f t="shared" si="12"/>
        <v>4.921272592374442</v>
      </c>
      <c r="G179" s="4">
        <f t="shared" si="13"/>
        <v>8.0194756270277772</v>
      </c>
      <c r="I179" s="4">
        <f t="shared" si="14"/>
        <v>1.0526532349587361</v>
      </c>
    </row>
    <row r="180" spans="1:9" x14ac:dyDescent="0.2">
      <c r="A180" s="4">
        <f>IF('True_Odds_Calculator_3-way'!A179="","",'True_Odds_Calculator_3-way'!A179)</f>
        <v>1.7</v>
      </c>
      <c r="B180" s="4">
        <f>IF('True_Odds_Calculator_3-way'!B179="","",'True_Odds_Calculator_3-way'!B179)</f>
        <v>3.94</v>
      </c>
      <c r="C180" s="4">
        <f>IF('True_Odds_Calculator_3-way'!C179="","",'True_Odds_Calculator_3-way'!C179)</f>
        <v>4.83</v>
      </c>
      <c r="D180" s="4">
        <f t="shared" si="10"/>
        <v>4.9081738190751789E-2</v>
      </c>
      <c r="E180" s="4">
        <f t="shared" si="11"/>
        <v>1.748634752086113</v>
      </c>
      <c r="F180" s="4">
        <f t="shared" si="12"/>
        <v>4.2114745234787021</v>
      </c>
      <c r="G180" s="4">
        <f t="shared" si="13"/>
        <v>5.2444226618841085</v>
      </c>
      <c r="I180" s="4">
        <f t="shared" si="14"/>
        <v>1.0490817381907518</v>
      </c>
    </row>
    <row r="181" spans="1:9" x14ac:dyDescent="0.2">
      <c r="A181" s="4">
        <f>IF('True_Odds_Calculator_3-way'!A180="","",'True_Odds_Calculator_3-way'!A180)</f>
        <v>2.94</v>
      </c>
      <c r="B181" s="4">
        <f>IF('True_Odds_Calculator_3-way'!B180="","",'True_Odds_Calculator_3-way'!B180)</f>
        <v>3.74</v>
      </c>
      <c r="C181" s="4">
        <f>IF('True_Odds_Calculator_3-way'!C180="","",'True_Odds_Calculator_3-way'!C180)</f>
        <v>2.2799999999999998</v>
      </c>
      <c r="D181" s="4">
        <f t="shared" si="10"/>
        <v>4.6112224794223833E-2</v>
      </c>
      <c r="E181" s="4">
        <f t="shared" si="11"/>
        <v>3.0791465729681291</v>
      </c>
      <c r="F181" s="4">
        <f t="shared" si="12"/>
        <v>3.9681132333500475</v>
      </c>
      <c r="G181" s="4">
        <f t="shared" si="13"/>
        <v>2.3628051952752127</v>
      </c>
      <c r="I181" s="4">
        <f t="shared" si="14"/>
        <v>1.0461122247942238</v>
      </c>
    </row>
    <row r="182" spans="1:9" x14ac:dyDescent="0.2">
      <c r="A182" s="4">
        <f>IF('True_Odds_Calculator_3-way'!A181="","",'True_Odds_Calculator_3-way'!A181)</f>
        <v>1.64</v>
      </c>
      <c r="B182" s="4">
        <f>IF('True_Odds_Calculator_3-way'!B181="","",'True_Odds_Calculator_3-way'!B181)</f>
        <v>3.85</v>
      </c>
      <c r="C182" s="4">
        <f>IF('True_Odds_Calculator_3-way'!C181="","",'True_Odds_Calculator_3-way'!C181)</f>
        <v>5.59</v>
      </c>
      <c r="D182" s="4">
        <f t="shared" si="10"/>
        <v>4.8387233866530543E-2</v>
      </c>
      <c r="E182" s="4">
        <f t="shared" si="11"/>
        <v>1.6845594404793383</v>
      </c>
      <c r="F182" s="4">
        <f t="shared" si="12"/>
        <v>4.1049018878106427</v>
      </c>
      <c r="G182" s="4">
        <f t="shared" si="13"/>
        <v>6.1439478338369842</v>
      </c>
      <c r="I182" s="4">
        <f t="shared" si="14"/>
        <v>1.0483872338665305</v>
      </c>
    </row>
    <row r="183" spans="1:9" x14ac:dyDescent="0.2">
      <c r="A183" s="4">
        <f>IF('True_Odds_Calculator_3-way'!A182="","",'True_Odds_Calculator_3-way'!A182)</f>
        <v>1.63</v>
      </c>
      <c r="B183" s="4">
        <f>IF('True_Odds_Calculator_3-way'!B182="","",'True_Odds_Calculator_3-way'!B182)</f>
        <v>4.25</v>
      </c>
      <c r="C183" s="4">
        <f>IF('True_Odds_Calculator_3-way'!C182="","",'True_Odds_Calculator_3-way'!C182)</f>
        <v>5.49</v>
      </c>
      <c r="D183" s="4">
        <f t="shared" si="10"/>
        <v>3.0940412639627546E-2</v>
      </c>
      <c r="E183" s="4">
        <f t="shared" si="11"/>
        <v>1.6578703887016675</v>
      </c>
      <c r="F183" s="4">
        <f t="shared" si="12"/>
        <v>4.4448267634097043</v>
      </c>
      <c r="G183" s="4">
        <f t="shared" si="13"/>
        <v>5.8195059873940194</v>
      </c>
      <c r="I183" s="4">
        <f t="shared" si="14"/>
        <v>1.0309404126396275</v>
      </c>
    </row>
    <row r="184" spans="1:9" x14ac:dyDescent="0.2">
      <c r="A184" s="4">
        <f>IF('True_Odds_Calculator_3-way'!A183="","",'True_Odds_Calculator_3-way'!A183)</f>
        <v>2</v>
      </c>
      <c r="B184" s="4">
        <f>IF('True_Odds_Calculator_3-way'!B183="","",'True_Odds_Calculator_3-way'!B183)</f>
        <v>3.74</v>
      </c>
      <c r="C184" s="4">
        <f>IF('True_Odds_Calculator_3-way'!C183="","",'True_Odds_Calculator_3-way'!C183)</f>
        <v>3.81</v>
      </c>
      <c r="D184" s="4">
        <f t="shared" si="10"/>
        <v>2.9846870745434906E-2</v>
      </c>
      <c r="E184" s="4">
        <f t="shared" si="11"/>
        <v>2.0406037577331397</v>
      </c>
      <c r="F184" s="4">
        <f t="shared" si="12"/>
        <v>3.8845402418966444</v>
      </c>
      <c r="G184" s="4">
        <f t="shared" si="13"/>
        <v>3.9601100540079854</v>
      </c>
      <c r="I184" s="4">
        <f t="shared" si="14"/>
        <v>1.0298468707454349</v>
      </c>
    </row>
    <row r="185" spans="1:9" x14ac:dyDescent="0.2">
      <c r="A185" s="4">
        <f>IF('True_Odds_Calculator_3-way'!A184="","",'True_Odds_Calculator_3-way'!A184)</f>
        <v>2.46</v>
      </c>
      <c r="B185" s="4">
        <f>IF('True_Odds_Calculator_3-way'!B184="","",'True_Odds_Calculator_3-way'!B184)</f>
        <v>3.44</v>
      </c>
      <c r="C185" s="4">
        <f>IF('True_Odds_Calculator_3-way'!C184="","",'True_Odds_Calculator_3-way'!C184)</f>
        <v>3.03</v>
      </c>
      <c r="D185" s="4">
        <f t="shared" si="10"/>
        <v>2.7234742759585151E-2</v>
      </c>
      <c r="E185" s="4">
        <f t="shared" si="11"/>
        <v>2.5161928492867425</v>
      </c>
      <c r="F185" s="4">
        <f t="shared" si="12"/>
        <v>3.5508913971204086</v>
      </c>
      <c r="G185" s="4">
        <f t="shared" si="13"/>
        <v>3.1157039495364551</v>
      </c>
      <c r="I185" s="4">
        <f t="shared" si="14"/>
        <v>1.0272347427595852</v>
      </c>
    </row>
    <row r="186" spans="1:9" x14ac:dyDescent="0.2">
      <c r="A186" s="4">
        <f>IF('True_Odds_Calculator_3-way'!A185="","",'True_Odds_Calculator_3-way'!A185)</f>
        <v>2.67</v>
      </c>
      <c r="B186" s="4">
        <f>IF('True_Odds_Calculator_3-way'!B185="","",'True_Odds_Calculator_3-way'!B185)</f>
        <v>3</v>
      </c>
      <c r="C186" s="4">
        <f>IF('True_Odds_Calculator_3-way'!C185="","",'True_Odds_Calculator_3-way'!C185)</f>
        <v>3.13</v>
      </c>
      <c r="D186" s="4">
        <f t="shared" si="10"/>
        <v>2.7353986430699528E-2</v>
      </c>
      <c r="E186" s="4">
        <f t="shared" si="11"/>
        <v>2.7366232235247887</v>
      </c>
      <c r="F186" s="4">
        <f t="shared" si="12"/>
        <v>3.0843698099280306</v>
      </c>
      <c r="G186" s="4">
        <f t="shared" si="13"/>
        <v>3.2219523479065462</v>
      </c>
      <c r="I186" s="4">
        <f t="shared" si="14"/>
        <v>1.0273539864306995</v>
      </c>
    </row>
    <row r="187" spans="1:9" x14ac:dyDescent="0.2">
      <c r="A187" s="4">
        <f>IF('True_Odds_Calculator_3-way'!A186="","",'True_Odds_Calculator_3-way'!A186)</f>
        <v>1.88</v>
      </c>
      <c r="B187" s="4">
        <f>IF('True_Odds_Calculator_3-way'!B186="","",'True_Odds_Calculator_3-way'!B186)</f>
        <v>3.87</v>
      </c>
      <c r="C187" s="4">
        <f>IF('True_Odds_Calculator_3-way'!C186="","",'True_Odds_Calculator_3-way'!C186)</f>
        <v>4.18</v>
      </c>
      <c r="D187" s="4">
        <f t="shared" si="10"/>
        <v>2.954727619432429E-2</v>
      </c>
      <c r="E187" s="4">
        <f t="shared" si="11"/>
        <v>1.9154673549325056</v>
      </c>
      <c r="F187" s="4">
        <f t="shared" si="12"/>
        <v>4.0233541101032397</v>
      </c>
      <c r="G187" s="4">
        <f t="shared" si="13"/>
        <v>4.3594761672857985</v>
      </c>
      <c r="I187" s="4">
        <f t="shared" si="14"/>
        <v>1.0295472761943243</v>
      </c>
    </row>
    <row r="188" spans="1:9" x14ac:dyDescent="0.2">
      <c r="A188" s="4">
        <f>IF('True_Odds_Calculator_3-way'!A187="","",'True_Odds_Calculator_3-way'!A187)</f>
        <v>2.1800000000000002</v>
      </c>
      <c r="B188" s="4">
        <f>IF('True_Odds_Calculator_3-way'!B187="","",'True_Odds_Calculator_3-way'!B187)</f>
        <v>3.72</v>
      </c>
      <c r="C188" s="4">
        <f>IF('True_Odds_Calculator_3-way'!C187="","",'True_Odds_Calculator_3-way'!C187)</f>
        <v>3.32</v>
      </c>
      <c r="D188" s="4">
        <f t="shared" si="10"/>
        <v>2.87376199084588E-2</v>
      </c>
      <c r="E188" s="4">
        <f t="shared" si="11"/>
        <v>2.2264951648229512</v>
      </c>
      <c r="F188" s="4">
        <f t="shared" si="12"/>
        <v>3.8574592035406337</v>
      </c>
      <c r="G188" s="4">
        <f t="shared" si="13"/>
        <v>3.4290540907707681</v>
      </c>
      <c r="I188" s="4">
        <f t="shared" si="14"/>
        <v>1.0287376199084588</v>
      </c>
    </row>
    <row r="189" spans="1:9" x14ac:dyDescent="0.2">
      <c r="A189" s="4">
        <f>IF('True_Odds_Calculator_3-way'!A188="","",'True_Odds_Calculator_3-way'!A188)</f>
        <v>1.57</v>
      </c>
      <c r="B189" s="4">
        <f>IF('True_Odds_Calculator_3-way'!B188="","",'True_Odds_Calculator_3-way'!B188)</f>
        <v>4.08</v>
      </c>
      <c r="C189" s="4">
        <f>IF('True_Odds_Calculator_3-way'!C188="","",'True_Odds_Calculator_3-way'!C188)</f>
        <v>5.96</v>
      </c>
      <c r="D189" s="4">
        <f t="shared" si="10"/>
        <v>4.9825949274250769E-2</v>
      </c>
      <c r="E189" s="4">
        <f t="shared" si="11"/>
        <v>1.6120347410466949</v>
      </c>
      <c r="F189" s="4">
        <f t="shared" si="12"/>
        <v>4.3765708437220665</v>
      </c>
      <c r="G189" s="4">
        <f t="shared" si="13"/>
        <v>6.6147809799096429</v>
      </c>
      <c r="I189" s="4">
        <f t="shared" si="14"/>
        <v>1.0498259492742508</v>
      </c>
    </row>
    <row r="190" spans="1:9" x14ac:dyDescent="0.2">
      <c r="A190" s="4">
        <f>IF('True_Odds_Calculator_3-way'!A189="","",'True_Odds_Calculator_3-way'!A189)</f>
        <v>2.14</v>
      </c>
      <c r="B190" s="4">
        <f>IF('True_Odds_Calculator_3-way'!B189="","",'True_Odds_Calculator_3-way'!B189)</f>
        <v>3.27</v>
      </c>
      <c r="C190" s="4">
        <f>IF('True_Odds_Calculator_3-way'!C189="","",'True_Odds_Calculator_3-way'!C189)</f>
        <v>3.92</v>
      </c>
      <c r="D190" s="4">
        <f t="shared" si="10"/>
        <v>2.8202157996011445E-2</v>
      </c>
      <c r="E190" s="4">
        <f t="shared" si="11"/>
        <v>2.1839354065233363</v>
      </c>
      <c r="F190" s="4">
        <f t="shared" si="12"/>
        <v>3.3737090030261414</v>
      </c>
      <c r="G190" s="4">
        <f t="shared" si="13"/>
        <v>4.0699821798223672</v>
      </c>
      <c r="I190" s="4">
        <f t="shared" si="14"/>
        <v>1.0282021579960114</v>
      </c>
    </row>
    <row r="191" spans="1:9" x14ac:dyDescent="0.2">
      <c r="A191" s="4">
        <f>IF('True_Odds_Calculator_3-way'!A190="","",'True_Odds_Calculator_3-way'!A190)</f>
        <v>3.26</v>
      </c>
      <c r="B191" s="4">
        <f>IF('True_Odds_Calculator_3-way'!B190="","",'True_Odds_Calculator_3-way'!B190)</f>
        <v>3.48</v>
      </c>
      <c r="C191" s="4">
        <f>IF('True_Odds_Calculator_3-way'!C190="","",'True_Odds_Calculator_3-way'!C190)</f>
        <v>2.2999999999999998</v>
      </c>
      <c r="D191" s="4">
        <f t="shared" si="10"/>
        <v>2.8887396792401265E-2</v>
      </c>
      <c r="E191" s="4">
        <f t="shared" si="11"/>
        <v>3.3656510552819126</v>
      </c>
      <c r="F191" s="4">
        <f t="shared" si="12"/>
        <v>3.6006557425309009</v>
      </c>
      <c r="G191" s="4">
        <f t="shared" si="13"/>
        <v>2.3520917866964091</v>
      </c>
      <c r="I191" s="4">
        <f t="shared" si="14"/>
        <v>1.0288873967924013</v>
      </c>
    </row>
    <row r="192" spans="1:9" x14ac:dyDescent="0.2">
      <c r="A192" s="4">
        <f>IF('True_Odds_Calculator_3-way'!A191="","",'True_Odds_Calculator_3-way'!A191)</f>
        <v>1.81</v>
      </c>
      <c r="B192" s="4">
        <f>IF('True_Odds_Calculator_3-way'!B191="","",'True_Odds_Calculator_3-way'!B191)</f>
        <v>3.63</v>
      </c>
      <c r="C192" s="4">
        <f>IF('True_Odds_Calculator_3-way'!C191="","",'True_Odds_Calculator_3-way'!C191)</f>
        <v>4.8</v>
      </c>
      <c r="D192" s="4">
        <f t="shared" si="10"/>
        <v>3.6301614842549013E-2</v>
      </c>
      <c r="E192" s="4">
        <f t="shared" si="11"/>
        <v>1.8505302663125689</v>
      </c>
      <c r="F192" s="4">
        <f t="shared" si="12"/>
        <v>3.7967730828591999</v>
      </c>
      <c r="G192" s="4">
        <f t="shared" si="13"/>
        <v>5.0959881590258336</v>
      </c>
      <c r="I192" s="4">
        <f t="shared" si="14"/>
        <v>1.036301614842549</v>
      </c>
    </row>
    <row r="193" spans="1:9" x14ac:dyDescent="0.2">
      <c r="A193" s="4">
        <f>IF('True_Odds_Calculator_3-way'!A192="","",'True_Odds_Calculator_3-way'!A192)</f>
        <v>3.07</v>
      </c>
      <c r="B193" s="4">
        <f>IF('True_Odds_Calculator_3-way'!B192="","",'True_Odds_Calculator_3-way'!B192)</f>
        <v>2.74</v>
      </c>
      <c r="C193" s="4">
        <f>IF('True_Odds_Calculator_3-way'!C192="","",'True_Odds_Calculator_3-way'!C192)</f>
        <v>2.75</v>
      </c>
      <c r="D193" s="4">
        <f t="shared" si="10"/>
        <v>5.4332766308800018E-2</v>
      </c>
      <c r="E193" s="4">
        <f t="shared" si="11"/>
        <v>3.2507430386239555</v>
      </c>
      <c r="F193" s="4">
        <f t="shared" si="12"/>
        <v>2.8830692149983488</v>
      </c>
      <c r="G193" s="4">
        <f t="shared" si="13"/>
        <v>2.8941428902081237</v>
      </c>
      <c r="I193" s="4">
        <f t="shared" si="14"/>
        <v>1.0543327663088</v>
      </c>
    </row>
    <row r="194" spans="1:9" x14ac:dyDescent="0.2">
      <c r="A194" s="4">
        <f>IF('True_Odds_Calculator_3-way'!A193="","",'True_Odds_Calculator_3-way'!A193)</f>
        <v>1.42</v>
      </c>
      <c r="B194" s="4">
        <f>IF('True_Odds_Calculator_3-way'!B193="","",'True_Odds_Calculator_3-way'!B193)</f>
        <v>4.74</v>
      </c>
      <c r="C194" s="4">
        <f>IF('True_Odds_Calculator_3-way'!C193="","",'True_Odds_Calculator_3-way'!C193)</f>
        <v>8.5</v>
      </c>
      <c r="D194" s="4">
        <f t="shared" si="10"/>
        <v>3.2842875071226629E-2</v>
      </c>
      <c r="E194" s="4">
        <f t="shared" si="11"/>
        <v>1.4424233765578909</v>
      </c>
      <c r="F194" s="4">
        <f t="shared" si="12"/>
        <v>4.9994290874137084</v>
      </c>
      <c r="G194" s="4">
        <f t="shared" si="13"/>
        <v>9.3721209606080809</v>
      </c>
      <c r="I194" s="4">
        <f t="shared" si="14"/>
        <v>1.0328428750712266</v>
      </c>
    </row>
    <row r="195" spans="1:9" x14ac:dyDescent="0.2">
      <c r="A195" s="4">
        <f>IF('True_Odds_Calculator_3-way'!A194="","",'True_Odds_Calculator_3-way'!A194)</f>
        <v>2.25</v>
      </c>
      <c r="B195" s="4">
        <f>IF('True_Odds_Calculator_3-way'!B194="","",'True_Odds_Calculator_3-way'!B194)</f>
        <v>3.26</v>
      </c>
      <c r="C195" s="4">
        <f>IF('True_Odds_Calculator_3-way'!C194="","",'True_Odds_Calculator_3-way'!C194)</f>
        <v>3.41</v>
      </c>
      <c r="D195" s="4">
        <f t="shared" ref="D195:D258" si="15">IF(A195="","",((1/A195)+(1/B195)+(1/C195))-1)</f>
        <v>4.4448042666922483E-2</v>
      </c>
      <c r="E195" s="4">
        <f t="shared" ref="E195:E258" si="16">IF(A195="","",(3*A195)/(3-($D195*A195)))</f>
        <v>2.327592704893751</v>
      </c>
      <c r="F195" s="4">
        <f t="shared" ref="F195:F258" si="17">IF(B195="","",(3*B195)/(3-($D195*B195)))</f>
        <v>3.4254499389429713</v>
      </c>
      <c r="G195" s="4">
        <f t="shared" ref="G195:G258" si="18">IF(C195="","",(3*C195)/(3-($D195*C195)))</f>
        <v>3.5914493915499022</v>
      </c>
      <c r="I195" s="4">
        <f t="shared" ref="I195:I258" si="19">IF(A195="","",D195+1)</f>
        <v>1.0444480426669225</v>
      </c>
    </row>
    <row r="196" spans="1:9" x14ac:dyDescent="0.2">
      <c r="A196" s="4">
        <f>IF('True_Odds_Calculator_3-way'!A195="","",'True_Odds_Calculator_3-way'!A195)</f>
        <v>2.68</v>
      </c>
      <c r="B196" s="4">
        <f>IF('True_Odds_Calculator_3-way'!B195="","",'True_Odds_Calculator_3-way'!B195)</f>
        <v>3.28</v>
      </c>
      <c r="C196" s="4">
        <f>IF('True_Odds_Calculator_3-way'!C195="","",'True_Odds_Calculator_3-way'!C195)</f>
        <v>2.74</v>
      </c>
      <c r="D196" s="4">
        <f t="shared" si="15"/>
        <v>4.2975880788331811E-2</v>
      </c>
      <c r="E196" s="4">
        <f t="shared" si="16"/>
        <v>2.7869978264706501</v>
      </c>
      <c r="F196" s="4">
        <f t="shared" si="17"/>
        <v>3.4417157716003279</v>
      </c>
      <c r="G196" s="4">
        <f t="shared" si="18"/>
        <v>2.8519424618536342</v>
      </c>
      <c r="I196" s="4">
        <f t="shared" si="19"/>
        <v>1.0429758807883318</v>
      </c>
    </row>
    <row r="197" spans="1:9" x14ac:dyDescent="0.2">
      <c r="A197" s="4">
        <f>IF('True_Odds_Calculator_3-way'!A196="","",'True_Odds_Calculator_3-way'!A196)</f>
        <v>2.48</v>
      </c>
      <c r="B197" s="4">
        <f>IF('True_Odds_Calculator_3-way'!B196="","",'True_Odds_Calculator_3-way'!B196)</f>
        <v>3.01</v>
      </c>
      <c r="C197" s="4">
        <f>IF('True_Odds_Calculator_3-way'!C196="","",'True_Odds_Calculator_3-way'!C196)</f>
        <v>3.25</v>
      </c>
      <c r="D197" s="4">
        <f t="shared" si="15"/>
        <v>4.3144027765183113E-2</v>
      </c>
      <c r="E197" s="4">
        <f t="shared" si="16"/>
        <v>2.5717223541383989</v>
      </c>
      <c r="F197" s="4">
        <f t="shared" si="17"/>
        <v>3.146191853302382</v>
      </c>
      <c r="G197" s="4">
        <f t="shared" si="18"/>
        <v>3.4093508902598408</v>
      </c>
      <c r="I197" s="4">
        <f t="shared" si="19"/>
        <v>1.0431440277651831</v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96" activePane="bottomLeft" state="frozen"/>
      <selection pane="bottomLeft" activeCell="AB112" sqref="AB11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3.91</v>
      </c>
      <c r="B3">
        <v>3.12</v>
      </c>
      <c r="C3">
        <v>2.1800000000000002</v>
      </c>
      <c r="D3" s="20">
        <f>IF(OR($A3="",$B3="",$C3=""),"",(1/A3)+(1/B3)+(1/C3)-1)</f>
        <v>3.4982892546420397E-2</v>
      </c>
      <c r="E3" s="17">
        <f>IF(OR($A3="",$B3="",$C3=""),"",A3*'MPTO_working_3-way'!$I2)</f>
        <v>4.0467831098565039</v>
      </c>
      <c r="F3" s="21">
        <f>IF(OR($A3="",$B3="",$C3=""),"",B3*'MPTO_working_3-way'!$I2)</f>
        <v>3.2291466247448319</v>
      </c>
      <c r="G3" s="22">
        <f>IF(OR($A3="",$B3="",$C3=""),"",C3*'MPTO_working_3-way'!$I2)</f>
        <v>2.2562627057511966</v>
      </c>
      <c r="H3" s="17">
        <f>IF(OR($A3="",$B3="",$C3=""),"",'MPTO_working_3-way'!E2)</f>
        <v>4.0967905855752784</v>
      </c>
      <c r="I3" s="21">
        <f>IF(OR($A3="",$B3="",$C3=""),"",'MPTO_working_3-way'!F2)</f>
        <v>3.237798250204861</v>
      </c>
      <c r="J3" s="22">
        <f>IF(OR($A3="",$B3="",$C3=""),"",'MPTO_working_3-way'!G2)</f>
        <v>2.2368630768792532</v>
      </c>
      <c r="K3" s="17">
        <f>IF(OR($A3="",$B3="",$C3=""),"",'OddsRatio_working_3-way'!H2)</f>
        <v>4.0706089120103393</v>
      </c>
      <c r="L3" s="21">
        <f>IF(OR($A3="",$B3="",$C3=""),"",'OddsRatio_working_3-way'!I2)</f>
        <v>3.2370071798838218</v>
      </c>
      <c r="M3" s="22">
        <f>IF(OR($A3="",$B3="",$C3=""),"",'OddsRatio_working_3-way'!J2)</f>
        <v>2.2451266378598627</v>
      </c>
      <c r="N3" s="23">
        <f>(1/E3)* 100</f>
        <v>24.71098580905808</v>
      </c>
      <c r="O3" s="24">
        <f>(1/F3)* 100</f>
        <v>30.967934138915737</v>
      </c>
      <c r="P3" s="24">
        <f>(1/G3)* 100</f>
        <v>44.32108005202619</v>
      </c>
      <c r="Q3" t="s">
        <v>155</v>
      </c>
      <c r="R3" t="s">
        <v>263</v>
      </c>
      <c r="S3" s="58" t="s">
        <v>267</v>
      </c>
      <c r="AD3" s="28"/>
      <c r="AE3" s="28"/>
      <c r="AH3" s="37"/>
      <c r="AI3" s="28"/>
      <c r="AJ3" t="s">
        <v>207</v>
      </c>
    </row>
    <row r="4" spans="1:36" s="40" customFormat="1" ht="15" x14ac:dyDescent="0.25">
      <c r="A4">
        <v>1.93</v>
      </c>
      <c r="B4">
        <v>3.7</v>
      </c>
      <c r="C4">
        <v>4.1500000000000004</v>
      </c>
      <c r="D4" s="20">
        <f t="shared" ref="D4:D67" si="0">IF(OR($A4="",$B4="",$C4=""),"",(1/A4)+(1/B4)+(1/C4)-1)</f>
        <v>2.9368840717863609E-2</v>
      </c>
      <c r="E4" s="17">
        <f>IF(OR($A4="",$B4="",$C4=""),"",A4*'MPTO_working_3-way'!$I3)</f>
        <v>1.9866818625854767</v>
      </c>
      <c r="F4" s="21">
        <f>IF(OR($A4="",$B4="",$C4=""),"",B4*'MPTO_working_3-way'!$I3)</f>
        <v>3.8086647106560956</v>
      </c>
      <c r="G4" s="22">
        <f>IF(OR($A4="",$B4="",$C4=""),"",C4*'MPTO_working_3-way'!$I3)</f>
        <v>4.2718806889791345</v>
      </c>
      <c r="H4" s="17"/>
      <c r="I4" s="21"/>
      <c r="J4" s="22"/>
      <c r="K4" s="17"/>
      <c r="L4" s="21"/>
      <c r="M4" s="22"/>
      <c r="N4" s="23">
        <f t="shared" ref="N4" si="1">(1/E4)* 100</f>
        <v>50.335185458359973</v>
      </c>
      <c r="O4" s="24">
        <f t="shared" ref="O4" si="2">(1/F4)* 100</f>
        <v>26.255921063414796</v>
      </c>
      <c r="P4" s="24">
        <f t="shared" ref="P4" si="3">(1/G4)* 100</f>
        <v>23.408893478225238</v>
      </c>
      <c r="Q4" t="s">
        <v>181</v>
      </c>
      <c r="R4" t="s">
        <v>144</v>
      </c>
      <c r="S4" s="58" t="s">
        <v>267</v>
      </c>
      <c r="AD4" s="37"/>
      <c r="AE4" s="37"/>
      <c r="AH4" s="37"/>
      <c r="AI4" s="37"/>
      <c r="AJ4" t="s">
        <v>204</v>
      </c>
    </row>
    <row r="5" spans="1:36" s="40" customFormat="1" ht="15" x14ac:dyDescent="0.25">
      <c r="A5">
        <v>3.64</v>
      </c>
      <c r="B5">
        <v>3.11</v>
      </c>
      <c r="C5">
        <v>2.3199999999999998</v>
      </c>
      <c r="D5" s="20">
        <f t="shared" si="0"/>
        <v>2.7303165844024146E-2</v>
      </c>
      <c r="E5" s="17">
        <f>IF(OR($A5="",$B5="",$C5=""),"",A5*'MPTO_working_3-way'!$I4)</f>
        <v>3.7393835236722479</v>
      </c>
      <c r="F5" s="21">
        <f>IF(OR($A5="",$B5="",$C5=""),"",B5*'MPTO_working_3-way'!$I4)</f>
        <v>3.194912845774915</v>
      </c>
      <c r="G5" s="22">
        <f>IF(OR($A5="",$B5="",$C5=""),"",C5*'MPTO_working_3-way'!$I4)</f>
        <v>2.3833433447581358</v>
      </c>
      <c r="H5" s="17"/>
      <c r="I5" s="21"/>
      <c r="J5" s="22"/>
      <c r="K5" s="17"/>
      <c r="L5" s="21"/>
      <c r="M5" s="22"/>
      <c r="N5" s="23">
        <f t="shared" ref="N5:N68" si="4">(1/E5)* 100</f>
        <v>26.742375946983731</v>
      </c>
      <c r="O5" s="24">
        <f t="shared" ref="O5:O68" si="5">(1/F5)* 100</f>
        <v>31.299758343093504</v>
      </c>
      <c r="P5" s="24">
        <f t="shared" ref="P5:P68" si="6">(1/G5)* 100</f>
        <v>41.957865709922757</v>
      </c>
      <c r="Q5" t="s">
        <v>151</v>
      </c>
      <c r="R5" t="s">
        <v>158</v>
      </c>
      <c r="S5" s="58" t="s">
        <v>267</v>
      </c>
      <c r="AD5" s="37"/>
      <c r="AE5" s="37"/>
      <c r="AH5" s="37"/>
      <c r="AI5" s="37"/>
      <c r="AJ5" t="s">
        <v>205</v>
      </c>
    </row>
    <row r="6" spans="1:36" s="40" customFormat="1" ht="15" x14ac:dyDescent="0.25">
      <c r="A6">
        <v>3.6</v>
      </c>
      <c r="B6">
        <v>3.32</v>
      </c>
      <c r="C6">
        <v>2.2200000000000002</v>
      </c>
      <c r="D6" s="20">
        <f t="shared" si="0"/>
        <v>2.9433047505336596E-2</v>
      </c>
      <c r="E6" s="17">
        <f>IF(OR($A6="",$B6="",$C6=""),"",A6*'MPTO_working_3-way'!$I5)</f>
        <v>3.705958971019212</v>
      </c>
      <c r="F6" s="21">
        <f>IF(OR($A6="",$B6="",$C6=""),"",B6*'MPTO_working_3-way'!$I5)</f>
        <v>3.4177177177177174</v>
      </c>
      <c r="G6" s="22">
        <f>IF(OR($A6="",$B6="",$C6=""),"",C6*'MPTO_working_3-way'!$I5)</f>
        <v>2.2853413654618473</v>
      </c>
      <c r="H6" s="17"/>
      <c r="I6" s="21"/>
      <c r="J6" s="22"/>
      <c r="K6" s="17"/>
      <c r="L6" s="21"/>
      <c r="M6" s="22"/>
      <c r="N6" s="23">
        <f t="shared" si="4"/>
        <v>26.983569106405415</v>
      </c>
      <c r="O6" s="24">
        <f t="shared" si="5"/>
        <v>29.259291802126352</v>
      </c>
      <c r="P6" s="24">
        <f t="shared" si="6"/>
        <v>43.75713909146824</v>
      </c>
      <c r="Q6" t="s">
        <v>148</v>
      </c>
      <c r="R6" t="s">
        <v>146</v>
      </c>
      <c r="S6" s="58" t="s">
        <v>267</v>
      </c>
      <c r="AD6" s="37"/>
      <c r="AE6" s="37"/>
      <c r="AH6" s="37"/>
      <c r="AI6" s="37"/>
      <c r="AJ6" t="s">
        <v>205</v>
      </c>
    </row>
    <row r="7" spans="1:36" s="40" customFormat="1" ht="15" x14ac:dyDescent="0.25">
      <c r="A7">
        <v>11.55</v>
      </c>
      <c r="B7">
        <v>5.2</v>
      </c>
      <c r="C7">
        <v>1.33</v>
      </c>
      <c r="D7" s="20">
        <f t="shared" si="0"/>
        <v>3.0767478135899085E-2</v>
      </c>
      <c r="E7" s="17">
        <f>IF(OR($A7="",$B7="",$C7=""),"",A7*'MPTO_working_3-way'!$I6)</f>
        <v>11.905364372469634</v>
      </c>
      <c r="F7" s="21">
        <f>IF(OR($A7="",$B7="",$C7=""),"",B7*'MPTO_working_3-way'!$I6)</f>
        <v>5.3599908863066759</v>
      </c>
      <c r="G7" s="22">
        <f>IF(OR($A7="",$B7="",$C7=""),"",C7*'MPTO_working_3-way'!$I6)</f>
        <v>1.3709207459207458</v>
      </c>
      <c r="H7" s="17"/>
      <c r="I7" s="21"/>
      <c r="J7" s="22"/>
      <c r="K7" s="17"/>
      <c r="L7" s="21"/>
      <c r="M7" s="22"/>
      <c r="N7" s="23">
        <f t="shared" si="4"/>
        <v>8.3995749202975567</v>
      </c>
      <c r="O7" s="24">
        <f t="shared" si="5"/>
        <v>18.656748140276303</v>
      </c>
      <c r="P7" s="24">
        <f t="shared" si="6"/>
        <v>72.943676939426155</v>
      </c>
      <c r="Q7" t="s">
        <v>153</v>
      </c>
      <c r="R7" t="s">
        <v>147</v>
      </c>
      <c r="S7" s="58" t="s">
        <v>267</v>
      </c>
      <c r="AD7" s="37"/>
      <c r="AE7" s="37"/>
      <c r="AH7" s="37"/>
      <c r="AI7" s="37"/>
      <c r="AJ7" t="s">
        <v>205</v>
      </c>
    </row>
    <row r="8" spans="1:36" s="36" customFormat="1" ht="15" x14ac:dyDescent="0.25">
      <c r="A8">
        <v>3.42</v>
      </c>
      <c r="B8">
        <v>2.99</v>
      </c>
      <c r="C8">
        <v>2.5</v>
      </c>
      <c r="D8" s="20">
        <f t="shared" si="0"/>
        <v>2.6845821353830512E-2</v>
      </c>
      <c r="E8" s="17">
        <f>IF(OR($A8="",$B8="",$C8=""),"",A8*'MPTO_working_3-way'!$I7)</f>
        <v>3.5118127090301003</v>
      </c>
      <c r="F8" s="21">
        <f>IF(OR($A8="",$B8="",$C8=""),"",B8*'MPTO_working_3-way'!$I7)</f>
        <v>3.0702690058479534</v>
      </c>
      <c r="G8" s="22">
        <f>IF(OR($A8="",$B8="",$C8=""),"",C8*'MPTO_working_3-way'!$I7)</f>
        <v>2.5671145533845765</v>
      </c>
      <c r="H8" s="17"/>
      <c r="I8" s="21"/>
      <c r="J8" s="22"/>
      <c r="K8" s="17"/>
      <c r="L8" s="21"/>
      <c r="M8" s="22"/>
      <c r="N8" s="23">
        <f t="shared" si="4"/>
        <v>28.475322656833313</v>
      </c>
      <c r="O8" s="24">
        <f t="shared" si="5"/>
        <v>32.570435948618709</v>
      </c>
      <c r="P8" s="24">
        <f t="shared" si="6"/>
        <v>38.954241394547971</v>
      </c>
      <c r="Q8" t="s">
        <v>150</v>
      </c>
      <c r="R8" t="s">
        <v>149</v>
      </c>
      <c r="S8" s="58" t="s">
        <v>267</v>
      </c>
      <c r="AD8" s="37"/>
      <c r="AE8" s="37"/>
      <c r="AH8" s="37"/>
      <c r="AI8" s="37"/>
      <c r="AJ8" t="s">
        <v>205</v>
      </c>
    </row>
    <row r="9" spans="1:36" s="36" customFormat="1" ht="15" x14ac:dyDescent="0.25">
      <c r="A9">
        <v>1.68</v>
      </c>
      <c r="B9">
        <v>3.6</v>
      </c>
      <c r="C9">
        <v>6.38</v>
      </c>
      <c r="D9" s="20">
        <f t="shared" si="0"/>
        <v>2.9755684928098658E-2</v>
      </c>
      <c r="E9" s="17">
        <f>IF(OR($A9="",$B9="",$C9=""),"",A9*'MPTO_working_3-way'!$I8)</f>
        <v>1.7299895506792058</v>
      </c>
      <c r="F9" s="21">
        <f>IF(OR($A9="",$B9="",$C9=""),"",B9*'MPTO_working_3-way'!$I8)</f>
        <v>3.7071204657411552</v>
      </c>
      <c r="G9" s="22">
        <f>IF(OR($A9="",$B9="",$C9=""),"",C9*'MPTO_working_3-way'!$I8)</f>
        <v>6.5698412698412696</v>
      </c>
      <c r="H9" s="17"/>
      <c r="I9" s="21"/>
      <c r="J9" s="22"/>
      <c r="K9" s="17"/>
      <c r="L9" s="21"/>
      <c r="M9" s="22"/>
      <c r="N9" s="23">
        <f t="shared" si="4"/>
        <v>57.803817347185316</v>
      </c>
      <c r="O9" s="24">
        <f t="shared" si="5"/>
        <v>26.975114762019814</v>
      </c>
      <c r="P9" s="24">
        <f t="shared" si="6"/>
        <v>15.221067890794879</v>
      </c>
      <c r="Q9" t="s">
        <v>152</v>
      </c>
      <c r="R9" t="s">
        <v>159</v>
      </c>
      <c r="S9" s="58" t="s">
        <v>267</v>
      </c>
      <c r="AD9" s="37"/>
      <c r="AE9" s="37"/>
      <c r="AH9" s="37"/>
      <c r="AI9" s="37"/>
      <c r="AJ9" t="s">
        <v>205</v>
      </c>
    </row>
    <row r="10" spans="1:36" s="36" customFormat="1" ht="15" x14ac:dyDescent="0.25">
      <c r="A10">
        <v>2.84</v>
      </c>
      <c r="B10">
        <v>3.2</v>
      </c>
      <c r="C10">
        <v>2.76</v>
      </c>
      <c r="D10" s="20">
        <f t="shared" si="0"/>
        <v>2.6931516636048203E-2</v>
      </c>
      <c r="E10" s="17">
        <f>IF(OR($A10="",$B10="",$C10=""),"",A10*'MPTO_working_3-way'!$I9)</f>
        <v>2.9164855072463767</v>
      </c>
      <c r="F10" s="21">
        <f>IF(OR($A10="",$B10="",$C10=""),"",B10*'MPTO_working_3-way'!$I9)</f>
        <v>3.2861808532353542</v>
      </c>
      <c r="G10" s="22">
        <f>IF(OR($A10="",$B10="",$C10=""),"",C10*'MPTO_working_3-way'!$I9)</f>
        <v>2.8343309859154928</v>
      </c>
      <c r="H10" s="17"/>
      <c r="I10" s="21"/>
      <c r="J10" s="22"/>
      <c r="K10" s="17"/>
      <c r="L10" s="21"/>
      <c r="M10" s="22"/>
      <c r="N10" s="23">
        <f t="shared" si="4"/>
        <v>34.287843965463694</v>
      </c>
      <c r="O10" s="24">
        <f t="shared" si="5"/>
        <v>30.430461519349027</v>
      </c>
      <c r="P10" s="24">
        <f t="shared" si="6"/>
        <v>35.281694515187276</v>
      </c>
      <c r="Q10" t="s">
        <v>99</v>
      </c>
      <c r="R10" t="s">
        <v>76</v>
      </c>
      <c r="S10" s="58" t="s">
        <v>267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4.55</v>
      </c>
      <c r="B11">
        <v>3.41</v>
      </c>
      <c r="C11">
        <v>1.93</v>
      </c>
      <c r="D11" s="20">
        <f t="shared" si="0"/>
        <v>3.1170066770935811E-2</v>
      </c>
      <c r="E11" s="17">
        <f>IF(OR($A11="",$B11="",$C11=""),"",A11*'MPTO_working_3-way'!$I10)</f>
        <v>4.6918238038077575</v>
      </c>
      <c r="F11" s="21">
        <f>IF(OR($A11="",$B11="",$C11=""),"",B11*'MPTO_working_3-way'!$I10)</f>
        <v>3.5162899276888915</v>
      </c>
      <c r="G11" s="22">
        <f>IF(OR($A11="",$B11="",$C11=""),"",C11*'MPTO_working_3-way'!$I10)</f>
        <v>1.9901582288679061</v>
      </c>
      <c r="H11" s="17"/>
      <c r="I11" s="21"/>
      <c r="J11" s="22"/>
      <c r="K11" s="17"/>
      <c r="L11" s="21"/>
      <c r="M11" s="22"/>
      <c r="N11" s="23">
        <f t="shared" si="4"/>
        <v>21.31367335637001</v>
      </c>
      <c r="O11" s="24">
        <f t="shared" si="5"/>
        <v>28.439065622135935</v>
      </c>
      <c r="P11" s="24">
        <f t="shared" si="6"/>
        <v>50.247261021494062</v>
      </c>
      <c r="Q11" t="s">
        <v>112</v>
      </c>
      <c r="R11" t="s">
        <v>83</v>
      </c>
      <c r="S11" s="58" t="s">
        <v>267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1.18</v>
      </c>
      <c r="B12">
        <v>6.64</v>
      </c>
      <c r="C12">
        <v>17.11</v>
      </c>
      <c r="D12" s="20">
        <f t="shared" si="0"/>
        <v>5.6505390351587526E-2</v>
      </c>
      <c r="E12" s="17">
        <f>IF(OR($A12="",$B12="",$C12=""),"",A12*'MPTO_working_3-way'!$I11)</f>
        <v>1.2466763606148732</v>
      </c>
      <c r="F12" s="21">
        <f>IF(OR($A12="",$B12="",$C12=""),"",B12*'MPTO_working_3-way'!$I11)</f>
        <v>7.0151957919345405</v>
      </c>
      <c r="G12" s="22">
        <f>IF(OR($A12="",$B12="",$C12=""),"",C12*'MPTO_working_3-way'!$I11)</f>
        <v>18.076807228915662</v>
      </c>
      <c r="H12" s="17"/>
      <c r="I12" s="21"/>
      <c r="J12" s="22"/>
      <c r="K12" s="17"/>
      <c r="L12" s="21"/>
      <c r="M12" s="22"/>
      <c r="N12" s="23">
        <f t="shared" si="4"/>
        <v>80.213280013330007</v>
      </c>
      <c r="O12" s="24">
        <f t="shared" si="5"/>
        <v>14.254769640923104</v>
      </c>
      <c r="P12" s="24">
        <f t="shared" si="6"/>
        <v>5.5319503457468961</v>
      </c>
      <c r="Q12" t="s">
        <v>79</v>
      </c>
      <c r="R12" t="s">
        <v>92</v>
      </c>
      <c r="S12" s="58" t="s">
        <v>267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1.63</v>
      </c>
      <c r="B13">
        <v>3.52</v>
      </c>
      <c r="C13">
        <v>6.7</v>
      </c>
      <c r="D13" s="20">
        <f t="shared" si="0"/>
        <v>4.6841572949530175E-2</v>
      </c>
      <c r="E13" s="17">
        <f>IF(OR($A13="",$B13="",$C13=""),"",A13*'MPTO_working_3-way'!$I12)</f>
        <v>1.7063517639077341</v>
      </c>
      <c r="F13" s="21">
        <f>IF(OR($A13="",$B13="",$C13=""),"",B13*'MPTO_working_3-way'!$I12)</f>
        <v>3.6848823367823464</v>
      </c>
      <c r="G13" s="22">
        <f>IF(OR($A13="",$B13="",$C13=""),"",C13*'MPTO_working_3-way'!$I12)</f>
        <v>7.0138385387618527</v>
      </c>
      <c r="H13" s="17"/>
      <c r="I13" s="21"/>
      <c r="J13" s="22"/>
      <c r="K13" s="17"/>
      <c r="L13" s="21"/>
      <c r="M13" s="22"/>
      <c r="N13" s="23">
        <f t="shared" si="4"/>
        <v>58.604563323443315</v>
      </c>
      <c r="O13" s="24">
        <f t="shared" si="5"/>
        <v>27.137908584435394</v>
      </c>
      <c r="P13" s="24">
        <f t="shared" si="6"/>
        <v>14.257528092121282</v>
      </c>
      <c r="Q13" t="s">
        <v>86</v>
      </c>
      <c r="R13" t="s">
        <v>80</v>
      </c>
      <c r="S13" s="58" t="s">
        <v>267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2.19</v>
      </c>
      <c r="B14">
        <v>3.12</v>
      </c>
      <c r="C14">
        <v>3.89</v>
      </c>
      <c r="D14" s="20">
        <f t="shared" si="0"/>
        <v>3.4203233819390277E-2</v>
      </c>
      <c r="E14" s="17">
        <f>IF(OR($A14="",$B14="",$C14=""),"",A14*'MPTO_working_3-way'!$I13)</f>
        <v>2.2649050820644647</v>
      </c>
      <c r="F14" s="21">
        <f>IF(OR($A14="",$B14="",$C14=""),"",B14*'MPTO_working_3-way'!$I13)</f>
        <v>3.2267140895164976</v>
      </c>
      <c r="G14" s="22">
        <f>IF(OR($A14="",$B14="",$C14=""),"",C14*'MPTO_working_3-way'!$I13)</f>
        <v>4.0230505795574283</v>
      </c>
      <c r="H14" s="17"/>
      <c r="I14" s="21"/>
      <c r="J14" s="22"/>
      <c r="K14" s="17"/>
      <c r="L14" s="21"/>
      <c r="M14" s="22"/>
      <c r="N14" s="23">
        <f t="shared" si="4"/>
        <v>44.151960623819974</v>
      </c>
      <c r="O14" s="24">
        <f t="shared" si="5"/>
        <v>30.991280053258251</v>
      </c>
      <c r="P14" s="24">
        <f t="shared" si="6"/>
        <v>24.856759322921786</v>
      </c>
      <c r="Q14" t="s">
        <v>174</v>
      </c>
      <c r="R14" t="s">
        <v>197</v>
      </c>
      <c r="S14" s="58" t="s">
        <v>268</v>
      </c>
      <c r="AD14" s="37"/>
      <c r="AE14" s="37"/>
      <c r="AH14" s="37"/>
      <c r="AI14" s="37"/>
      <c r="AJ14" t="s">
        <v>207</v>
      </c>
    </row>
    <row r="15" spans="1:36" s="36" customFormat="1" ht="15" x14ac:dyDescent="0.25">
      <c r="A15">
        <v>3.46</v>
      </c>
      <c r="B15">
        <v>3.41</v>
      </c>
      <c r="C15">
        <v>2.16</v>
      </c>
      <c r="D15" s="20">
        <f t="shared" si="0"/>
        <v>4.5235435968234761E-2</v>
      </c>
      <c r="E15" s="17">
        <f>IF(OR($A15="",$B15="",$C15=""),"",A15*'MPTO_working_3-way'!$I14)</f>
        <v>3.6165146084500921</v>
      </c>
      <c r="F15" s="21">
        <f>IF(OR($A15="",$B15="",$C15=""),"",B15*'MPTO_working_3-way'!$I14)</f>
        <v>3.5642528366516806</v>
      </c>
      <c r="G15" s="22">
        <f>IF(OR($A15="",$B15="",$C15=""),"",C15*'MPTO_working_3-way'!$I14)</f>
        <v>2.2577085416913873</v>
      </c>
      <c r="H15" s="17"/>
      <c r="I15" s="21"/>
      <c r="J15" s="22"/>
      <c r="K15" s="17"/>
      <c r="L15" s="21"/>
      <c r="M15" s="22"/>
      <c r="N15" s="23">
        <f t="shared" si="4"/>
        <v>27.650932134035095</v>
      </c>
      <c r="O15" s="24">
        <f t="shared" si="5"/>
        <v>28.056371021630916</v>
      </c>
      <c r="P15" s="24">
        <f t="shared" si="6"/>
        <v>44.292696844333989</v>
      </c>
      <c r="Q15" t="s">
        <v>192</v>
      </c>
      <c r="R15" t="s">
        <v>188</v>
      </c>
      <c r="S15" s="58" t="s">
        <v>268</v>
      </c>
      <c r="AD15" s="37"/>
      <c r="AE15" s="37"/>
      <c r="AH15" s="37"/>
      <c r="AI15" s="37"/>
      <c r="AJ15" t="s">
        <v>207</v>
      </c>
    </row>
    <row r="16" spans="1:36" s="36" customFormat="1" ht="15" x14ac:dyDescent="0.25">
      <c r="A16">
        <v>2.15</v>
      </c>
      <c r="B16">
        <v>3.14</v>
      </c>
      <c r="C16">
        <v>3.82</v>
      </c>
      <c r="D16" s="20">
        <f t="shared" si="0"/>
        <v>4.5367721361427193E-2</v>
      </c>
      <c r="E16" s="17">
        <f>IF(OR($A16="",$B16="",$C16=""),"",A16*'MPTO_working_3-way'!$I15)</f>
        <v>2.2475406009270684</v>
      </c>
      <c r="F16" s="21">
        <f>IF(OR($A16="",$B16="",$C16=""),"",B16*'MPTO_working_3-way'!$I15)</f>
        <v>3.2824546450748815</v>
      </c>
      <c r="G16" s="22">
        <f>IF(OR($A16="",$B16="",$C16=""),"",C16*'MPTO_working_3-way'!$I15)</f>
        <v>3.9933046956006519</v>
      </c>
      <c r="H16" s="17"/>
      <c r="I16" s="21"/>
      <c r="J16" s="22"/>
      <c r="K16" s="17"/>
      <c r="L16" s="21"/>
      <c r="M16" s="22"/>
      <c r="N16" s="23">
        <f t="shared" si="4"/>
        <v>44.493078326928497</v>
      </c>
      <c r="O16" s="24">
        <f t="shared" si="5"/>
        <v>30.465005860794992</v>
      </c>
      <c r="P16" s="24">
        <f t="shared" si="6"/>
        <v>25.04191581227651</v>
      </c>
      <c r="Q16" t="s">
        <v>260</v>
      </c>
      <c r="R16" t="s">
        <v>191</v>
      </c>
      <c r="S16" s="58" t="s">
        <v>268</v>
      </c>
      <c r="AD16" s="37"/>
      <c r="AE16" s="37"/>
      <c r="AH16" s="37"/>
      <c r="AI16" s="37"/>
      <c r="AJ16" t="s">
        <v>207</v>
      </c>
    </row>
    <row r="17" spans="1:36" s="36" customFormat="1" ht="15" x14ac:dyDescent="0.25">
      <c r="A17">
        <v>1.45</v>
      </c>
      <c r="B17">
        <v>4.5199999999999996</v>
      </c>
      <c r="C17">
        <v>7.11</v>
      </c>
      <c r="D17" s="20">
        <f t="shared" si="0"/>
        <v>5.1541086556904592E-2</v>
      </c>
      <c r="E17" s="17">
        <f>IF(OR($A17="",$B17="",$C17=""),"",A17*'MPTO_working_3-way'!$I16)</f>
        <v>1.5247345755075117</v>
      </c>
      <c r="F17" s="21">
        <f>IF(OR($A17="",$B17="",$C17=""),"",B17*'MPTO_working_3-way'!$I16)</f>
        <v>4.7529657112372083</v>
      </c>
      <c r="G17" s="22">
        <f>IF(OR($A17="",$B17="",$C17=""),"",C17*'MPTO_working_3-way'!$I16)</f>
        <v>7.476457125419592</v>
      </c>
      <c r="H17" s="17"/>
      <c r="I17" s="21"/>
      <c r="J17" s="22"/>
      <c r="K17" s="17"/>
      <c r="L17" s="21"/>
      <c r="M17" s="22"/>
      <c r="N17" s="23">
        <f t="shared" si="4"/>
        <v>65.585185517757907</v>
      </c>
      <c r="O17" s="24">
        <f t="shared" si="5"/>
        <v>21.039495354148002</v>
      </c>
      <c r="P17" s="24">
        <f t="shared" si="6"/>
        <v>13.375319128094088</v>
      </c>
      <c r="Q17" t="s">
        <v>264</v>
      </c>
      <c r="R17" t="s">
        <v>187</v>
      </c>
      <c r="S17" s="58" t="s">
        <v>268</v>
      </c>
      <c r="AD17" s="37"/>
      <c r="AE17" s="37"/>
      <c r="AH17" s="37"/>
      <c r="AI17" s="37"/>
      <c r="AJ17" t="s">
        <v>207</v>
      </c>
    </row>
    <row r="18" spans="1:36" s="36" customFormat="1" ht="15" x14ac:dyDescent="0.25">
      <c r="A18">
        <v>2.62</v>
      </c>
      <c r="B18">
        <v>3.09</v>
      </c>
      <c r="C18">
        <v>2.96</v>
      </c>
      <c r="D18" s="20">
        <f t="shared" si="0"/>
        <v>4.3141822620070602E-2</v>
      </c>
      <c r="E18" s="17">
        <f>IF(OR($A18="",$B18="",$C18=""),"",A18*'MPTO_working_3-way'!$I17)</f>
        <v>2.7330315752645853</v>
      </c>
      <c r="F18" s="21">
        <f>IF(OR($A18="",$B18="",$C18=""),"",B18*'MPTO_working_3-way'!$I17)</f>
        <v>3.2233082318960182</v>
      </c>
      <c r="G18" s="22">
        <f>IF(OR($A18="",$B18="",$C18=""),"",C18*'MPTO_working_3-way'!$I17)</f>
        <v>3.0876997949554088</v>
      </c>
      <c r="H18" s="17"/>
      <c r="I18" s="21"/>
      <c r="J18" s="22"/>
      <c r="K18" s="17"/>
      <c r="L18" s="21"/>
      <c r="M18" s="22"/>
      <c r="N18" s="23">
        <f t="shared" si="4"/>
        <v>36.589405298151</v>
      </c>
      <c r="O18" s="24">
        <f t="shared" si="5"/>
        <v>31.02402649875587</v>
      </c>
      <c r="P18" s="24">
        <f t="shared" si="6"/>
        <v>32.386568203093127</v>
      </c>
      <c r="Q18" t="s">
        <v>175</v>
      </c>
      <c r="R18" t="s">
        <v>185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2.39</v>
      </c>
      <c r="B19">
        <v>3.39</v>
      </c>
      <c r="C19">
        <v>3.18</v>
      </c>
      <c r="D19" s="20">
        <f t="shared" si="0"/>
        <v>2.7860701383498609E-2</v>
      </c>
      <c r="E19" s="17">
        <f>IF(OR($A19="",$B19="",$C19=""),"",A19*'MPTO_working_3-way'!$I18)</f>
        <v>2.4565870763065618</v>
      </c>
      <c r="F19" s="21">
        <f>IF(OR($A19="",$B19="",$C19=""),"",B19*'MPTO_working_3-way'!$I18)</f>
        <v>3.4844477776900602</v>
      </c>
      <c r="G19" s="22">
        <f>IF(OR($A19="",$B19="",$C19=""),"",C19*'MPTO_working_3-way'!$I18)</f>
        <v>3.2685970303995258</v>
      </c>
      <c r="H19" s="17"/>
      <c r="I19" s="21"/>
      <c r="J19" s="22"/>
      <c r="K19" s="17"/>
      <c r="L19" s="21"/>
      <c r="M19" s="22"/>
      <c r="N19" s="23">
        <f t="shared" si="4"/>
        <v>40.706881903143589</v>
      </c>
      <c r="O19" s="24">
        <f t="shared" si="5"/>
        <v>28.698952138204483</v>
      </c>
      <c r="P19" s="24">
        <f t="shared" si="6"/>
        <v>30.594165958651942</v>
      </c>
      <c r="Q19" t="s">
        <v>141</v>
      </c>
      <c r="R19" t="s">
        <v>139</v>
      </c>
      <c r="S19" s="58" t="s">
        <v>268</v>
      </c>
      <c r="AD19" s="37"/>
      <c r="AE19" s="37"/>
      <c r="AH19" s="37"/>
      <c r="AI19" s="37"/>
      <c r="AJ19" t="s">
        <v>143</v>
      </c>
    </row>
    <row r="20" spans="1:36" s="36" customFormat="1" ht="15" x14ac:dyDescent="0.25">
      <c r="A20">
        <v>3.16</v>
      </c>
      <c r="B20">
        <v>3.56</v>
      </c>
      <c r="C20">
        <v>2.3199999999999998</v>
      </c>
      <c r="D20" s="20">
        <f t="shared" si="0"/>
        <v>2.8389055365646731E-2</v>
      </c>
      <c r="E20" s="17">
        <f>IF(OR($A20="",$B20="",$C20=""),"",A20*'MPTO_working_3-way'!$I19)</f>
        <v>3.249709414955444</v>
      </c>
      <c r="F20" s="21">
        <f>IF(OR($A20="",$B20="",$C20=""),"",B20*'MPTO_working_3-way'!$I19)</f>
        <v>3.6610650371017024</v>
      </c>
      <c r="G20" s="22">
        <f>IF(OR($A20="",$B20="",$C20=""),"",C20*'MPTO_working_3-way'!$I19)</f>
        <v>2.3858626084483001</v>
      </c>
      <c r="H20" s="17"/>
      <c r="I20" s="21"/>
      <c r="J20" s="22"/>
      <c r="K20" s="17"/>
      <c r="L20" s="21"/>
      <c r="M20" s="22"/>
      <c r="N20" s="23">
        <f t="shared" si="4"/>
        <v>30.771982116244406</v>
      </c>
      <c r="O20" s="24">
        <f t="shared" si="5"/>
        <v>27.31445603576751</v>
      </c>
      <c r="P20" s="24">
        <f t="shared" si="6"/>
        <v>41.913561847988085</v>
      </c>
      <c r="Q20" t="s">
        <v>135</v>
      </c>
      <c r="R20" t="s">
        <v>140</v>
      </c>
      <c r="S20" s="58" t="s">
        <v>268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3.45</v>
      </c>
      <c r="B21">
        <v>3.9</v>
      </c>
      <c r="C21">
        <v>2.0699999999999998</v>
      </c>
      <c r="D21" s="20">
        <f t="shared" si="0"/>
        <v>2.9357116313638132E-2</v>
      </c>
      <c r="E21" s="17">
        <f>IF(OR($A21="",$B21="",$C21=""),"",A21*'MPTO_working_3-way'!$I20)</f>
        <v>3.5512820512820515</v>
      </c>
      <c r="F21" s="21">
        <f>IF(OR($A21="",$B21="",$C21=""),"",B21*'MPTO_working_3-way'!$I20)</f>
        <v>4.0144927536231885</v>
      </c>
      <c r="G21" s="22">
        <f>IF(OR($A21="",$B21="",$C21=""),"",C21*'MPTO_working_3-way'!$I20)</f>
        <v>2.1307692307692307</v>
      </c>
      <c r="H21" s="17"/>
      <c r="I21" s="21"/>
      <c r="J21" s="22"/>
      <c r="K21" s="17"/>
      <c r="L21" s="21"/>
      <c r="M21" s="22"/>
      <c r="N21" s="23">
        <f t="shared" si="4"/>
        <v>28.158844765342963</v>
      </c>
      <c r="O21" s="24">
        <f t="shared" si="5"/>
        <v>24.909747292418771</v>
      </c>
      <c r="P21" s="24">
        <f t="shared" si="6"/>
        <v>46.931407942238266</v>
      </c>
      <c r="Q21" t="s">
        <v>168</v>
      </c>
      <c r="R21" t="s">
        <v>169</v>
      </c>
      <c r="S21" s="58" t="s">
        <v>268</v>
      </c>
      <c r="AD21" s="37"/>
      <c r="AE21" s="37"/>
      <c r="AH21" s="37"/>
      <c r="AI21" s="37"/>
      <c r="AJ21" t="s">
        <v>206</v>
      </c>
    </row>
    <row r="22" spans="1:36" s="36" customFormat="1" ht="15" x14ac:dyDescent="0.25">
      <c r="A22">
        <v>2.44</v>
      </c>
      <c r="B22">
        <v>3.46</v>
      </c>
      <c r="C22">
        <v>3.04</v>
      </c>
      <c r="D22" s="20">
        <f t="shared" si="0"/>
        <v>2.7800775035285552E-2</v>
      </c>
      <c r="E22" s="17">
        <f>IF(OR($A22="",$B22="",$C22=""),"",A22*'MPTO_working_3-way'!$I21)</f>
        <v>2.5078338910860967</v>
      </c>
      <c r="F22" s="21">
        <f>IF(OR($A22="",$B22="",$C22=""),"",B22*'MPTO_working_3-way'!$I21)</f>
        <v>3.5561906816220881</v>
      </c>
      <c r="G22" s="22">
        <f>IF(OR($A22="",$B22="",$C22=""),"",C22*'MPTO_working_3-way'!$I21)</f>
        <v>3.1245143561072681</v>
      </c>
      <c r="H22" s="17"/>
      <c r="I22" s="21"/>
      <c r="J22" s="22"/>
      <c r="K22" s="17"/>
      <c r="L22" s="21"/>
      <c r="M22" s="22"/>
      <c r="N22" s="23">
        <f t="shared" si="4"/>
        <v>39.875049282746488</v>
      </c>
      <c r="O22" s="24">
        <f t="shared" si="5"/>
        <v>28.119976950838566</v>
      </c>
      <c r="P22" s="24">
        <f t="shared" si="6"/>
        <v>32.004973766414949</v>
      </c>
      <c r="Q22" t="s">
        <v>161</v>
      </c>
      <c r="R22" t="s">
        <v>162</v>
      </c>
      <c r="S22" s="58" t="s">
        <v>268</v>
      </c>
      <c r="AD22" s="37"/>
      <c r="AE22" s="37"/>
      <c r="AH22" s="37"/>
      <c r="AI22" s="37"/>
      <c r="AJ22" t="s">
        <v>206</v>
      </c>
    </row>
    <row r="23" spans="1:36" s="36" customFormat="1" ht="15" x14ac:dyDescent="0.25">
      <c r="A23">
        <v>2.94</v>
      </c>
      <c r="B23">
        <v>3.24</v>
      </c>
      <c r="C23">
        <v>2.64</v>
      </c>
      <c r="D23" s="20">
        <f t="shared" si="0"/>
        <v>2.756590851828955E-2</v>
      </c>
      <c r="E23" s="17">
        <f>IF(OR($A23="",$B23="",$C23=""),"",A23*'MPTO_working_3-way'!$I22)</f>
        <v>3.0210437710437712</v>
      </c>
      <c r="F23" s="21">
        <f>IF(OR($A23="",$B23="",$C23=""),"",B23*'MPTO_working_3-way'!$I22)</f>
        <v>3.3293135435992585</v>
      </c>
      <c r="G23" s="22">
        <f>IF(OR($A23="",$B23="",$C23=""),"",C23*'MPTO_working_3-way'!$I22)</f>
        <v>2.7127739984882844</v>
      </c>
      <c r="H23" s="17"/>
      <c r="I23" s="21"/>
      <c r="J23" s="22"/>
      <c r="K23" s="17"/>
      <c r="L23" s="21"/>
      <c r="M23" s="22"/>
      <c r="N23" s="23">
        <f t="shared" si="4"/>
        <v>33.101142379492892</v>
      </c>
      <c r="O23" s="24">
        <f t="shared" si="5"/>
        <v>30.036221788799107</v>
      </c>
      <c r="P23" s="24">
        <f t="shared" si="6"/>
        <v>36.862635831707998</v>
      </c>
      <c r="Q23" t="s">
        <v>167</v>
      </c>
      <c r="R23" t="s">
        <v>170</v>
      </c>
      <c r="S23" s="58" t="s">
        <v>268</v>
      </c>
      <c r="AD23" s="37"/>
      <c r="AE23" s="37"/>
      <c r="AH23" s="37"/>
      <c r="AI23" s="37"/>
      <c r="AJ23" t="s">
        <v>206</v>
      </c>
    </row>
    <row r="24" spans="1:36" s="36" customFormat="1" ht="15" x14ac:dyDescent="0.25">
      <c r="A24">
        <v>2.46</v>
      </c>
      <c r="B24">
        <v>3.07</v>
      </c>
      <c r="C24">
        <v>3.38</v>
      </c>
      <c r="D24" s="20">
        <f t="shared" si="0"/>
        <v>2.8094952229132275E-2</v>
      </c>
      <c r="E24" s="17">
        <f>IF(OR($A24="",$B24="",$C24=""),"",A24*'MPTO_working_3-way'!$I23)</f>
        <v>2.5291135824836655</v>
      </c>
      <c r="F24" s="21">
        <f>IF(OR($A24="",$B24="",$C24=""),"",B24*'MPTO_working_3-way'!$I23)</f>
        <v>3.156251503343436</v>
      </c>
      <c r="G24" s="22">
        <f>IF(OR($A24="",$B24="",$C24=""),"",C24*'MPTO_working_3-way'!$I23)</f>
        <v>3.4749609385344669</v>
      </c>
      <c r="H24" s="17"/>
      <c r="I24" s="21"/>
      <c r="J24" s="22"/>
      <c r="K24" s="17"/>
      <c r="L24" s="21"/>
      <c r="M24" s="22"/>
      <c r="N24" s="23">
        <f t="shared" si="4"/>
        <v>39.539544879513478</v>
      </c>
      <c r="O24" s="24">
        <f t="shared" si="5"/>
        <v>31.683153225929367</v>
      </c>
      <c r="P24" s="24">
        <f t="shared" si="6"/>
        <v>28.777301894557151</v>
      </c>
      <c r="Q24" t="s">
        <v>262</v>
      </c>
      <c r="R24" t="s">
        <v>165</v>
      </c>
      <c r="S24" s="58" t="s">
        <v>268</v>
      </c>
      <c r="AD24" s="37"/>
      <c r="AE24" s="37"/>
      <c r="AH24" s="37"/>
      <c r="AI24" s="37"/>
      <c r="AJ24" t="s">
        <v>206</v>
      </c>
    </row>
    <row r="25" spans="1:36" s="36" customFormat="1" ht="15" x14ac:dyDescent="0.25">
      <c r="A25">
        <v>2.35</v>
      </c>
      <c r="B25">
        <v>3.15</v>
      </c>
      <c r="C25">
        <v>3.5</v>
      </c>
      <c r="D25" s="20">
        <f t="shared" si="0"/>
        <v>2.8706518068219999E-2</v>
      </c>
      <c r="E25" s="17">
        <f>IF(OR($A25="",$B25="",$C25=""),"",A25*'MPTO_working_3-way'!$I24)</f>
        <v>2.4174603174603173</v>
      </c>
      <c r="F25" s="21">
        <f>IF(OR($A25="",$B25="",$C25=""),"",B25*'MPTO_working_3-way'!$I24)</f>
        <v>3.2404255319148927</v>
      </c>
      <c r="G25" s="22">
        <f>IF(OR($A25="",$B25="",$C25=""),"",C25*'MPTO_working_3-way'!$I24)</f>
        <v>3.60047281323877</v>
      </c>
      <c r="H25" s="17"/>
      <c r="I25" s="21"/>
      <c r="J25" s="22"/>
      <c r="K25" s="17"/>
      <c r="L25" s="21"/>
      <c r="M25" s="22"/>
      <c r="N25" s="23">
        <f t="shared" si="4"/>
        <v>41.365725541694026</v>
      </c>
      <c r="O25" s="24">
        <f t="shared" si="5"/>
        <v>30.860144451739995</v>
      </c>
      <c r="P25" s="24">
        <f t="shared" si="6"/>
        <v>27.774130006565994</v>
      </c>
      <c r="Q25" t="s">
        <v>171</v>
      </c>
      <c r="R25" t="s">
        <v>163</v>
      </c>
      <c r="S25" s="58" t="s">
        <v>268</v>
      </c>
      <c r="AD25" s="37"/>
      <c r="AE25" s="37"/>
      <c r="AH25" s="37"/>
      <c r="AI25" s="37"/>
      <c r="AJ25" t="s">
        <v>206</v>
      </c>
    </row>
    <row r="26" spans="1:36" s="36" customFormat="1" ht="15" x14ac:dyDescent="0.25">
      <c r="A26">
        <v>2.33</v>
      </c>
      <c r="B26">
        <v>3.26</v>
      </c>
      <c r="C26">
        <v>3.42</v>
      </c>
      <c r="D26" s="20">
        <f t="shared" si="0"/>
        <v>2.8330676432605451E-2</v>
      </c>
      <c r="E26" s="17">
        <f>IF(OR($A26="",$B26="",$C26=""),"",A26*'MPTO_working_3-way'!$I25)</f>
        <v>2.3960104760879708</v>
      </c>
      <c r="F26" s="21">
        <f>IF(OR($A26="",$B26="",$C26=""),"",B26*'MPTO_working_3-way'!$I25)</f>
        <v>3.3523580051702937</v>
      </c>
      <c r="G26" s="22">
        <f>IF(OR($A26="",$B26="",$C26=""),"",C26*'MPTO_working_3-way'!$I25)</f>
        <v>3.5168909133995108</v>
      </c>
      <c r="H26" s="17"/>
      <c r="I26" s="21"/>
      <c r="J26" s="22"/>
      <c r="K26" s="17"/>
      <c r="L26" s="21"/>
      <c r="M26" s="22"/>
      <c r="N26" s="23">
        <f t="shared" si="4"/>
        <v>41.736044561571632</v>
      </c>
      <c r="O26" s="24">
        <f t="shared" si="5"/>
        <v>29.829749640632485</v>
      </c>
      <c r="P26" s="24">
        <f t="shared" si="6"/>
        <v>28.434205797795876</v>
      </c>
      <c r="Q26" t="s">
        <v>172</v>
      </c>
      <c r="R26" t="s">
        <v>160</v>
      </c>
      <c r="S26" s="58" t="s">
        <v>268</v>
      </c>
      <c r="AD26" s="37"/>
      <c r="AE26" s="37"/>
      <c r="AH26" s="37"/>
      <c r="AI26" s="37"/>
      <c r="AJ26" t="s">
        <v>206</v>
      </c>
    </row>
    <row r="27" spans="1:36" s="36" customFormat="1" ht="15" x14ac:dyDescent="0.25">
      <c r="A27">
        <v>2</v>
      </c>
      <c r="B27">
        <v>3.45</v>
      </c>
      <c r="C27">
        <v>4.1900000000000004</v>
      </c>
      <c r="D27" s="20">
        <f t="shared" si="0"/>
        <v>2.8518556950641649E-2</v>
      </c>
      <c r="E27" s="17">
        <f>IF(OR($A27="",$B27="",$C27=""),"",A27*'MPTO_working_3-way'!$I26)</f>
        <v>2.0570371139012833</v>
      </c>
      <c r="F27" s="21">
        <f>IF(OR($A27="",$B27="",$C27=""),"",B27*'MPTO_working_3-way'!$I26)</f>
        <v>3.5483890214797138</v>
      </c>
      <c r="G27" s="22">
        <f>IF(OR($A27="",$B27="",$C27=""),"",C27*'MPTO_working_3-way'!$I26)</f>
        <v>4.3094927536231893</v>
      </c>
      <c r="H27" s="17"/>
      <c r="I27" s="21"/>
      <c r="J27" s="22"/>
      <c r="K27" s="17"/>
      <c r="L27" s="21"/>
      <c r="M27" s="22"/>
      <c r="N27" s="23">
        <f t="shared" si="4"/>
        <v>48.613609994787375</v>
      </c>
      <c r="O27" s="24">
        <f t="shared" si="5"/>
        <v>28.181802895528911</v>
      </c>
      <c r="P27" s="24">
        <f t="shared" si="6"/>
        <v>23.204587109683704</v>
      </c>
      <c r="Q27" t="s">
        <v>154</v>
      </c>
      <c r="R27" t="s">
        <v>261</v>
      </c>
      <c r="S27" s="58" t="s">
        <v>268</v>
      </c>
      <c r="AD27" s="37"/>
      <c r="AE27" s="37"/>
      <c r="AH27" s="37"/>
      <c r="AI27" s="37"/>
      <c r="AJ27" t="s">
        <v>206</v>
      </c>
    </row>
    <row r="28" spans="1:36" s="36" customFormat="1" ht="15" x14ac:dyDescent="0.25">
      <c r="A28">
        <v>2.0299999999999998</v>
      </c>
      <c r="B28">
        <v>3.3</v>
      </c>
      <c r="C28">
        <v>3.98</v>
      </c>
      <c r="D28" s="20">
        <f t="shared" si="0"/>
        <v>4.6897421875761847E-2</v>
      </c>
      <c r="E28" s="17">
        <f>IF(OR($A28="",$B28="",$C28=""),"",A28*'MPTO_working_3-way'!$I27)</f>
        <v>2.1252017664077965</v>
      </c>
      <c r="F28" s="21">
        <f>IF(OR($A28="",$B28="",$C28=""),"",B28*'MPTO_working_3-way'!$I27)</f>
        <v>3.454761492190014</v>
      </c>
      <c r="G28" s="22">
        <f>IF(OR($A28="",$B28="",$C28=""),"",C28*'MPTO_working_3-way'!$I27)</f>
        <v>4.1666517390655322</v>
      </c>
      <c r="H28" s="17"/>
      <c r="I28" s="21"/>
      <c r="J28" s="22"/>
      <c r="K28" s="17"/>
      <c r="L28" s="21"/>
      <c r="M28" s="22"/>
      <c r="N28" s="23">
        <f t="shared" si="4"/>
        <v>47.054355770195329</v>
      </c>
      <c r="O28" s="24">
        <f t="shared" si="5"/>
        <v>28.945558246514096</v>
      </c>
      <c r="P28" s="24">
        <f t="shared" si="6"/>
        <v>24.000085983290582</v>
      </c>
      <c r="Q28" t="s">
        <v>129</v>
      </c>
      <c r="R28" t="s">
        <v>257</v>
      </c>
      <c r="S28" s="58" t="s">
        <v>268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3.84</v>
      </c>
      <c r="B29">
        <v>3.13</v>
      </c>
      <c r="C29">
        <v>2.23</v>
      </c>
      <c r="D29" s="20">
        <f t="shared" si="0"/>
        <v>2.8335977831583037E-2</v>
      </c>
      <c r="E29" s="17">
        <f>IF(OR($A29="",$B29="",$C29=""),"",A29*'MPTO_working_3-way'!$I28)</f>
        <v>3.9488101548732786</v>
      </c>
      <c r="F29" s="21">
        <f>IF(OR($A29="",$B29="",$C29=""),"",B29*'MPTO_working_3-way'!$I28)</f>
        <v>3.2186916106128547</v>
      </c>
      <c r="G29" s="22">
        <f>IF(OR($A29="",$B29="",$C29=""),"",C29*'MPTO_working_3-way'!$I28)</f>
        <v>2.2931892305644301</v>
      </c>
      <c r="H29" s="17"/>
      <c r="I29" s="21"/>
      <c r="J29" s="22"/>
      <c r="K29" s="17"/>
      <c r="L29" s="21"/>
      <c r="M29" s="22"/>
      <c r="N29" s="23">
        <f t="shared" si="4"/>
        <v>25.324083984282879</v>
      </c>
      <c r="O29" s="24">
        <f t="shared" si="5"/>
        <v>31.068524760270371</v>
      </c>
      <c r="P29" s="24">
        <f t="shared" si="6"/>
        <v>43.607391255446757</v>
      </c>
      <c r="Q29" t="s">
        <v>119</v>
      </c>
      <c r="R29" t="s">
        <v>123</v>
      </c>
      <c r="S29" s="58" t="s">
        <v>268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1.42</v>
      </c>
      <c r="B30">
        <v>4.53</v>
      </c>
      <c r="C30">
        <v>9.31</v>
      </c>
      <c r="D30" s="20">
        <f t="shared" si="0"/>
        <v>3.2387289595930069E-2</v>
      </c>
      <c r="E30" s="17">
        <f>IF(OR($A30="",$B30="",$C30=""),"",A30*'MPTO_working_3-way'!$I29)</f>
        <v>1.4659899512262207</v>
      </c>
      <c r="F30" s="21">
        <f>IF(OR($A30="",$B30="",$C30=""),"",B30*'MPTO_working_3-way'!$I29)</f>
        <v>4.6767144218695638</v>
      </c>
      <c r="G30" s="22">
        <f>IF(OR($A30="",$B30="",$C30=""),"",C30*'MPTO_working_3-way'!$I29)</f>
        <v>9.6115256661381103</v>
      </c>
      <c r="H30" s="17"/>
      <c r="I30" s="21"/>
      <c r="J30" s="22"/>
      <c r="K30" s="17"/>
      <c r="L30" s="21"/>
      <c r="M30" s="22"/>
      <c r="N30" s="23">
        <f t="shared" si="4"/>
        <v>68.213291582493767</v>
      </c>
      <c r="O30" s="24">
        <f t="shared" si="5"/>
        <v>21.382532902238658</v>
      </c>
      <c r="P30" s="24">
        <f t="shared" si="6"/>
        <v>10.404175515267577</v>
      </c>
      <c r="Q30" t="s">
        <v>124</v>
      </c>
      <c r="R30" t="s">
        <v>258</v>
      </c>
      <c r="S30" s="58" t="s">
        <v>268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3.27</v>
      </c>
      <c r="B31">
        <v>3.42</v>
      </c>
      <c r="C31">
        <v>2.33</v>
      </c>
      <c r="D31" s="20">
        <f t="shared" si="0"/>
        <v>2.7392607728453422E-2</v>
      </c>
      <c r="E31" s="17">
        <f>IF(OR($A31="",$B31="",$C31=""),"",A31*'MPTO_working_3-way'!$I30)</f>
        <v>3.3595738272720426</v>
      </c>
      <c r="F31" s="21">
        <f>IF(OR($A31="",$B31="",$C31=""),"",B31*'MPTO_working_3-way'!$I30)</f>
        <v>3.5136827184313106</v>
      </c>
      <c r="G31" s="22">
        <f>IF(OR($A31="",$B31="",$C31=""),"",C31*'MPTO_working_3-way'!$I30)</f>
        <v>2.3938247760072966</v>
      </c>
      <c r="H31" s="17"/>
      <c r="I31" s="21"/>
      <c r="J31" s="22"/>
      <c r="K31" s="17"/>
      <c r="L31" s="21"/>
      <c r="M31" s="22"/>
      <c r="N31" s="23">
        <f t="shared" si="4"/>
        <v>29.765680155092621</v>
      </c>
      <c r="O31" s="24">
        <f t="shared" si="5"/>
        <v>28.460167867588559</v>
      </c>
      <c r="P31" s="24">
        <f t="shared" si="6"/>
        <v>41.774151977318823</v>
      </c>
      <c r="Q31" t="s">
        <v>121</v>
      </c>
      <c r="R31" t="s">
        <v>127</v>
      </c>
      <c r="S31" s="58" t="s">
        <v>268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3.27</v>
      </c>
      <c r="B32">
        <v>3.42</v>
      </c>
      <c r="C32">
        <v>2.33</v>
      </c>
      <c r="D32" s="20">
        <f t="shared" si="0"/>
        <v>2.7392607728453422E-2</v>
      </c>
      <c r="E32" s="17">
        <f>IF(OR($A32="",$B32="",$C32=""),"",A32*'MPTO_working_3-way'!$I31)</f>
        <v>3.3595738272720426</v>
      </c>
      <c r="F32" s="21">
        <f>IF(OR($A32="",$B32="",$C32=""),"",B32*'MPTO_working_3-way'!$I31)</f>
        <v>3.5136827184313106</v>
      </c>
      <c r="G32" s="22">
        <f>IF(OR($A32="",$B32="",$C32=""),"",C32*'MPTO_working_3-way'!$I31)</f>
        <v>2.3938247760072966</v>
      </c>
      <c r="H32" s="17"/>
      <c r="I32" s="21"/>
      <c r="J32" s="22"/>
      <c r="K32" s="17"/>
      <c r="L32" s="21"/>
      <c r="M32" s="22"/>
      <c r="N32" s="23">
        <f t="shared" si="4"/>
        <v>29.765680155092621</v>
      </c>
      <c r="O32" s="24">
        <f t="shared" si="5"/>
        <v>28.460167867588559</v>
      </c>
      <c r="P32" s="24">
        <f t="shared" si="6"/>
        <v>41.774151977318823</v>
      </c>
      <c r="Q32" t="s">
        <v>121</v>
      </c>
      <c r="R32" t="s">
        <v>127</v>
      </c>
      <c r="S32" s="58" t="s">
        <v>268</v>
      </c>
      <c r="AD32" s="37"/>
      <c r="AE32" s="37"/>
      <c r="AH32" s="37"/>
      <c r="AI32" s="37"/>
      <c r="AJ32" t="s">
        <v>130</v>
      </c>
    </row>
    <row r="33" spans="1:36" s="36" customFormat="1" ht="15" x14ac:dyDescent="0.25">
      <c r="A33">
        <v>2.98</v>
      </c>
      <c r="B33">
        <v>3.11</v>
      </c>
      <c r="C33">
        <v>2.62</v>
      </c>
      <c r="D33" s="20">
        <f t="shared" si="0"/>
        <v>3.8793267471763482E-2</v>
      </c>
      <c r="E33" s="17">
        <f>IF(OR($A33="",$B33="",$C33=""),"",A33*'MPTO_working_3-way'!$I32)</f>
        <v>3.0956039370658552</v>
      </c>
      <c r="F33" s="21">
        <f>IF(OR($A33="",$B33="",$C33=""),"",B33*'MPTO_working_3-way'!$I32)</f>
        <v>3.2306470618371841</v>
      </c>
      <c r="G33" s="22">
        <f>IF(OR($A33="",$B33="",$C33=""),"",C33*'MPTO_working_3-way'!$I32)</f>
        <v>2.7216383607760206</v>
      </c>
      <c r="H33" s="17"/>
      <c r="I33" s="21"/>
      <c r="J33" s="22"/>
      <c r="K33" s="17"/>
      <c r="L33" s="21"/>
      <c r="M33" s="22"/>
      <c r="N33" s="23">
        <f t="shared" si="4"/>
        <v>32.303874149605925</v>
      </c>
      <c r="O33" s="24">
        <f t="shared" si="5"/>
        <v>30.953551435956804</v>
      </c>
      <c r="P33" s="24">
        <f t="shared" si="6"/>
        <v>36.742574414437271</v>
      </c>
      <c r="Q33" t="s">
        <v>104</v>
      </c>
      <c r="R33" t="s">
        <v>74</v>
      </c>
      <c r="S33" s="58" t="s">
        <v>268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2.4300000000000002</v>
      </c>
      <c r="B34">
        <v>3.24</v>
      </c>
      <c r="C34">
        <v>3.13</v>
      </c>
      <c r="D34" s="20">
        <f t="shared" si="0"/>
        <v>3.9653426944871617E-2</v>
      </c>
      <c r="E34" s="17">
        <f>IF(OR($A34="",$B34="",$C34=""),"",A34*'MPTO_working_3-way'!$I33)</f>
        <v>2.5263578274760383</v>
      </c>
      <c r="F34" s="21">
        <f>IF(OR($A34="",$B34="",$C34=""),"",B34*'MPTO_working_3-way'!$I33)</f>
        <v>3.3684771033013843</v>
      </c>
      <c r="G34" s="22">
        <f>IF(OR($A34="",$B34="",$C34=""),"",C34*'MPTO_working_3-way'!$I33)</f>
        <v>3.254115226337448</v>
      </c>
      <c r="H34" s="17"/>
      <c r="I34" s="21"/>
      <c r="J34" s="22"/>
      <c r="K34" s="17"/>
      <c r="L34" s="21"/>
      <c r="M34" s="22"/>
      <c r="N34" s="23">
        <f t="shared" si="4"/>
        <v>39.582674675940567</v>
      </c>
      <c r="O34" s="24">
        <f t="shared" si="5"/>
        <v>29.687006006955425</v>
      </c>
      <c r="P34" s="24">
        <f t="shared" si="6"/>
        <v>30.730319317104023</v>
      </c>
      <c r="Q34" t="s">
        <v>96</v>
      </c>
      <c r="R34" t="s">
        <v>101</v>
      </c>
      <c r="S34" s="58" t="s">
        <v>268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4.3600000000000003</v>
      </c>
      <c r="B35">
        <v>3.37</v>
      </c>
      <c r="C35">
        <v>1.94</v>
      </c>
      <c r="D35" s="20">
        <f t="shared" si="0"/>
        <v>4.1557620735421352E-2</v>
      </c>
      <c r="E35" s="17">
        <f>IF(OR($A35="",$B35="",$C35=""),"",A35*'MPTO_working_3-way'!$I34)</f>
        <v>4.5411912264064371</v>
      </c>
      <c r="F35" s="21">
        <f>IF(OR($A35="",$B35="",$C35=""),"",B35*'MPTO_working_3-way'!$I34)</f>
        <v>3.5100491818783701</v>
      </c>
      <c r="G35" s="22">
        <f>IF(OR($A35="",$B35="",$C35=""),"",C35*'MPTO_working_3-way'!$I34)</f>
        <v>2.0206217842267176</v>
      </c>
      <c r="H35" s="17"/>
      <c r="I35" s="21"/>
      <c r="J35" s="22"/>
      <c r="K35" s="17"/>
      <c r="L35" s="21"/>
      <c r="M35" s="22"/>
      <c r="N35" s="23">
        <f t="shared" si="4"/>
        <v>22.020653836049224</v>
      </c>
      <c r="O35" s="24">
        <f t="shared" si="5"/>
        <v>28.489629295304042</v>
      </c>
      <c r="P35" s="24">
        <f t="shared" si="6"/>
        <v>49.48971686864671</v>
      </c>
      <c r="Q35" t="s">
        <v>106</v>
      </c>
      <c r="R35" t="s">
        <v>103</v>
      </c>
      <c r="S35" s="58" t="s">
        <v>268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2.87</v>
      </c>
      <c r="B36">
        <v>2.78</v>
      </c>
      <c r="C36">
        <v>2.89</v>
      </c>
      <c r="D36" s="20">
        <f t="shared" si="0"/>
        <v>5.4165047210630979E-2</v>
      </c>
      <c r="E36" s="17">
        <f>IF(OR($A36="",$B36="",$C36=""),"",A36*'MPTO_working_3-way'!$I35)</f>
        <v>3.0254536854945111</v>
      </c>
      <c r="F36" s="21">
        <f>IF(OR($A36="",$B36="",$C36=""),"",B36*'MPTO_working_3-way'!$I35)</f>
        <v>2.9305788312455539</v>
      </c>
      <c r="G36" s="22">
        <f>IF(OR($A36="",$B36="",$C36=""),"",C36*'MPTO_working_3-way'!$I35)</f>
        <v>3.0465369864387237</v>
      </c>
      <c r="H36" s="17"/>
      <c r="I36" s="21"/>
      <c r="J36" s="22"/>
      <c r="K36" s="17"/>
      <c r="L36" s="21"/>
      <c r="M36" s="22"/>
      <c r="N36" s="23">
        <f t="shared" si="4"/>
        <v>33.052894010392023</v>
      </c>
      <c r="O36" s="24">
        <f t="shared" si="5"/>
        <v>34.12295173015292</v>
      </c>
      <c r="P36" s="24">
        <f t="shared" si="6"/>
        <v>32.824154259455057</v>
      </c>
      <c r="Q36" t="s">
        <v>78</v>
      </c>
      <c r="R36" t="s">
        <v>73</v>
      </c>
      <c r="S36" s="58" t="s">
        <v>268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1.46</v>
      </c>
      <c r="B37">
        <v>3.86</v>
      </c>
      <c r="C37">
        <v>8.3800000000000008</v>
      </c>
      <c r="D37" s="20">
        <f t="shared" si="0"/>
        <v>6.3330606605705109E-2</v>
      </c>
      <c r="E37" s="17">
        <f>IF(OR($A37="",$B37="",$C37=""),"",A37*'MPTO_working_3-way'!$I36)</f>
        <v>1.5524626856443293</v>
      </c>
      <c r="F37" s="21">
        <f>IF(OR($A37="",$B37="",$C37=""),"",B37*'MPTO_working_3-way'!$I36)</f>
        <v>4.1044561414980212</v>
      </c>
      <c r="G37" s="22">
        <f>IF(OR($A37="",$B37="",$C37=""),"",C37*'MPTO_working_3-way'!$I36)</f>
        <v>8.9107104833558104</v>
      </c>
      <c r="H37" s="17"/>
      <c r="I37" s="21"/>
      <c r="J37" s="22"/>
      <c r="K37" s="17"/>
      <c r="L37" s="21"/>
      <c r="M37" s="22"/>
      <c r="N37" s="23">
        <f t="shared" si="4"/>
        <v>64.413786511394505</v>
      </c>
      <c r="O37" s="24">
        <f t="shared" si="5"/>
        <v>24.363763810009324</v>
      </c>
      <c r="P37" s="24">
        <f t="shared" si="6"/>
        <v>11.222449678596178</v>
      </c>
      <c r="Q37" t="s">
        <v>91</v>
      </c>
      <c r="R37" t="s">
        <v>85</v>
      </c>
      <c r="S37" s="58" t="s">
        <v>268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2.06</v>
      </c>
      <c r="B38">
        <v>3.09</v>
      </c>
      <c r="C38">
        <v>4.25</v>
      </c>
      <c r="D38" s="20">
        <f t="shared" si="0"/>
        <v>4.4355606320197971E-2</v>
      </c>
      <c r="E38" s="17">
        <f>IF(OR($A38="",$B38="",$C38=""),"",A38*'MPTO_working_3-way'!$I37)</f>
        <v>2.1513725490196078</v>
      </c>
      <c r="F38" s="21">
        <f>IF(OR($A38="",$B38="",$C38=""),"",B38*'MPTO_working_3-way'!$I37)</f>
        <v>3.2270588235294118</v>
      </c>
      <c r="G38" s="22">
        <f>IF(OR($A38="",$B38="",$C38=""),"",C38*'MPTO_working_3-way'!$I37)</f>
        <v>4.4385113268608416</v>
      </c>
      <c r="H38" s="17"/>
      <c r="I38" s="21"/>
      <c r="J38" s="22"/>
      <c r="K38" s="17"/>
      <c r="L38" s="21"/>
      <c r="M38" s="22"/>
      <c r="N38" s="23">
        <f t="shared" si="4"/>
        <v>46.481954064892456</v>
      </c>
      <c r="O38" s="24">
        <f t="shared" si="5"/>
        <v>30.987969376594972</v>
      </c>
      <c r="P38" s="24">
        <f t="shared" si="6"/>
        <v>22.530076558512576</v>
      </c>
      <c r="Q38" t="s">
        <v>238</v>
      </c>
      <c r="R38" t="s">
        <v>210</v>
      </c>
      <c r="S38" s="58" t="s">
        <v>268</v>
      </c>
      <c r="AD38" s="37"/>
      <c r="AE38" s="37"/>
      <c r="AH38" s="37"/>
      <c r="AI38" s="37"/>
      <c r="AJ38" t="s">
        <v>252</v>
      </c>
    </row>
    <row r="39" spans="1:36" s="36" customFormat="1" ht="15" x14ac:dyDescent="0.25">
      <c r="A39">
        <v>4.9400000000000004</v>
      </c>
      <c r="B39">
        <v>3.57</v>
      </c>
      <c r="C39">
        <v>1.77</v>
      </c>
      <c r="D39" s="20">
        <f t="shared" si="0"/>
        <v>4.7512946027927327E-2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213</v>
      </c>
      <c r="R39" t="s">
        <v>209</v>
      </c>
      <c r="S39" s="58" t="s">
        <v>268</v>
      </c>
      <c r="AD39" s="37"/>
      <c r="AE39" s="37"/>
      <c r="AH39" s="37"/>
      <c r="AI39" s="37"/>
      <c r="AJ39" t="s">
        <v>252</v>
      </c>
    </row>
    <row r="40" spans="1:36" s="36" customFormat="1" ht="15" x14ac:dyDescent="0.25">
      <c r="A40">
        <v>3.4</v>
      </c>
      <c r="B40">
        <v>3.2</v>
      </c>
      <c r="C40">
        <v>2.2799999999999998</v>
      </c>
      <c r="D40" s="20">
        <f t="shared" si="0"/>
        <v>4.5214138286893801E-2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236</v>
      </c>
      <c r="R40" t="s">
        <v>215</v>
      </c>
      <c r="S40" s="58" t="s">
        <v>268</v>
      </c>
      <c r="AD40" s="37"/>
      <c r="AE40" s="37"/>
      <c r="AH40" s="37"/>
      <c r="AI40" s="37"/>
      <c r="AJ40" t="s">
        <v>252</v>
      </c>
    </row>
    <row r="41" spans="1:36" s="36" customFormat="1" ht="15" x14ac:dyDescent="0.25">
      <c r="A41">
        <v>1.79</v>
      </c>
      <c r="B41">
        <v>4.3499999999999996</v>
      </c>
      <c r="C41">
        <v>3.84</v>
      </c>
      <c r="D41" s="20">
        <f t="shared" si="0"/>
        <v>4.8960942015026099E-2</v>
      </c>
      <c r="E41" s="17">
        <f>IF(OR($A41="",$B41="",$C41=""),"",A41*'MPTO_working_3-way'!$I40)</f>
        <v>1.87504817338999</v>
      </c>
      <c r="F41" s="21">
        <f>IF(OR($A41="",$B41="",$C41=""),"",B41*'MPTO_working_3-way'!$I40)</f>
        <v>4.5566813152214838</v>
      </c>
      <c r="G41" s="22">
        <f>IF(OR($A41="",$B41="",$C41=""),"",C41*'MPTO_working_3-way'!$I40)</f>
        <v>4.0224497127472407</v>
      </c>
      <c r="H41" s="17"/>
      <c r="I41" s="21"/>
      <c r="J41" s="22"/>
      <c r="K41" s="17"/>
      <c r="L41" s="21"/>
      <c r="M41" s="22"/>
      <c r="N41" s="23">
        <f t="shared" si="4"/>
        <v>53.33196310322267</v>
      </c>
      <c r="O41" s="24">
        <f t="shared" si="5"/>
        <v>21.94579631144105</v>
      </c>
      <c r="P41" s="24">
        <f t="shared" si="6"/>
        <v>24.860472384054315</v>
      </c>
      <c r="Q41" t="s">
        <v>108</v>
      </c>
      <c r="R41" t="s">
        <v>109</v>
      </c>
      <c r="S41" s="58" t="s">
        <v>268</v>
      </c>
      <c r="AD41" s="37"/>
      <c r="AE41" s="37"/>
      <c r="AH41" s="37"/>
      <c r="AI41" s="37"/>
      <c r="AJ41" t="s">
        <v>95</v>
      </c>
    </row>
    <row r="42" spans="1:36" s="36" customFormat="1" ht="15" x14ac:dyDescent="0.25">
      <c r="A42">
        <v>3.04</v>
      </c>
      <c r="B42">
        <v>3.18</v>
      </c>
      <c r="C42">
        <v>2.5</v>
      </c>
      <c r="D42" s="20">
        <f t="shared" si="0"/>
        <v>4.3412777226083943E-2</v>
      </c>
      <c r="E42" s="17">
        <f>IF(OR($A42="",$B42="",$C42=""),"",A42*'MPTO_working_3-way'!$I41)</f>
        <v>3.1774509803921571</v>
      </c>
      <c r="F42" s="21">
        <f>IF(OR($A42="",$B42="",$C42=""),"",B42*'MPTO_working_3-way'!$I41)</f>
        <v>3.3237809597523222</v>
      </c>
      <c r="G42" s="22">
        <f>IF(OR($A42="",$B42="",$C42=""),"",C42*'MPTO_working_3-way'!$I41)</f>
        <v>2.6130353457172344</v>
      </c>
      <c r="H42" s="17"/>
      <c r="I42" s="21"/>
      <c r="J42" s="22"/>
      <c r="K42" s="17"/>
      <c r="L42" s="21"/>
      <c r="M42" s="22"/>
      <c r="N42" s="23">
        <f t="shared" si="4"/>
        <v>31.471767972847886</v>
      </c>
      <c r="O42" s="24">
        <f t="shared" si="5"/>
        <v>30.086218439452068</v>
      </c>
      <c r="P42" s="24">
        <f t="shared" si="6"/>
        <v>38.269669854983029</v>
      </c>
      <c r="Q42" t="s">
        <v>116</v>
      </c>
      <c r="R42" t="s">
        <v>114</v>
      </c>
      <c r="S42" s="58" t="s">
        <v>268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1.43</v>
      </c>
      <c r="B43">
        <v>4.6100000000000003</v>
      </c>
      <c r="C43">
        <v>8.65</v>
      </c>
      <c r="D43" s="20">
        <f t="shared" si="0"/>
        <v>3.1827375413196579E-2</v>
      </c>
      <c r="E43" s="17">
        <f>IF(OR($A43="",$B43="",$C43=""),"",A43*'MPTO_working_3-way'!$I42)</f>
        <v>1.5000141470814872</v>
      </c>
      <c r="F43" s="21">
        <f>IF(OR($A43="",$B43="",$C43=""),"",B43*'MPTO_working_3-way'!$I42)</f>
        <v>4.8357099426892702</v>
      </c>
      <c r="G43" s="22">
        <f>IF(OR($A43="",$B43="",$C43=""),"",C43*'MPTO_working_3-way'!$I42)</f>
        <v>9.0735121484299768</v>
      </c>
      <c r="H43" s="17"/>
      <c r="I43" s="21"/>
      <c r="J43" s="22"/>
      <c r="K43" s="17"/>
      <c r="L43" s="21"/>
      <c r="M43" s="22"/>
      <c r="N43" s="23">
        <f t="shared" si="4"/>
        <v>66.666037913419473</v>
      </c>
      <c r="O43" s="24">
        <f t="shared" si="5"/>
        <v>20.679486814791723</v>
      </c>
      <c r="P43" s="24">
        <f t="shared" si="6"/>
        <v>11.021090660831193</v>
      </c>
      <c r="Q43" t="s">
        <v>245</v>
      </c>
      <c r="R43" t="s">
        <v>265</v>
      </c>
      <c r="S43" s="58" t="s">
        <v>268</v>
      </c>
      <c r="AD43" s="37"/>
      <c r="AE43" s="37"/>
      <c r="AH43" s="37"/>
      <c r="AI43" s="37"/>
      <c r="AJ43" t="s">
        <v>253</v>
      </c>
    </row>
    <row r="44" spans="1:36" s="36" customFormat="1" ht="15" x14ac:dyDescent="0.25">
      <c r="A44">
        <v>1.61</v>
      </c>
      <c r="B44">
        <v>4.32</v>
      </c>
      <c r="C44">
        <v>5.54</v>
      </c>
      <c r="D44" s="20">
        <f t="shared" si="0"/>
        <v>3.3104909066296706E-2</v>
      </c>
      <c r="E44" s="17">
        <f>IF(OR($A44="",$B44="",$C44=""),"",A44*'MPTO_working_3-way'!$I43)</f>
        <v>1.6798945713339952</v>
      </c>
      <c r="F44" s="21">
        <f>IF(OR($A44="",$B44="",$C44=""),"",B44*'MPTO_working_3-way'!$I43)</f>
        <v>4.5075431976166831</v>
      </c>
      <c r="G44" s="22">
        <f>IF(OR($A44="",$B44="",$C44=""),"",C44*'MPTO_working_3-way'!$I43)</f>
        <v>5.7805067858325048</v>
      </c>
      <c r="H44" s="17"/>
      <c r="I44" s="21"/>
      <c r="J44" s="22"/>
      <c r="K44" s="17"/>
      <c r="L44" s="21"/>
      <c r="M44" s="22"/>
      <c r="N44" s="23">
        <f t="shared" si="4"/>
        <v>59.527545184332929</v>
      </c>
      <c r="O44" s="24">
        <f t="shared" si="5"/>
        <v>22.185034200642594</v>
      </c>
      <c r="P44" s="24">
        <f t="shared" si="6"/>
        <v>17.299521253930692</v>
      </c>
      <c r="Q44" t="s">
        <v>218</v>
      </c>
      <c r="R44" t="s">
        <v>223</v>
      </c>
      <c r="S44" s="58" t="s">
        <v>268</v>
      </c>
      <c r="AD44" s="37"/>
      <c r="AE44" s="37"/>
      <c r="AH44" s="37"/>
      <c r="AI44" s="37"/>
      <c r="AJ44" t="s">
        <v>253</v>
      </c>
    </row>
    <row r="45" spans="1:36" s="36" customFormat="1" ht="15" x14ac:dyDescent="0.25">
      <c r="A45">
        <v>4.09</v>
      </c>
      <c r="B45">
        <v>4.07</v>
      </c>
      <c r="C45">
        <v>1.85</v>
      </c>
      <c r="D45" s="20">
        <f t="shared" si="0"/>
        <v>3.0739563746898568E-2</v>
      </c>
      <c r="E45" s="17">
        <f>IF(OR($A45="",$B45="",$C45=""),"",A45*'MPTO_working_3-way'!$I44)</f>
        <v>4.2201739654399741</v>
      </c>
      <c r="F45" s="21">
        <f>IF(OR($A45="",$B45="",$C45=""),"",B45*'MPTO_working_3-way'!$I44)</f>
        <v>4.19953741793171</v>
      </c>
      <c r="G45" s="22">
        <f>IF(OR($A45="",$B45="",$C45=""),"",C45*'MPTO_working_3-way'!$I44)</f>
        <v>1.9088806445144137</v>
      </c>
      <c r="H45" s="17"/>
      <c r="I45" s="21"/>
      <c r="J45" s="22"/>
      <c r="K45" s="17"/>
      <c r="L45" s="21"/>
      <c r="M45" s="22"/>
      <c r="N45" s="23">
        <f t="shared" si="4"/>
        <v>23.695705631787742</v>
      </c>
      <c r="O45" s="24">
        <f t="shared" si="5"/>
        <v>23.81214644570316</v>
      </c>
      <c r="P45" s="24">
        <f t="shared" si="6"/>
        <v>52.386722180546954</v>
      </c>
      <c r="Q45" t="s">
        <v>228</v>
      </c>
      <c r="R45" t="s">
        <v>220</v>
      </c>
      <c r="S45" s="58" t="s">
        <v>268</v>
      </c>
      <c r="AD45" s="37"/>
      <c r="AE45" s="37"/>
      <c r="AH45" s="37"/>
      <c r="AI45" s="37"/>
      <c r="AJ45" t="s">
        <v>253</v>
      </c>
    </row>
    <row r="46" spans="1:36" s="36" customFormat="1" ht="15" x14ac:dyDescent="0.25">
      <c r="A46">
        <v>2.15</v>
      </c>
      <c r="B46">
        <v>3.33</v>
      </c>
      <c r="C46">
        <v>3.8</v>
      </c>
      <c r="D46" s="20">
        <f t="shared" si="0"/>
        <v>2.8574474106909831E-2</v>
      </c>
      <c r="E46" s="17">
        <f>IF(OR($A46="",$B46="",$C46=""),"",A46*'MPTO_working_3-way'!$I45)</f>
        <v>2.2211755544925378</v>
      </c>
      <c r="F46" s="21">
        <f>IF(OR($A46="",$B46="",$C46=""),"",B46*'MPTO_working_3-way'!$I45)</f>
        <v>3.4402393471907682</v>
      </c>
      <c r="G46" s="22">
        <f>IF(OR($A46="",$B46="",$C46=""),"",C46*'MPTO_working_3-way'!$I45)</f>
        <v>3.9257986544519272</v>
      </c>
      <c r="H46" s="17"/>
      <c r="I46" s="21"/>
      <c r="J46" s="22"/>
      <c r="K46" s="17"/>
      <c r="L46" s="21"/>
      <c r="M46" s="22"/>
      <c r="N46" s="23">
        <f t="shared" si="4"/>
        <v>45.021205009095539</v>
      </c>
      <c r="O46" s="24">
        <f t="shared" si="5"/>
        <v>29.067744975842462</v>
      </c>
      <c r="P46" s="24">
        <f t="shared" si="6"/>
        <v>25.472523886725106</v>
      </c>
      <c r="Q46" t="s">
        <v>250</v>
      </c>
      <c r="R46" t="s">
        <v>244</v>
      </c>
      <c r="S46" s="58" t="s">
        <v>268</v>
      </c>
      <c r="AD46" s="37"/>
      <c r="AE46" s="37"/>
      <c r="AH46" s="37"/>
      <c r="AI46" s="37"/>
      <c r="AJ46" t="s">
        <v>253</v>
      </c>
    </row>
    <row r="47" spans="1:36" s="36" customFormat="1" ht="15" x14ac:dyDescent="0.25">
      <c r="A47">
        <v>1.76</v>
      </c>
      <c r="B47">
        <v>3.93</v>
      </c>
      <c r="C47">
        <v>4.78</v>
      </c>
      <c r="D47" s="20">
        <f t="shared" si="0"/>
        <v>3.1839765310971657E-2</v>
      </c>
      <c r="E47" s="17">
        <f>IF(OR($A47="",$B47="",$C47=""),"",A47*'MPTO_working_3-way'!$I46)</f>
        <v>1.8141016321945416</v>
      </c>
      <c r="F47" s="21">
        <f>IF(OR($A47="",$B47="",$C47=""),"",B47*'MPTO_working_3-way'!$I46)</f>
        <v>4.0508064855253112</v>
      </c>
      <c r="G47" s="22">
        <f>IF(OR($A47="",$B47="",$C47=""),"",C47*'MPTO_working_3-way'!$I46)</f>
        <v>4.926935114710175</v>
      </c>
      <c r="H47" s="17"/>
      <c r="I47" s="21"/>
      <c r="J47" s="22"/>
      <c r="K47" s="17"/>
      <c r="L47" s="21"/>
      <c r="M47" s="22"/>
      <c r="N47" s="23">
        <f t="shared" si="4"/>
        <v>55.123703228814549</v>
      </c>
      <c r="O47" s="24">
        <f t="shared" si="5"/>
        <v>24.686442158451303</v>
      </c>
      <c r="P47" s="24">
        <f t="shared" si="6"/>
        <v>20.296593657471469</v>
      </c>
      <c r="Q47" t="s">
        <v>248</v>
      </c>
      <c r="R47" t="s">
        <v>219</v>
      </c>
      <c r="S47" s="58" t="s">
        <v>268</v>
      </c>
      <c r="AD47" s="37"/>
      <c r="AE47" s="37"/>
      <c r="AH47" s="37"/>
      <c r="AI47" s="37"/>
      <c r="AJ47" t="s">
        <v>253</v>
      </c>
    </row>
    <row r="48" spans="1:36" s="36" customFormat="1" ht="15" x14ac:dyDescent="0.25">
      <c r="A48">
        <v>2.13</v>
      </c>
      <c r="B48">
        <v>3.02</v>
      </c>
      <c r="C48">
        <v>4.08</v>
      </c>
      <c r="D48" s="20">
        <f t="shared" si="0"/>
        <v>4.5707435105373229E-2</v>
      </c>
      <c r="E48" s="17">
        <f>IF(OR($A48="",$B48="",$C48=""),"",A48*'MPTO_working_3-way'!$I47)</f>
        <v>2.1908636298477178</v>
      </c>
      <c r="F48" s="21">
        <f>IF(OR($A48="",$B48="",$C48=""),"",B48*'MPTO_working_3-way'!$I47)</f>
        <v>3.1062949118028675</v>
      </c>
      <c r="G48" s="22">
        <f>IF(OR($A48="",$B48="",$C48=""),"",C48*'MPTO_working_3-way'!$I47)</f>
        <v>4.1965838543561924</v>
      </c>
      <c r="H48" s="17"/>
      <c r="I48" s="21"/>
      <c r="J48" s="22"/>
      <c r="K48" s="17"/>
      <c r="L48" s="21"/>
      <c r="M48" s="22"/>
      <c r="N48" s="23">
        <f t="shared" si="4"/>
        <v>45.644100635761973</v>
      </c>
      <c r="O48" s="24">
        <f t="shared" si="5"/>
        <v>32.192693494759276</v>
      </c>
      <c r="P48" s="24">
        <f t="shared" si="6"/>
        <v>23.828905478963968</v>
      </c>
      <c r="Q48" t="s">
        <v>198</v>
      </c>
      <c r="R48" t="s">
        <v>195</v>
      </c>
      <c r="S48" t="s">
        <v>269</v>
      </c>
      <c r="AD48" s="37"/>
      <c r="AE48" s="37"/>
      <c r="AH48" s="37"/>
      <c r="AI48" s="37"/>
      <c r="AJ48" t="s">
        <v>207</v>
      </c>
    </row>
    <row r="49" spans="1:36" s="36" customFormat="1" ht="15" x14ac:dyDescent="0.25">
      <c r="A49">
        <v>2.3199999999999998</v>
      </c>
      <c r="B49">
        <v>3.29</v>
      </c>
      <c r="C49">
        <v>3.23</v>
      </c>
      <c r="D49" s="20">
        <f t="shared" si="0"/>
        <v>4.4583373759589984E-2</v>
      </c>
      <c r="E49" s="17">
        <f>IF(OR($A49="",$B49="",$C49=""),"",A49*'MPTO_working_3-way'!$I48)</f>
        <v>2.3938682555214541</v>
      </c>
      <c r="F49" s="21">
        <f>IF(OR($A49="",$B49="",$C49=""),"",B49*'MPTO_working_3-way'!$I48)</f>
        <v>3.3947528278730967</v>
      </c>
      <c r="G49" s="22">
        <f>IF(OR($A49="",$B49="",$C49=""),"",C49*'MPTO_working_3-way'!$I48)</f>
        <v>3.3328424419544382</v>
      </c>
      <c r="H49" s="17"/>
      <c r="I49" s="21"/>
      <c r="J49" s="22"/>
      <c r="K49" s="17"/>
      <c r="L49" s="21"/>
      <c r="M49" s="22"/>
      <c r="N49" s="23">
        <f t="shared" si="4"/>
        <v>41.773393238892794</v>
      </c>
      <c r="O49" s="24">
        <f t="shared" si="5"/>
        <v>29.45722562742592</v>
      </c>
      <c r="P49" s="24">
        <f t="shared" si="6"/>
        <v>30.00441867313662</v>
      </c>
      <c r="Q49" t="s">
        <v>157</v>
      </c>
      <c r="R49" t="s">
        <v>201</v>
      </c>
      <c r="S49" t="s">
        <v>269</v>
      </c>
      <c r="AD49" s="37"/>
      <c r="AE49" s="37"/>
      <c r="AH49" s="37"/>
      <c r="AI49" s="37"/>
      <c r="AJ49" t="s">
        <v>207</v>
      </c>
    </row>
    <row r="50" spans="1:36" s="36" customFormat="1" ht="15" x14ac:dyDescent="0.25">
      <c r="A50">
        <v>2.39</v>
      </c>
      <c r="B50">
        <v>2.97</v>
      </c>
      <c r="C50">
        <v>3.47</v>
      </c>
      <c r="D50" s="20">
        <f t="shared" si="0"/>
        <v>4.3294816581686657E-2</v>
      </c>
      <c r="E50" s="17">
        <f>IF(OR($A50="",$B50="",$C50=""),"",A50*'MPTO_working_3-way'!$I49)</f>
        <v>2.4992407699018422</v>
      </c>
      <c r="F50" s="21">
        <f>IF(OR($A50="",$B50="",$C50=""),"",B50*'MPTO_working_3-way'!$I49)</f>
        <v>3.1057510822629588</v>
      </c>
      <c r="G50" s="22">
        <f>IF(OR($A50="",$B50="",$C50=""),"",C50*'MPTO_working_3-way'!$I49)</f>
        <v>3.6286047998156454</v>
      </c>
      <c r="H50" s="17"/>
      <c r="I50" s="21"/>
      <c r="J50" s="22"/>
      <c r="K50" s="17"/>
      <c r="L50" s="21"/>
      <c r="M50" s="22"/>
      <c r="N50" s="23">
        <f t="shared" si="4"/>
        <v>40.01215137184542</v>
      </c>
      <c r="O50" s="24">
        <f t="shared" si="5"/>
        <v>32.198330565222413</v>
      </c>
      <c r="P50" s="24">
        <f t="shared" si="6"/>
        <v>27.558801665334453</v>
      </c>
      <c r="Q50" t="s">
        <v>199</v>
      </c>
      <c r="R50" t="s">
        <v>189</v>
      </c>
      <c r="S50" t="s">
        <v>269</v>
      </c>
      <c r="AD50" s="37"/>
      <c r="AE50" s="37"/>
      <c r="AH50" s="37"/>
      <c r="AI50" s="37"/>
      <c r="AJ50" t="s">
        <v>207</v>
      </c>
    </row>
    <row r="51" spans="1:36" s="36" customFormat="1" ht="15" x14ac:dyDescent="0.25">
      <c r="A51">
        <v>1.34</v>
      </c>
      <c r="B51">
        <v>5.13</v>
      </c>
      <c r="C51">
        <v>9.27</v>
      </c>
      <c r="D51" s="20">
        <f t="shared" si="0"/>
        <v>4.9075295751978665E-2</v>
      </c>
      <c r="E51" s="17">
        <f>IF(OR($A51="",$B51="",$C51=""),"",A51*'MPTO_working_3-way'!$I50)</f>
        <v>1.3997417208378506</v>
      </c>
      <c r="F51" s="21">
        <f>IF(OR($A51="",$B51="",$C51=""),"",B51*'MPTO_working_3-way'!$I50)</f>
        <v>5.3587127073866965</v>
      </c>
      <c r="G51" s="22">
        <f>IF(OR($A51="",$B51="",$C51=""),"",C51*'MPTO_working_3-way'!$I50)</f>
        <v>9.6832878747513984</v>
      </c>
      <c r="H51" s="17"/>
      <c r="I51" s="21"/>
      <c r="J51" s="22"/>
      <c r="K51" s="17"/>
      <c r="L51" s="21"/>
      <c r="M51" s="22"/>
      <c r="N51" s="23">
        <f t="shared" si="4"/>
        <v>71.44175136834707</v>
      </c>
      <c r="O51" s="24">
        <f t="shared" si="5"/>
        <v>18.66119821317448</v>
      </c>
      <c r="P51" s="24">
        <f t="shared" si="6"/>
        <v>10.327070855834423</v>
      </c>
      <c r="Q51" t="s">
        <v>186</v>
      </c>
      <c r="R51" t="s">
        <v>190</v>
      </c>
      <c r="S51" t="s">
        <v>269</v>
      </c>
      <c r="AD51" s="37"/>
      <c r="AE51" s="37"/>
      <c r="AH51" s="37"/>
      <c r="AI51" s="37"/>
      <c r="AJ51" t="s">
        <v>207</v>
      </c>
    </row>
    <row r="52" spans="1:36" s="36" customFormat="1" ht="15" x14ac:dyDescent="0.25">
      <c r="A52">
        <v>3.56</v>
      </c>
      <c r="B52">
        <v>3.94</v>
      </c>
      <c r="C52">
        <v>2.02</v>
      </c>
      <c r="D52" s="20">
        <f t="shared" si="0"/>
        <v>2.9755487953974313E-2</v>
      </c>
      <c r="E52" s="17">
        <f>IF(OR($A52="",$B52="",$C52=""),"",A52*'MPTO_working_3-way'!$I51)</f>
        <v>3.7141295470308044</v>
      </c>
      <c r="F52" s="21">
        <f>IF(OR($A52="",$B52="",$C52=""),"",B52*'MPTO_working_3-way'!$I51)</f>
        <v>4.1105815773318453</v>
      </c>
      <c r="G52" s="22">
        <f>IF(OR($A52="",$B52="",$C52=""),"",C52*'MPTO_working_3-way'!$I51)</f>
        <v>2.1074555294950073</v>
      </c>
      <c r="H52" s="17"/>
      <c r="I52" s="21"/>
      <c r="J52" s="22"/>
      <c r="K52" s="17"/>
      <c r="L52" s="21"/>
      <c r="M52" s="22"/>
      <c r="N52" s="23">
        <f t="shared" si="4"/>
        <v>26.92420895225457</v>
      </c>
      <c r="O52" s="24">
        <f t="shared" si="5"/>
        <v>24.32745783503205</v>
      </c>
      <c r="P52" s="24">
        <f t="shared" si="6"/>
        <v>47.450586074270426</v>
      </c>
      <c r="Q52" t="s">
        <v>142</v>
      </c>
      <c r="R52" t="s">
        <v>134</v>
      </c>
      <c r="S52" t="s">
        <v>269</v>
      </c>
      <c r="AD52" s="37"/>
      <c r="AE52" s="37"/>
      <c r="AH52" s="37"/>
      <c r="AI52" s="37"/>
      <c r="AJ52" t="s">
        <v>143</v>
      </c>
    </row>
    <row r="53" spans="1:36" s="36" customFormat="1" ht="15" x14ac:dyDescent="0.25">
      <c r="A53">
        <v>2.2799999999999998</v>
      </c>
      <c r="B53">
        <v>3.45</v>
      </c>
      <c r="C53">
        <v>3.29</v>
      </c>
      <c r="D53" s="20">
        <f t="shared" si="0"/>
        <v>3.2402931472993224E-2</v>
      </c>
      <c r="E53" s="17">
        <f>IF(OR($A53="",$B53="",$C53=""),"",A53*'MPTO_working_3-way'!$I52)</f>
        <v>2.3918916743145111</v>
      </c>
      <c r="F53" s="21">
        <f>IF(OR($A53="",$B53="",$C53=""),"",B53*'MPTO_working_3-way'!$I52)</f>
        <v>3.6193097703443264</v>
      </c>
      <c r="G53" s="22">
        <f>IF(OR($A53="",$B53="",$C53=""),"",C53*'MPTO_working_3-way'!$I52)</f>
        <v>3.45145772302401</v>
      </c>
      <c r="H53" s="17"/>
      <c r="I53" s="21"/>
      <c r="J53" s="22"/>
      <c r="K53" s="17"/>
      <c r="L53" s="21"/>
      <c r="M53" s="22"/>
      <c r="N53" s="23">
        <f t="shared" si="4"/>
        <v>41.807913407557997</v>
      </c>
      <c r="O53" s="24">
        <f t="shared" si="5"/>
        <v>27.629577556299196</v>
      </c>
      <c r="P53" s="24">
        <f t="shared" si="6"/>
        <v>28.973265218611616</v>
      </c>
      <c r="Q53" t="s">
        <v>136</v>
      </c>
      <c r="R53" t="s">
        <v>232</v>
      </c>
      <c r="S53" t="s">
        <v>269</v>
      </c>
      <c r="AD53" s="37"/>
      <c r="AE53" s="37"/>
      <c r="AH53" s="37"/>
      <c r="AI53" s="37"/>
      <c r="AJ53" t="s">
        <v>143</v>
      </c>
    </row>
    <row r="54" spans="1:36" s="36" customFormat="1" ht="15" x14ac:dyDescent="0.25">
      <c r="A54">
        <v>1.52</v>
      </c>
      <c r="B54">
        <v>4.62</v>
      </c>
      <c r="C54">
        <v>6.13</v>
      </c>
      <c r="D54" s="20">
        <f t="shared" si="0"/>
        <v>3.7477090323316808E-2</v>
      </c>
      <c r="E54" s="17">
        <f>IF(OR($A54="",$B54="",$C54=""),"",A54*'MPTO_working_3-way'!$I53)</f>
        <v>1.565228341690041</v>
      </c>
      <c r="F54" s="21">
        <f>IF(OR($A54="",$B54="",$C54=""),"",B54*'MPTO_working_3-way'!$I53)</f>
        <v>4.7574703543473618</v>
      </c>
      <c r="G54" s="22">
        <f>IF(OR($A54="",$B54="",$C54=""),"",C54*'MPTO_working_3-way'!$I53)</f>
        <v>6.3124011411578627</v>
      </c>
      <c r="H54" s="17"/>
      <c r="I54" s="21"/>
      <c r="J54" s="22"/>
      <c r="K54" s="17"/>
      <c r="L54" s="21"/>
      <c r="M54" s="22"/>
      <c r="N54" s="23">
        <f t="shared" si="4"/>
        <v>63.888441920254216</v>
      </c>
      <c r="O54" s="24">
        <f t="shared" si="5"/>
        <v>21.01957396510528</v>
      </c>
      <c r="P54" s="24">
        <f t="shared" si="6"/>
        <v>15.841832254288157</v>
      </c>
      <c r="Q54" t="s">
        <v>254</v>
      </c>
      <c r="R54" t="s">
        <v>137</v>
      </c>
      <c r="S54" t="s">
        <v>269</v>
      </c>
      <c r="AD54" s="37"/>
      <c r="AE54" s="37"/>
      <c r="AH54" s="37"/>
      <c r="AI54" s="37"/>
      <c r="AJ54" t="s">
        <v>143</v>
      </c>
    </row>
    <row r="55" spans="1:36" s="36" customFormat="1" ht="15" x14ac:dyDescent="0.25">
      <c r="A55">
        <v>1.4</v>
      </c>
      <c r="B55">
        <v>5.26</v>
      </c>
      <c r="C55">
        <v>7.74</v>
      </c>
      <c r="D55" s="20">
        <f t="shared" si="0"/>
        <v>3.3598749135047568E-2</v>
      </c>
      <c r="E55" s="17">
        <f>IF(OR($A55="",$B55="",$C55=""),"",A55*'MPTO_working_3-way'!$I54)</f>
        <v>1.4453641040621905</v>
      </c>
      <c r="F55" s="21">
        <f>IF(OR($A55="",$B55="",$C55=""),"",B55*'MPTO_working_3-way'!$I54)</f>
        <v>5.4304394195479437</v>
      </c>
      <c r="G55" s="22">
        <f>IF(OR($A55="",$B55="",$C55=""),"",C55*'MPTO_working_3-way'!$I54)</f>
        <v>7.9907986896009682</v>
      </c>
      <c r="H55" s="17"/>
      <c r="I55" s="21"/>
      <c r="J55" s="22"/>
      <c r="K55" s="17"/>
      <c r="L55" s="21"/>
      <c r="M55" s="22"/>
      <c r="N55" s="23">
        <f t="shared" si="4"/>
        <v>69.186718916673215</v>
      </c>
      <c r="O55" s="24">
        <f t="shared" si="5"/>
        <v>18.41471606147196</v>
      </c>
      <c r="P55" s="24">
        <f t="shared" si="6"/>
        <v>12.514393602499032</v>
      </c>
      <c r="Q55" t="s">
        <v>255</v>
      </c>
      <c r="R55" t="s">
        <v>138</v>
      </c>
      <c r="S55" t="s">
        <v>269</v>
      </c>
      <c r="AD55" s="37"/>
      <c r="AE55" s="37"/>
      <c r="AH55" s="37"/>
      <c r="AI55" s="37"/>
      <c r="AJ55" t="s">
        <v>143</v>
      </c>
    </row>
    <row r="56" spans="1:36" s="36" customFormat="1" ht="15" x14ac:dyDescent="0.25">
      <c r="A56">
        <v>2.98</v>
      </c>
      <c r="B56">
        <v>3.4</v>
      </c>
      <c r="C56">
        <v>2.4500000000000002</v>
      </c>
      <c r="D56" s="20">
        <f t="shared" si="0"/>
        <v>3.7851382163603731E-2</v>
      </c>
      <c r="E56" s="17">
        <f>IF(OR($A56="",$B56="",$C56=""),"",A56*'MPTO_working_3-way'!$I55)</f>
        <v>3.0916817291634842</v>
      </c>
      <c r="F56" s="21">
        <f>IF(OR($A56="",$B56="",$C56=""),"",B56*'MPTO_working_3-way'!$I55)</f>
        <v>3.5274221070992771</v>
      </c>
      <c r="G56" s="22">
        <f>IF(OR($A56="",$B56="",$C56=""),"",C56*'MPTO_working_3-way'!$I55)</f>
        <v>2.5418188712921266</v>
      </c>
      <c r="H56" s="17"/>
      <c r="I56" s="21"/>
      <c r="J56" s="22"/>
      <c r="K56" s="17"/>
      <c r="L56" s="21"/>
      <c r="M56" s="22"/>
      <c r="N56" s="23">
        <f t="shared" si="4"/>
        <v>32.344855894030523</v>
      </c>
      <c r="O56" s="24">
        <f t="shared" si="5"/>
        <v>28.349314871826753</v>
      </c>
      <c r="P56" s="24">
        <f t="shared" si="6"/>
        <v>39.341906352739159</v>
      </c>
      <c r="Q56" t="s">
        <v>193</v>
      </c>
      <c r="R56" t="s">
        <v>179</v>
      </c>
      <c r="S56" t="s">
        <v>269</v>
      </c>
      <c r="AD56" s="37"/>
      <c r="AE56" s="37"/>
      <c r="AH56" s="37"/>
      <c r="AI56" s="37"/>
      <c r="AJ56" t="s">
        <v>204</v>
      </c>
    </row>
    <row r="57" spans="1:36" s="36" customFormat="1" ht="15" x14ac:dyDescent="0.25">
      <c r="A57">
        <v>1.73</v>
      </c>
      <c r="B57">
        <v>3.94</v>
      </c>
      <c r="C57">
        <v>4.75</v>
      </c>
      <c r="D57" s="20">
        <f t="shared" si="0"/>
        <v>4.2368104469383328E-2</v>
      </c>
      <c r="E57" s="17">
        <f>IF(OR($A57="",$B57="",$C57=""),"",A57*'MPTO_working_3-way'!$I56)</f>
        <v>1.7881258360036323</v>
      </c>
      <c r="F57" s="21">
        <f>IF(OR($A57="",$B57="",$C57=""),"",B57*'MPTO_working_3-way'!$I56)</f>
        <v>4.0723790715920876</v>
      </c>
      <c r="G57" s="22">
        <f>IF(OR($A57="",$B57="",$C57=""),"",C57*'MPTO_working_3-way'!$I56)</f>
        <v>4.9095940583914759</v>
      </c>
      <c r="H57" s="17"/>
      <c r="I57" s="21"/>
      <c r="J57" s="22"/>
      <c r="K57" s="17"/>
      <c r="L57" s="21"/>
      <c r="M57" s="22"/>
      <c r="N57" s="23">
        <f t="shared" si="4"/>
        <v>55.924475775986082</v>
      </c>
      <c r="O57" s="24">
        <f t="shared" si="5"/>
        <v>24.555670835648709</v>
      </c>
      <c r="P57" s="24">
        <f t="shared" si="6"/>
        <v>20.36828275630651</v>
      </c>
      <c r="Q57" t="s">
        <v>194</v>
      </c>
      <c r="R57" t="s">
        <v>180</v>
      </c>
      <c r="S57" t="s">
        <v>269</v>
      </c>
      <c r="AD57" s="37"/>
      <c r="AE57" s="37"/>
      <c r="AH57" s="37"/>
      <c r="AI57" s="37"/>
      <c r="AJ57" t="s">
        <v>204</v>
      </c>
    </row>
    <row r="58" spans="1:36" s="36" customFormat="1" ht="15" x14ac:dyDescent="0.25">
      <c r="A58">
        <v>1.91</v>
      </c>
      <c r="B58">
        <v>3.67</v>
      </c>
      <c r="C58">
        <v>4.08</v>
      </c>
      <c r="D58" s="20">
        <f t="shared" si="0"/>
        <v>4.1137812672467522E-2</v>
      </c>
      <c r="E58" s="17">
        <f>IF(OR($A58="",$B58="",$C58=""),"",A58*'MPTO_working_3-way'!$I57)</f>
        <v>1.982296139932483</v>
      </c>
      <c r="F58" s="21">
        <f>IF(OR($A58="",$B58="",$C58=""),"",B58*'MPTO_working_3-way'!$I57)</f>
        <v>3.8089145725404254</v>
      </c>
      <c r="G58" s="22">
        <f>IF(OR($A58="",$B58="",$C58=""),"",C58*'MPTO_working_3-way'!$I57)</f>
        <v>4.234433639227503</v>
      </c>
      <c r="H58" s="17"/>
      <c r="I58" s="21"/>
      <c r="J58" s="22"/>
      <c r="K58" s="17"/>
      <c r="L58" s="21"/>
      <c r="M58" s="22"/>
      <c r="N58" s="23">
        <f t="shared" si="4"/>
        <v>50.446549325070066</v>
      </c>
      <c r="O58" s="24">
        <f t="shared" si="5"/>
        <v>26.254198695063714</v>
      </c>
      <c r="P58" s="24">
        <f t="shared" si="6"/>
        <v>23.615909120314662</v>
      </c>
      <c r="Q58" t="s">
        <v>182</v>
      </c>
      <c r="R58" t="s">
        <v>145</v>
      </c>
      <c r="S58" t="s">
        <v>269</v>
      </c>
      <c r="AD58" s="37"/>
      <c r="AE58" s="37"/>
      <c r="AH58" s="37"/>
      <c r="AI58" s="37"/>
      <c r="AJ58" t="s">
        <v>204</v>
      </c>
    </row>
    <row r="59" spans="1:36" s="36" customFormat="1" ht="15" x14ac:dyDescent="0.25">
      <c r="A59">
        <v>2.4500000000000002</v>
      </c>
      <c r="B59">
        <v>3.38</v>
      </c>
      <c r="C59">
        <v>2.99</v>
      </c>
      <c r="D59" s="20">
        <f t="shared" si="0"/>
        <v>3.8469414006919944E-2</v>
      </c>
      <c r="E59" s="17">
        <f>IF(OR($A59="",$B59="",$C59=""),"",A59*'MPTO_working_3-way'!$I58)</f>
        <v>2.5538018559499895</v>
      </c>
      <c r="F59" s="21">
        <f>IF(OR($A59="",$B59="",$C59=""),"",B59*'MPTO_working_3-way'!$I58)</f>
        <v>3.5232041931065154</v>
      </c>
      <c r="G59" s="22">
        <f>IF(OR($A59="",$B59="",$C59=""),"",C59*'MPTO_working_3-way'!$I58)</f>
        <v>3.1166806323634564</v>
      </c>
      <c r="H59" s="17"/>
      <c r="I59" s="21"/>
      <c r="J59" s="22"/>
      <c r="K59" s="17"/>
      <c r="L59" s="21"/>
      <c r="M59" s="22"/>
      <c r="N59" s="23">
        <f t="shared" si="4"/>
        <v>39.15730571148832</v>
      </c>
      <c r="O59" s="24">
        <f t="shared" si="5"/>
        <v>28.383254139984142</v>
      </c>
      <c r="P59" s="24">
        <f t="shared" si="6"/>
        <v>32.085417723460331</v>
      </c>
      <c r="Q59" t="s">
        <v>177</v>
      </c>
      <c r="R59" t="s">
        <v>183</v>
      </c>
      <c r="S59" t="s">
        <v>269</v>
      </c>
      <c r="AD59" s="37"/>
      <c r="AE59" s="37"/>
      <c r="AH59" s="37"/>
      <c r="AI59" s="37"/>
      <c r="AJ59" t="s">
        <v>204</v>
      </c>
    </row>
    <row r="60" spans="1:36" s="36" customFormat="1" ht="15" x14ac:dyDescent="0.25">
      <c r="A60">
        <v>3.74</v>
      </c>
      <c r="B60">
        <v>3.14</v>
      </c>
      <c r="C60">
        <v>2.2599999999999998</v>
      </c>
      <c r="D60" s="20">
        <f t="shared" si="0"/>
        <v>2.8328892830197461E-2</v>
      </c>
      <c r="E60" s="17">
        <f>IF(OR($A60="",$B60="",$C60=""),"",A60*'MPTO_working_3-way'!$I59)</f>
        <v>3.8938554193950288</v>
      </c>
      <c r="F60" s="21">
        <f>IF(OR($A60="",$B60="",$C60=""),"",B60*'MPTO_working_3-way'!$I59)</f>
        <v>3.269172731791548</v>
      </c>
      <c r="G60" s="22">
        <f>IF(OR($A60="",$B60="",$C60=""),"",C60*'MPTO_working_3-way'!$I59)</f>
        <v>2.3529714566397764</v>
      </c>
      <c r="H60" s="17"/>
      <c r="I60" s="21"/>
      <c r="J60" s="22"/>
      <c r="K60" s="17"/>
      <c r="L60" s="21"/>
      <c r="M60" s="22"/>
      <c r="N60" s="23">
        <f t="shared" si="4"/>
        <v>25.681487684906536</v>
      </c>
      <c r="O60" s="24">
        <f t="shared" si="5"/>
        <v>30.588778325334538</v>
      </c>
      <c r="P60" s="24">
        <f t="shared" si="6"/>
        <v>42.499453071482499</v>
      </c>
      <c r="Q60" t="s">
        <v>166</v>
      </c>
      <c r="R60" t="s">
        <v>164</v>
      </c>
      <c r="S60" t="s">
        <v>269</v>
      </c>
      <c r="AD60" s="37"/>
      <c r="AE60" s="37"/>
      <c r="AH60" s="37"/>
      <c r="AI60" s="37"/>
      <c r="AJ60" t="s">
        <v>206</v>
      </c>
    </row>
    <row r="61" spans="1:36" s="36" customFormat="1" ht="15" x14ac:dyDescent="0.25">
      <c r="A61">
        <v>1.97</v>
      </c>
      <c r="B61">
        <v>3.44</v>
      </c>
      <c r="C61">
        <v>4.32</v>
      </c>
      <c r="D61" s="20">
        <f t="shared" si="0"/>
        <v>2.9793369098055633E-2</v>
      </c>
      <c r="E61" s="17">
        <f>IF(OR($A61="",$B61="",$C61=""),"",A61*'MPTO_working_3-way'!$I60)</f>
        <v>2.0457847455936324</v>
      </c>
      <c r="F61" s="21">
        <f>IF(OR($A61="",$B61="",$C61=""),"",B61*'MPTO_working_3-way'!$I60)</f>
        <v>3.5723347841838047</v>
      </c>
      <c r="G61" s="22">
        <f>IF(OR($A61="",$B61="",$C61=""),"",C61*'MPTO_working_3-way'!$I60)</f>
        <v>4.4861878685098944</v>
      </c>
      <c r="H61" s="17"/>
      <c r="I61" s="21"/>
      <c r="J61" s="22"/>
      <c r="K61" s="17"/>
      <c r="L61" s="21"/>
      <c r="M61" s="22"/>
      <c r="N61" s="23">
        <f t="shared" si="4"/>
        <v>48.880997971750276</v>
      </c>
      <c r="O61" s="24">
        <f t="shared" si="5"/>
        <v>27.992897094287223</v>
      </c>
      <c r="P61" s="24">
        <f t="shared" si="6"/>
        <v>22.290640278784267</v>
      </c>
      <c r="Q61" t="s">
        <v>125</v>
      </c>
      <c r="R61" t="s">
        <v>126</v>
      </c>
      <c r="S61" t="s">
        <v>269</v>
      </c>
      <c r="AD61" s="37"/>
      <c r="AE61" s="37"/>
      <c r="AH61" s="37"/>
      <c r="AI61" s="37"/>
      <c r="AJ61" t="s">
        <v>130</v>
      </c>
    </row>
    <row r="62" spans="1:36" s="36" customFormat="1" ht="15" x14ac:dyDescent="0.25">
      <c r="A62">
        <v>2.59</v>
      </c>
      <c r="B62">
        <v>3.11</v>
      </c>
      <c r="C62">
        <v>3.14</v>
      </c>
      <c r="D62" s="20">
        <f t="shared" si="0"/>
        <v>2.6115132040132494E-2</v>
      </c>
      <c r="E62" s="17">
        <f>IF(OR($A62="",$B62="",$C62=""),"",A62*'MPTO_working_3-way'!$I61)</f>
        <v>2.6633718324302111</v>
      </c>
      <c r="F62" s="21">
        <f>IF(OR($A62="",$B62="",$C62=""),"",B62*'MPTO_working_3-way'!$I61)</f>
        <v>3.1981028567019139</v>
      </c>
      <c r="G62" s="22">
        <f>IF(OR($A62="",$B62="",$C62=""),"",C62*'MPTO_working_3-way'!$I61)</f>
        <v>3.2289527234868203</v>
      </c>
      <c r="H62" s="17"/>
      <c r="I62" s="21"/>
      <c r="J62" s="22"/>
      <c r="K62" s="17"/>
      <c r="L62" s="21"/>
      <c r="M62" s="22"/>
      <c r="N62" s="23">
        <f t="shared" si="4"/>
        <v>37.54639092535357</v>
      </c>
      <c r="O62" s="24">
        <f t="shared" si="5"/>
        <v>31.268537780278375</v>
      </c>
      <c r="P62" s="24">
        <f t="shared" si="6"/>
        <v>30.969793788747051</v>
      </c>
      <c r="Q62" t="s">
        <v>120</v>
      </c>
      <c r="R62" t="s">
        <v>122</v>
      </c>
      <c r="S62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3.25</v>
      </c>
      <c r="B63">
        <v>3.51</v>
      </c>
      <c r="C63">
        <v>2.29</v>
      </c>
      <c r="D63" s="20">
        <f t="shared" si="0"/>
        <v>2.927381530001627E-2</v>
      </c>
      <c r="E63" s="17">
        <f>IF(OR($A63="",$B63="",$C63=""),"",A63*'MPTO_working_3-way'!$I62)</f>
        <v>3.3468284495686809</v>
      </c>
      <c r="F63" s="21">
        <f>IF(OR($A63="",$B63="",$C63=""),"",B63*'MPTO_working_3-way'!$I62)</f>
        <v>3.6145747255341751</v>
      </c>
      <c r="G63" s="22">
        <f>IF(OR($A63="",$B63="",$C63=""),"",C63*'MPTO_working_3-way'!$I62)</f>
        <v>2.3582268152345476</v>
      </c>
      <c r="H63" s="17"/>
      <c r="I63" s="21"/>
      <c r="J63" s="22"/>
      <c r="K63" s="17"/>
      <c r="L63" s="21"/>
      <c r="M63" s="22"/>
      <c r="N63" s="23">
        <f t="shared" si="4"/>
        <v>29.879033690205244</v>
      </c>
      <c r="O63" s="24">
        <f t="shared" si="5"/>
        <v>27.665771935375226</v>
      </c>
      <c r="P63" s="24">
        <f t="shared" si="6"/>
        <v>42.404742136754166</v>
      </c>
      <c r="Q63" t="s">
        <v>256</v>
      </c>
      <c r="R63" t="s">
        <v>259</v>
      </c>
      <c r="S63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2.89</v>
      </c>
      <c r="B64">
        <v>3.16</v>
      </c>
      <c r="C64">
        <v>2.74</v>
      </c>
      <c r="D64" s="20">
        <f t="shared" si="0"/>
        <v>2.7439961097841303E-2</v>
      </c>
      <c r="E64" s="17">
        <f>IF(OR($A64="",$B64="",$C64=""),"",A64*'MPTO_working_3-way'!$I63)</f>
        <v>2.965472731595983</v>
      </c>
      <c r="F64" s="21">
        <f>IF(OR($A64="",$B64="",$C64=""),"",B64*'MPTO_working_3-way'!$I63)</f>
        <v>3.2425238172468189</v>
      </c>
      <c r="G64" s="22">
        <f>IF(OR($A64="",$B64="",$C64=""),"",C64*'MPTO_working_3-way'!$I63)</f>
        <v>2.8115554617899634</v>
      </c>
      <c r="H64" s="17"/>
      <c r="I64" s="21"/>
      <c r="J64" s="22"/>
      <c r="K64" s="17"/>
      <c r="L64" s="21"/>
      <c r="M64" s="22"/>
      <c r="N64" s="23">
        <f t="shared" si="4"/>
        <v>33.721436361406418</v>
      </c>
      <c r="O64" s="24">
        <f t="shared" si="5"/>
        <v>30.840174393817893</v>
      </c>
      <c r="P64" s="24">
        <f t="shared" si="6"/>
        <v>35.567500395789978</v>
      </c>
      <c r="Q64" t="s">
        <v>118</v>
      </c>
      <c r="R64" t="s">
        <v>131</v>
      </c>
      <c r="S64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2.31</v>
      </c>
      <c r="B65">
        <v>3.28</v>
      </c>
      <c r="C65">
        <v>3.32</v>
      </c>
      <c r="D65" s="20">
        <f t="shared" si="0"/>
        <v>3.8983300958029155E-2</v>
      </c>
      <c r="E65" s="17">
        <f>IF(OR($A65="",$B65="",$C65=""),"",A65*'MPTO_working_3-way'!$I64)</f>
        <v>2.3776225133430375</v>
      </c>
      <c r="F65" s="21">
        <f>IF(OR($A65="",$B65="",$C65=""),"",B65*'MPTO_working_3-way'!$I64)</f>
        <v>3.3760181141840531</v>
      </c>
      <c r="G65" s="22">
        <f>IF(OR($A65="",$B65="",$C65=""),"",C65*'MPTO_working_3-way'!$I64)</f>
        <v>3.4171890667960541</v>
      </c>
      <c r="H65" s="17"/>
      <c r="I65" s="21"/>
      <c r="J65" s="22"/>
      <c r="K65" s="17"/>
      <c r="L65" s="21"/>
      <c r="M65" s="22"/>
      <c r="N65" s="23">
        <f t="shared" si="4"/>
        <v>42.058821128588569</v>
      </c>
      <c r="O65" s="24">
        <f t="shared" si="5"/>
        <v>29.620694148487679</v>
      </c>
      <c r="P65" s="24">
        <f t="shared" si="6"/>
        <v>29.263818315373371</v>
      </c>
      <c r="Q65" t="s">
        <v>107</v>
      </c>
      <c r="R65" t="s">
        <v>100</v>
      </c>
      <c r="S65" t="s">
        <v>269</v>
      </c>
      <c r="AD65" s="37"/>
      <c r="AE65" s="37"/>
      <c r="AH65" s="37"/>
      <c r="AI65" s="37"/>
      <c r="AJ65" t="s">
        <v>93</v>
      </c>
    </row>
    <row r="66" spans="1:36" s="36" customFormat="1" ht="15" x14ac:dyDescent="0.25">
      <c r="A66">
        <v>2.6</v>
      </c>
      <c r="B66">
        <v>3.12</v>
      </c>
      <c r="C66">
        <v>3</v>
      </c>
      <c r="D66" s="20">
        <f t="shared" si="0"/>
        <v>3.8461538461538325E-2</v>
      </c>
      <c r="E66" s="17">
        <f>IF(OR($A66="",$B66="",$C66=""),"",A66*'MPTO_working_3-way'!$I65)</f>
        <v>2.6713438988543876</v>
      </c>
      <c r="F66" s="21">
        <f>IF(OR($A66="",$B66="",$C66=""),"",B66*'MPTO_working_3-way'!$I65)</f>
        <v>3.2056126786252648</v>
      </c>
      <c r="G66" s="22">
        <f>IF(OR($A66="",$B66="",$C66=""),"",C66*'MPTO_working_3-way'!$I65)</f>
        <v>3.0823198832935237</v>
      </c>
      <c r="H66" s="17"/>
      <c r="I66" s="21"/>
      <c r="J66" s="22"/>
      <c r="K66" s="17"/>
      <c r="L66" s="21"/>
      <c r="M66" s="22"/>
      <c r="N66" s="23">
        <f t="shared" si="4"/>
        <v>37.434341584730156</v>
      </c>
      <c r="O66" s="24">
        <f t="shared" si="5"/>
        <v>31.195284653941801</v>
      </c>
      <c r="P66" s="24">
        <f t="shared" si="6"/>
        <v>32.443096040099476</v>
      </c>
      <c r="Q66" t="s">
        <v>105</v>
      </c>
      <c r="R66" t="s">
        <v>97</v>
      </c>
      <c r="S66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6.35</v>
      </c>
      <c r="B67">
        <v>3.97</v>
      </c>
      <c r="C67">
        <v>1.57</v>
      </c>
      <c r="D67" s="20">
        <f t="shared" si="0"/>
        <v>4.6312158885608579E-2</v>
      </c>
      <c r="E67" s="17">
        <f>IF(OR($A67="",$B67="",$C67=""),"",A67*'MPTO_working_3-way'!$I66)</f>
        <v>6.5975439610834847</v>
      </c>
      <c r="F67" s="21">
        <f>IF(OR($A67="",$B67="",$C67=""),"",B67*'MPTO_working_3-way'!$I66)</f>
        <v>4.1247637048033763</v>
      </c>
      <c r="G67" s="22">
        <f>IF(OR($A67="",$B67="",$C67=""),"",C67*'MPTO_working_3-way'!$I66)</f>
        <v>1.6312037825041059</v>
      </c>
      <c r="H67" s="17"/>
      <c r="I67" s="21"/>
      <c r="J67" s="22"/>
      <c r="K67" s="17"/>
      <c r="L67" s="21"/>
      <c r="M67" s="22"/>
      <c r="N67" s="23">
        <f t="shared" si="4"/>
        <v>15.157155539980282</v>
      </c>
      <c r="O67" s="24">
        <f t="shared" si="5"/>
        <v>24.24381301734881</v>
      </c>
      <c r="P67" s="24">
        <f t="shared" si="6"/>
        <v>61.304418903741897</v>
      </c>
      <c r="Q67" t="s">
        <v>98</v>
      </c>
      <c r="R67" t="s">
        <v>113</v>
      </c>
      <c r="S67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1.58</v>
      </c>
      <c r="B68">
        <v>3.57</v>
      </c>
      <c r="C68">
        <v>6.7</v>
      </c>
      <c r="D68" s="20">
        <f t="shared" ref="D68:D131" si="7">IF(OR($A68="",$B68="",$C68=""),"",(1/A68)+(1/B68)+(1/C68)-1)</f>
        <v>6.2277168566273966E-2</v>
      </c>
      <c r="E68" s="17">
        <f>IF(OR($A68="",$B68="",$C68=""),"",A68*'MPTO_working_3-way'!$I67)</f>
        <v>1.6407692307692305</v>
      </c>
      <c r="F68" s="21">
        <f>IF(OR($A68="",$B68="",$C68=""),"",B68*'MPTO_working_3-way'!$I67)</f>
        <v>3.7073076923076917</v>
      </c>
      <c r="G68" s="22">
        <f>IF(OR($A68="",$B68="",$C68=""),"",C68*'MPTO_working_3-way'!$I67)</f>
        <v>6.957692307692307</v>
      </c>
      <c r="H68" s="17"/>
      <c r="I68" s="21"/>
      <c r="J68" s="22"/>
      <c r="K68" s="17"/>
      <c r="L68" s="21"/>
      <c r="M68" s="22"/>
      <c r="N68" s="23">
        <f t="shared" si="4"/>
        <v>60.94702297233944</v>
      </c>
      <c r="O68" s="24">
        <f t="shared" si="5"/>
        <v>26.973752463948546</v>
      </c>
      <c r="P68" s="24">
        <f t="shared" si="6"/>
        <v>14.372581536760642</v>
      </c>
      <c r="Q68" t="s">
        <v>77</v>
      </c>
      <c r="R68" t="s">
        <v>82</v>
      </c>
      <c r="S68" t="s">
        <v>269</v>
      </c>
      <c r="AD68" s="37"/>
      <c r="AE68" s="37"/>
      <c r="AH68" s="37"/>
      <c r="AI68" s="37"/>
      <c r="AJ68" t="s">
        <v>94</v>
      </c>
    </row>
    <row r="69" spans="1:36" s="36" customFormat="1" ht="15" x14ac:dyDescent="0.25">
      <c r="A69">
        <v>1.9</v>
      </c>
      <c r="B69">
        <v>3.39</v>
      </c>
      <c r="C69">
        <v>4.2300000000000004</v>
      </c>
      <c r="D69" s="20">
        <f t="shared" si="7"/>
        <v>5.7707659596490046E-2</v>
      </c>
      <c r="E69" s="17">
        <f>IF(OR($A69="",$B69="",$C69=""),"",A69*'MPTO_working_3-way'!$I68)</f>
        <v>1.9879931018826562</v>
      </c>
      <c r="F69" s="21">
        <f>IF(OR($A69="",$B69="",$C69=""),"",B69*'MPTO_working_3-way'!$I68)</f>
        <v>3.5469982186222131</v>
      </c>
      <c r="G69" s="22">
        <f>IF(OR($A69="",$B69="",$C69=""),"",C69*'MPTO_working_3-way'!$I68)</f>
        <v>4.4259004320861246</v>
      </c>
      <c r="H69" s="17"/>
      <c r="I69" s="21"/>
      <c r="J69" s="22"/>
      <c r="K69" s="17"/>
      <c r="L69" s="21"/>
      <c r="M69" s="22"/>
      <c r="N69" s="23">
        <f t="shared" ref="N69:N100" si="8">(1/E69)* 100</f>
        <v>50.301985406940631</v>
      </c>
      <c r="O69" s="24">
        <f t="shared" ref="O69:O100" si="9">(1/F69)* 100</f>
        <v>28.192853177931319</v>
      </c>
      <c r="P69" s="24">
        <f t="shared" ref="P69:P100" si="10">(1/G69)* 100</f>
        <v>22.594272405008788</v>
      </c>
      <c r="Q69" t="s">
        <v>81</v>
      </c>
      <c r="R69" t="s">
        <v>72</v>
      </c>
      <c r="S69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3.56</v>
      </c>
      <c r="B70">
        <v>3.06</v>
      </c>
      <c r="C70">
        <v>2.29</v>
      </c>
      <c r="D70" s="20">
        <f t="shared" si="7"/>
        <v>4.4377484732832873E-2</v>
      </c>
      <c r="E70" s="17">
        <f>IF(OR($A70="",$B70="",$C70=""),"",A70*'MPTO_working_3-way'!$I69)</f>
        <v>3.7817067200959356</v>
      </c>
      <c r="F70" s="21">
        <f>IF(OR($A70="",$B70="",$C70=""),"",B70*'MPTO_working_3-way'!$I69)</f>
        <v>3.2505681358127982</v>
      </c>
      <c r="G70" s="22">
        <f>IF(OR($A70="",$B70="",$C70=""),"",C70*'MPTO_working_3-way'!$I69)</f>
        <v>2.4326147160167673</v>
      </c>
      <c r="H70" s="17"/>
      <c r="I70" s="21"/>
      <c r="J70" s="22"/>
      <c r="K70" s="17"/>
      <c r="L70" s="21"/>
      <c r="M70" s="22"/>
      <c r="N70" s="23">
        <f t="shared" si="8"/>
        <v>26.443087050775627</v>
      </c>
      <c r="O70" s="24">
        <f t="shared" si="9"/>
        <v>30.763852908745505</v>
      </c>
      <c r="P70" s="24">
        <f t="shared" si="10"/>
        <v>41.108030524349886</v>
      </c>
      <c r="Q70" t="s">
        <v>211</v>
      </c>
      <c r="R70" t="s">
        <v>237</v>
      </c>
      <c r="S70" t="s">
        <v>269</v>
      </c>
      <c r="AD70" s="37"/>
      <c r="AE70" s="37"/>
      <c r="AH70" s="37"/>
      <c r="AI70" s="37"/>
      <c r="AJ70" t="s">
        <v>252</v>
      </c>
    </row>
    <row r="71" spans="1:36" s="36" customFormat="1" ht="15" x14ac:dyDescent="0.25">
      <c r="A71">
        <v>3.96</v>
      </c>
      <c r="B71">
        <v>3.57</v>
      </c>
      <c r="C71">
        <v>1.94</v>
      </c>
      <c r="D71" s="20">
        <f t="shared" si="7"/>
        <v>4.8101214868952802E-2</v>
      </c>
      <c r="E71" s="17">
        <f>IF(OR($A71="",$B71="",$C71=""),"",A71*'MPTO_working_3-way'!$I70)</f>
        <v>4.1885223320021003</v>
      </c>
      <c r="F71" s="21">
        <f>IF(OR($A71="",$B71="",$C71=""),"",B71*'MPTO_working_3-way'!$I70)</f>
        <v>3.7760163447594692</v>
      </c>
      <c r="G71" s="22">
        <f>IF(OR($A71="",$B71="",$C71=""),"",C71*'MPTO_working_3-way'!$I70)</f>
        <v>2.0519528596171908</v>
      </c>
      <c r="H71" s="17"/>
      <c r="I71" s="21"/>
      <c r="J71" s="22"/>
      <c r="K71" s="17"/>
      <c r="L71" s="21"/>
      <c r="M71" s="22"/>
      <c r="N71" s="23">
        <f t="shared" si="8"/>
        <v>23.874768253223163</v>
      </c>
      <c r="O71" s="24">
        <f t="shared" si="9"/>
        <v>26.482936213659308</v>
      </c>
      <c r="P71" s="24">
        <f t="shared" si="10"/>
        <v>48.734063032352431</v>
      </c>
      <c r="Q71" t="s">
        <v>208</v>
      </c>
      <c r="R71" t="s">
        <v>212</v>
      </c>
      <c r="S71" t="s">
        <v>269</v>
      </c>
      <c r="AD71" s="37"/>
      <c r="AE71" s="37"/>
      <c r="AH71" s="37"/>
      <c r="AI71" s="37"/>
      <c r="AJ71" t="s">
        <v>252</v>
      </c>
    </row>
    <row r="72" spans="1:36" s="36" customFormat="1" ht="15" x14ac:dyDescent="0.25">
      <c r="A72">
        <v>5.82</v>
      </c>
      <c r="B72">
        <v>4.88</v>
      </c>
      <c r="C72">
        <v>1.48</v>
      </c>
      <c r="D72" s="20">
        <f t="shared" si="7"/>
        <v>5.2415014304485252E-2</v>
      </c>
      <c r="E72" s="17">
        <f>IF(OR($A72="",$B72="",$C72=""),"",A72*'MPTO_working_3-way'!$I71)</f>
        <v>6.0782769611450878</v>
      </c>
      <c r="F72" s="21">
        <f>IF(OR($A72="",$B72="",$C72=""),"",B72*'MPTO_working_3-way'!$I71)</f>
        <v>5.0965621254962246</v>
      </c>
      <c r="G72" s="22">
        <f>IF(OR($A72="",$B72="",$C72=""),"",C72*'MPTO_working_3-way'!$I71)</f>
        <v>1.5456786774045925</v>
      </c>
      <c r="H72" s="17"/>
      <c r="I72" s="21"/>
      <c r="J72" s="22"/>
      <c r="K72" s="17"/>
      <c r="L72" s="21"/>
      <c r="M72" s="22"/>
      <c r="N72" s="23">
        <f t="shared" si="8"/>
        <v>16.452030836903649</v>
      </c>
      <c r="O72" s="24">
        <f t="shared" si="9"/>
        <v>19.621069563684273</v>
      </c>
      <c r="P72" s="24">
        <f t="shared" si="10"/>
        <v>64.696499642418431</v>
      </c>
      <c r="Q72" t="s">
        <v>234</v>
      </c>
      <c r="R72" t="s">
        <v>246</v>
      </c>
      <c r="S72" t="s">
        <v>269</v>
      </c>
      <c r="AD72" s="37"/>
      <c r="AE72" s="37"/>
      <c r="AH72" s="37"/>
      <c r="AI72" s="37"/>
      <c r="AJ72" t="s">
        <v>252</v>
      </c>
    </row>
    <row r="73" spans="1:36" s="36" customFormat="1" ht="15" x14ac:dyDescent="0.25">
      <c r="A73">
        <v>1.67</v>
      </c>
      <c r="B73">
        <v>4.21</v>
      </c>
      <c r="C73">
        <v>4.6900000000000004</v>
      </c>
      <c r="D73" s="20">
        <f t="shared" si="7"/>
        <v>4.95517026256731E-2</v>
      </c>
      <c r="E73" s="17">
        <f>IF(OR($A73="",$B73="",$C73=""),"",A73*'MPTO_working_3-way'!$I72)</f>
        <v>1.750329028831151</v>
      </c>
      <c r="F73" s="21">
        <f>IF(OR($A73="",$B73="",$C73=""),"",B73*'MPTO_working_3-way'!$I72)</f>
        <v>4.4125061145982913</v>
      </c>
      <c r="G73" s="22">
        <f>IF(OR($A73="",$B73="",$C73=""),"",C73*'MPTO_working_3-way'!$I72)</f>
        <v>4.915594697735389</v>
      </c>
      <c r="H73" s="17"/>
      <c r="I73" s="21"/>
      <c r="J73" s="22"/>
      <c r="K73" s="17"/>
      <c r="L73" s="21"/>
      <c r="M73" s="22"/>
      <c r="N73" s="23">
        <f t="shared" si="8"/>
        <v>57.132115363920356</v>
      </c>
      <c r="O73" s="24">
        <f t="shared" si="9"/>
        <v>22.662858113479096</v>
      </c>
      <c r="P73" s="24">
        <f t="shared" si="10"/>
        <v>20.343418477131554</v>
      </c>
      <c r="Q73" t="s">
        <v>214</v>
      </c>
      <c r="R73" t="s">
        <v>235</v>
      </c>
      <c r="S73" t="s">
        <v>269</v>
      </c>
      <c r="AD73" s="37"/>
      <c r="AE73" s="37"/>
      <c r="AH73" s="37"/>
      <c r="AI73" s="37"/>
      <c r="AJ73" t="s">
        <v>252</v>
      </c>
    </row>
    <row r="74" spans="1:36" s="36" customFormat="1" ht="15" x14ac:dyDescent="0.25">
      <c r="A74">
        <v>6.97</v>
      </c>
      <c r="B74">
        <v>4.6500000000000004</v>
      </c>
      <c r="C74">
        <v>1.44</v>
      </c>
      <c r="D74" s="20">
        <f t="shared" si="7"/>
        <v>5.2970230840828414E-2</v>
      </c>
      <c r="E74" s="17">
        <f>IF(OR($A74="",$B74="",$C74=""),"",A74*'MPTO_working_3-way'!$I73)</f>
        <v>7.335332649702262</v>
      </c>
      <c r="F74" s="21">
        <f>IF(OR($A74="",$B74="",$C74=""),"",B74*'MPTO_working_3-way'!$I73)</f>
        <v>4.8937298165158571</v>
      </c>
      <c r="G74" s="22">
        <f>IF(OR($A74="",$B74="",$C74=""),"",C74*'MPTO_working_3-way'!$I73)</f>
        <v>1.5154776205984588</v>
      </c>
      <c r="H74" s="17"/>
      <c r="I74" s="21"/>
      <c r="J74" s="22"/>
      <c r="K74" s="17"/>
      <c r="L74" s="21"/>
      <c r="M74" s="22"/>
      <c r="N74" s="23">
        <f t="shared" si="8"/>
        <v>13.632646912619423</v>
      </c>
      <c r="O74" s="24">
        <f t="shared" si="9"/>
        <v>20.434311608808038</v>
      </c>
      <c r="P74" s="24">
        <f t="shared" si="10"/>
        <v>65.985797903442617</v>
      </c>
      <c r="Q74" t="s">
        <v>117</v>
      </c>
      <c r="R74" t="s">
        <v>87</v>
      </c>
      <c r="S74" t="s">
        <v>269</v>
      </c>
      <c r="AD74" s="37"/>
      <c r="AE74" s="37"/>
      <c r="AH74" s="37"/>
      <c r="AI74" s="37"/>
      <c r="AJ74" t="s">
        <v>95</v>
      </c>
    </row>
    <row r="75" spans="1:36" s="36" customFormat="1" ht="15" x14ac:dyDescent="0.25">
      <c r="A75">
        <v>2.04</v>
      </c>
      <c r="B75">
        <v>3.85</v>
      </c>
      <c r="C75">
        <v>3.38</v>
      </c>
      <c r="D75" s="20">
        <f t="shared" si="7"/>
        <v>4.5794326337312619E-2</v>
      </c>
      <c r="E75" s="17">
        <f>IF(OR($A75="",$B75="",$C75=""),"",A75*'MPTO_working_3-way'!$I74)</f>
        <v>2.1410854733563731</v>
      </c>
      <c r="F75" s="21">
        <f>IF(OR($A75="",$B75="",$C75=""),"",B75*'MPTO_working_3-way'!$I74)</f>
        <v>4.0407740551088418</v>
      </c>
      <c r="G75" s="22">
        <f>IF(OR($A75="",$B75="",$C75=""),"",C75*'MPTO_working_3-way'!$I74)</f>
        <v>3.547484754874775</v>
      </c>
      <c r="H75" s="17"/>
      <c r="I75" s="21"/>
      <c r="J75" s="22"/>
      <c r="K75" s="17"/>
      <c r="L75" s="21"/>
      <c r="M75" s="22"/>
      <c r="N75" s="23">
        <f t="shared" si="8"/>
        <v>46.705281617384308</v>
      </c>
      <c r="O75" s="24">
        <f t="shared" si="9"/>
        <v>24.74773363622441</v>
      </c>
      <c r="P75" s="24">
        <f t="shared" si="10"/>
        <v>28.188986538302956</v>
      </c>
      <c r="Q75" t="s">
        <v>88</v>
      </c>
      <c r="R75" t="s">
        <v>111</v>
      </c>
      <c r="S75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2.19</v>
      </c>
      <c r="B76">
        <v>3.68</v>
      </c>
      <c r="C76">
        <v>3.15</v>
      </c>
      <c r="D76" s="20">
        <f t="shared" si="7"/>
        <v>4.5820452461310168E-2</v>
      </c>
      <c r="E76" s="17">
        <f>IF(OR($A76="",$B76="",$C76=""),"",A76*'MPTO_working_3-way'!$I75)</f>
        <v>2.3060048055414142</v>
      </c>
      <c r="F76" s="21">
        <f>IF(OR($A76="",$B76="",$C76=""),"",B76*'MPTO_working_3-way'!$I75)</f>
        <v>3.8749304494942489</v>
      </c>
      <c r="G76" s="22">
        <f>IF(OR($A76="",$B76="",$C76=""),"",C76*'MPTO_working_3-way'!$I75)</f>
        <v>3.3168562271486093</v>
      </c>
      <c r="H76" s="17"/>
      <c r="I76" s="21"/>
      <c r="J76" s="22"/>
      <c r="K76" s="17"/>
      <c r="L76" s="21"/>
      <c r="M76" s="22"/>
      <c r="N76" s="23">
        <f t="shared" si="8"/>
        <v>43.365044062222388</v>
      </c>
      <c r="O76" s="24">
        <f t="shared" si="9"/>
        <v>25.806914808768212</v>
      </c>
      <c r="P76" s="24">
        <f t="shared" si="10"/>
        <v>30.149030633735567</v>
      </c>
      <c r="Q76" t="s">
        <v>110</v>
      </c>
      <c r="R76" t="s">
        <v>115</v>
      </c>
      <c r="S76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2.0499999999999998</v>
      </c>
      <c r="B77">
        <v>3.54</v>
      </c>
      <c r="C77">
        <v>3.88</v>
      </c>
      <c r="D77" s="20">
        <f t="shared" si="7"/>
        <v>2.8022712517881798E-2</v>
      </c>
      <c r="E77" s="17">
        <f>IF(OR($A77="",$B77="",$C77=""),"",A77*'MPTO_working_3-way'!$I76)</f>
        <v>2.1438783689914906</v>
      </c>
      <c r="F77" s="21">
        <f>IF(OR($A77="",$B77="",$C77=""),"",B77*'MPTO_working_3-way'!$I76)</f>
        <v>3.7021119152340867</v>
      </c>
      <c r="G77" s="22">
        <f>IF(OR($A77="",$B77="",$C77=""),"",C77*'MPTO_working_3-way'!$I76)</f>
        <v>4.057681986188773</v>
      </c>
      <c r="H77" s="17"/>
      <c r="I77" s="21"/>
      <c r="J77" s="22"/>
      <c r="K77" s="17"/>
      <c r="L77" s="21"/>
      <c r="M77" s="22"/>
      <c r="N77" s="23">
        <f t="shared" si="8"/>
        <v>46.644437224785918</v>
      </c>
      <c r="O77" s="24">
        <f t="shared" si="9"/>
        <v>27.011609127347775</v>
      </c>
      <c r="P77" s="24">
        <f t="shared" si="10"/>
        <v>24.644612451239979</v>
      </c>
      <c r="Q77" t="s">
        <v>226</v>
      </c>
      <c r="R77" t="s">
        <v>229</v>
      </c>
      <c r="S77" t="s">
        <v>269</v>
      </c>
      <c r="AD77" s="37"/>
      <c r="AE77" s="37"/>
      <c r="AH77" s="37"/>
      <c r="AI77" s="37"/>
      <c r="AJ77" t="s">
        <v>253</v>
      </c>
    </row>
    <row r="78" spans="1:36" s="36" customFormat="1" ht="15" x14ac:dyDescent="0.25">
      <c r="A78">
        <v>1.61</v>
      </c>
      <c r="B78">
        <v>4.01</v>
      </c>
      <c r="C78">
        <v>6.16</v>
      </c>
      <c r="D78" s="20">
        <f t="shared" si="7"/>
        <v>3.2832233363513819E-2</v>
      </c>
      <c r="E78" s="17">
        <f>IF(OR($A78="",$B78="",$C78=""),"",A78*'MPTO_working_3-way'!$I77)</f>
        <v>1.6837709284627094</v>
      </c>
      <c r="F78" s="21">
        <f>IF(OR($A78="",$B78="",$C78=""),"",B78*'MPTO_working_3-way'!$I77)</f>
        <v>4.1937400143698538</v>
      </c>
      <c r="G78" s="22">
        <f>IF(OR($A78="",$B78="",$C78=""),"",C78*'MPTO_working_3-way'!$I77)</f>
        <v>6.4422539871616706</v>
      </c>
      <c r="H78" s="17"/>
      <c r="I78" s="21"/>
      <c r="J78" s="22"/>
      <c r="K78" s="17"/>
      <c r="L78" s="21"/>
      <c r="M78" s="22"/>
      <c r="N78" s="23">
        <f t="shared" si="8"/>
        <v>59.39050158758856</v>
      </c>
      <c r="O78" s="24">
        <f t="shared" si="9"/>
        <v>23.845064228433309</v>
      </c>
      <c r="P78" s="24">
        <f t="shared" si="10"/>
        <v>15.522517460392462</v>
      </c>
      <c r="Q78" t="s">
        <v>240</v>
      </c>
      <c r="R78" t="s">
        <v>249</v>
      </c>
      <c r="S78" t="s">
        <v>269</v>
      </c>
      <c r="AD78" s="37"/>
      <c r="AE78" s="37"/>
      <c r="AH78" s="37"/>
      <c r="AI78" s="37"/>
      <c r="AJ78" t="s">
        <v>253</v>
      </c>
    </row>
    <row r="79" spans="1:36" s="36" customFormat="1" ht="15" x14ac:dyDescent="0.25">
      <c r="A79">
        <v>1.49</v>
      </c>
      <c r="B79">
        <v>4.63</v>
      </c>
      <c r="C79">
        <v>7</v>
      </c>
      <c r="D79" s="20">
        <f t="shared" si="7"/>
        <v>2.9980803836747727E-2</v>
      </c>
      <c r="E79" s="17">
        <f>IF(OR($A79="",$B79="",$C79=""),"",A79*'MPTO_working_3-way'!$I78)</f>
        <v>1.5317538416516439</v>
      </c>
      <c r="F79" s="21">
        <f>IF(OR($A79="",$B79="",$C79=""),"",B79*'MPTO_working_3-way'!$I78)</f>
        <v>4.7597451589577924</v>
      </c>
      <c r="G79" s="22">
        <f>IF(OR($A79="",$B79="",$C79=""),"",C79*'MPTO_working_3-way'!$I78)</f>
        <v>7.1961589876251724</v>
      </c>
      <c r="H79" s="17"/>
      <c r="I79" s="21"/>
      <c r="J79" s="22"/>
      <c r="K79" s="17"/>
      <c r="L79" s="21"/>
      <c r="M79" s="22"/>
      <c r="N79" s="23">
        <f t="shared" si="8"/>
        <v>65.284641226799877</v>
      </c>
      <c r="O79" s="24">
        <f t="shared" si="9"/>
        <v>21.00952817017966</v>
      </c>
      <c r="P79" s="24">
        <f t="shared" si="10"/>
        <v>13.89630220399026</v>
      </c>
      <c r="Q79" t="s">
        <v>241</v>
      </c>
      <c r="R79" t="s">
        <v>225</v>
      </c>
      <c r="S79" t="s">
        <v>269</v>
      </c>
      <c r="AD79" s="37"/>
      <c r="AE79" s="37"/>
      <c r="AH79" s="37"/>
      <c r="AI79" s="37"/>
      <c r="AJ79" t="s">
        <v>253</v>
      </c>
    </row>
    <row r="80" spans="1:36" s="36" customFormat="1" ht="15" x14ac:dyDescent="0.25">
      <c r="A80">
        <v>1.56</v>
      </c>
      <c r="B80">
        <v>4.3</v>
      </c>
      <c r="C80">
        <v>6.42</v>
      </c>
      <c r="D80" s="20">
        <f t="shared" si="7"/>
        <v>2.9347020435914084E-2</v>
      </c>
      <c r="E80" s="17">
        <f>IF(OR($A80="",$B80="",$C80=""),"",A80*'MPTO_working_3-way'!$I79)</f>
        <v>1.6112182840470817</v>
      </c>
      <c r="F80" s="21">
        <f>IF(OR($A80="",$B80="",$C80=""),"",B80*'MPTO_working_3-way'!$I79)</f>
        <v>4.4411786034631096</v>
      </c>
      <c r="G80" s="22">
        <f>IF(OR($A80="",$B80="",$C80=""),"",C80*'MPTO_working_3-way'!$I79)</f>
        <v>6.6307829381937591</v>
      </c>
      <c r="H80" s="17"/>
      <c r="I80" s="21"/>
      <c r="J80" s="22"/>
      <c r="K80" s="17"/>
      <c r="L80" s="21"/>
      <c r="M80" s="22"/>
      <c r="N80" s="23">
        <f t="shared" si="8"/>
        <v>62.064836893992123</v>
      </c>
      <c r="O80" s="24">
        <f t="shared" si="9"/>
        <v>22.516545477820401</v>
      </c>
      <c r="P80" s="24">
        <f t="shared" si="10"/>
        <v>15.08117532003547</v>
      </c>
      <c r="Q80" t="s">
        <v>216</v>
      </c>
      <c r="R80" t="s">
        <v>230</v>
      </c>
      <c r="S80" t="s">
        <v>269</v>
      </c>
      <c r="AD80" s="37"/>
      <c r="AE80" s="37"/>
      <c r="AH80" s="37"/>
      <c r="AI80" s="37"/>
      <c r="AJ80" t="s">
        <v>253</v>
      </c>
    </row>
    <row r="81" spans="1:36" s="36" customFormat="1" ht="15" x14ac:dyDescent="0.25">
      <c r="A81">
        <v>2.64</v>
      </c>
      <c r="B81">
        <v>3.26</v>
      </c>
      <c r="C81">
        <v>2.92</v>
      </c>
      <c r="D81" s="20">
        <f t="shared" si="7"/>
        <v>2.8002098470204961E-2</v>
      </c>
      <c r="E81" s="17">
        <f>IF(OR($A81="",$B81="",$C81=""),"",A81*'MPTO_working_3-way'!$I80)</f>
        <v>2.7191493221290139</v>
      </c>
      <c r="F81" s="21">
        <f>IF(OR($A81="",$B81="",$C81=""),"",B81*'MPTO_working_3-way'!$I80)</f>
        <v>3.3577374205077972</v>
      </c>
      <c r="G81" s="22">
        <f>IF(OR($A81="",$B81="",$C81=""),"",C81*'MPTO_working_3-way'!$I80)</f>
        <v>3.0075439472033034</v>
      </c>
      <c r="H81" s="17"/>
      <c r="I81" s="21"/>
      <c r="J81" s="22"/>
      <c r="K81" s="17"/>
      <c r="L81" s="21"/>
      <c r="M81" s="22"/>
      <c r="N81" s="23">
        <f t="shared" si="8"/>
        <v>36.776207612498069</v>
      </c>
      <c r="O81" s="24">
        <f t="shared" si="9"/>
        <v>29.781959538955494</v>
      </c>
      <c r="P81" s="24">
        <f t="shared" si="10"/>
        <v>33.249721951025649</v>
      </c>
      <c r="Q81" t="s">
        <v>222</v>
      </c>
      <c r="R81" t="s">
        <v>251</v>
      </c>
      <c r="S81" t="s">
        <v>269</v>
      </c>
      <c r="AD81" s="37"/>
      <c r="AE81" s="37"/>
      <c r="AH81" s="37"/>
      <c r="AI81" s="37"/>
      <c r="AJ81" t="s">
        <v>253</v>
      </c>
    </row>
    <row r="82" spans="1:36" s="36" customFormat="1" ht="15" x14ac:dyDescent="0.25">
      <c r="A82">
        <v>1.99</v>
      </c>
      <c r="B82">
        <v>3.57</v>
      </c>
      <c r="C82">
        <v>4.07</v>
      </c>
      <c r="D82" s="20">
        <f t="shared" si="7"/>
        <v>2.8324853332243105E-2</v>
      </c>
      <c r="E82" s="17">
        <f>IF(OR($A82="",$B82="",$C82=""),"",A82*'MPTO_working_3-way'!$I81)</f>
        <v>2.0484005706674688</v>
      </c>
      <c r="F82" s="21">
        <f>IF(OR($A82="",$B82="",$C82=""),"",B82*'MPTO_working_3-way'!$I81)</f>
        <v>3.674768862956213</v>
      </c>
      <c r="G82" s="22">
        <f>IF(OR($A82="",$B82="",$C82=""),"",C82*'MPTO_working_3-way'!$I81)</f>
        <v>4.1894423731741703</v>
      </c>
      <c r="H82" s="17"/>
      <c r="I82" s="21"/>
      <c r="J82" s="22"/>
      <c r="K82" s="17"/>
      <c r="L82" s="21"/>
      <c r="M82" s="22"/>
      <c r="N82" s="23">
        <f t="shared" si="8"/>
        <v>48.818576518661644</v>
      </c>
      <c r="O82" s="24">
        <f t="shared" si="9"/>
        <v>27.212595874548086</v>
      </c>
      <c r="P82" s="24">
        <f t="shared" si="10"/>
        <v>23.869525128289105</v>
      </c>
      <c r="Q82" t="s">
        <v>221</v>
      </c>
      <c r="R82" t="s">
        <v>243</v>
      </c>
      <c r="S82" t="s">
        <v>269</v>
      </c>
      <c r="AD82" s="37"/>
      <c r="AE82" s="37"/>
      <c r="AH82" s="37"/>
      <c r="AI82" s="37"/>
      <c r="AJ82" t="s">
        <v>253</v>
      </c>
    </row>
    <row r="83" spans="1:36" s="36" customFormat="1" ht="15" x14ac:dyDescent="0.25">
      <c r="A83">
        <v>1.9</v>
      </c>
      <c r="B83">
        <v>3.75</v>
      </c>
      <c r="C83">
        <v>4.22</v>
      </c>
      <c r="D83" s="20">
        <f t="shared" si="7"/>
        <v>2.9949280784900667E-2</v>
      </c>
      <c r="E83" s="17">
        <f>IF(OR($A83="",$B83="",$C83=""),"",A83*'MPTO_working_3-way'!$I82)</f>
        <v>1.9532039870933893</v>
      </c>
      <c r="F83" s="21">
        <f>IF(OR($A83="",$B83="",$C83=""),"",B83*'MPTO_working_3-way'!$I82)</f>
        <v>3.8550078692632685</v>
      </c>
      <c r="G83" s="22">
        <f>IF(OR($A83="",$B83="",$C83=""),"",C83*'MPTO_working_3-way'!$I82)</f>
        <v>4.3381688555442643</v>
      </c>
      <c r="H83" s="17"/>
      <c r="I83" s="21"/>
      <c r="J83" s="22"/>
      <c r="K83" s="17"/>
      <c r="L83" s="21"/>
      <c r="M83" s="22"/>
      <c r="N83" s="23">
        <f t="shared" si="8"/>
        <v>51.197929484473583</v>
      </c>
      <c r="O83" s="24">
        <f t="shared" si="9"/>
        <v>25.94028427213328</v>
      </c>
      <c r="P83" s="24">
        <f t="shared" si="10"/>
        <v>23.051200478791426</v>
      </c>
      <c r="Q83" t="s">
        <v>239</v>
      </c>
      <c r="R83" t="s">
        <v>224</v>
      </c>
      <c r="S83" t="s">
        <v>269</v>
      </c>
      <c r="AD83" s="37"/>
      <c r="AE83" s="37"/>
      <c r="AH83" s="37"/>
      <c r="AI83" s="37"/>
      <c r="AJ83" t="s">
        <v>253</v>
      </c>
    </row>
    <row r="84" spans="1:36" s="36" customFormat="1" ht="15" x14ac:dyDescent="0.25">
      <c r="A84">
        <v>1.63</v>
      </c>
      <c r="B84">
        <v>4.07</v>
      </c>
      <c r="C84">
        <v>5.91</v>
      </c>
      <c r="D84" s="20">
        <f t="shared" si="7"/>
        <v>2.8401915948239598E-2</v>
      </c>
      <c r="E84" s="17">
        <f>IF(OR($A84="",$B84="",$C84=""),"",A84*'MPTO_working_3-way'!$I83)</f>
        <v>1.6761695109315562</v>
      </c>
      <c r="F84" s="21">
        <f>IF(OR($A84="",$B84="",$C84=""),"",B84*'MPTO_working_3-way'!$I83)</f>
        <v>4.1852821530622295</v>
      </c>
      <c r="G84" s="22">
        <f>IF(OR($A84="",$B84="",$C84=""),"",C84*'MPTO_working_3-way'!$I83)</f>
        <v>6.0773998831935572</v>
      </c>
      <c r="H84" s="17"/>
      <c r="I84" s="21"/>
      <c r="J84" s="22"/>
      <c r="K84" s="17"/>
      <c r="L84" s="21"/>
      <c r="M84" s="22"/>
      <c r="N84" s="23">
        <f t="shared" si="8"/>
        <v>59.659837115414128</v>
      </c>
      <c r="O84" s="24">
        <f t="shared" si="9"/>
        <v>23.893251719441036</v>
      </c>
      <c r="P84" s="24">
        <f t="shared" si="10"/>
        <v>16.454405160427243</v>
      </c>
      <c r="Q84" t="s">
        <v>242</v>
      </c>
      <c r="R84" t="s">
        <v>227</v>
      </c>
      <c r="S84" t="s">
        <v>269</v>
      </c>
      <c r="AD84" s="37"/>
      <c r="AE84" s="37"/>
      <c r="AH84" s="37"/>
      <c r="AI84" s="37"/>
      <c r="AJ84" t="s">
        <v>253</v>
      </c>
    </row>
    <row r="85" spans="1:36" s="36" customFormat="1" ht="15" x14ac:dyDescent="0.25">
      <c r="A85">
        <v>1.69</v>
      </c>
      <c r="B85">
        <v>3.73</v>
      </c>
      <c r="C85">
        <v>5.85</v>
      </c>
      <c r="D85" s="20">
        <f t="shared" si="7"/>
        <v>3.0752662016840349E-2</v>
      </c>
      <c r="E85" s="17">
        <f>IF(OR($A85="",$B85="",$C85=""),"",A85*'MPTO_working_3-way'!$I84)</f>
        <v>1.740614284526482</v>
      </c>
      <c r="F85" s="21">
        <f>IF(OR($A85="",$B85="",$C85=""),"",B85*'MPTO_working_3-way'!$I84)</f>
        <v>3.8417108173276793</v>
      </c>
      <c r="G85" s="22">
        <f>IF(OR($A85="",$B85="",$C85=""),"",C85*'MPTO_working_3-way'!$I84)</f>
        <v>6.0252032925916685</v>
      </c>
      <c r="H85" s="17"/>
      <c r="I85" s="21"/>
      <c r="J85" s="22"/>
      <c r="K85" s="17"/>
      <c r="L85" s="21"/>
      <c r="M85" s="22"/>
      <c r="N85" s="23">
        <f t="shared" si="8"/>
        <v>57.450982040632901</v>
      </c>
      <c r="O85" s="24">
        <f t="shared" si="9"/>
        <v>26.030069610903379</v>
      </c>
      <c r="P85" s="24">
        <f t="shared" si="10"/>
        <v>16.596950367293946</v>
      </c>
      <c r="Q85" t="s">
        <v>231</v>
      </c>
      <c r="R85" t="s">
        <v>217</v>
      </c>
      <c r="S85" t="s">
        <v>269</v>
      </c>
      <c r="AD85" s="37"/>
      <c r="AE85" s="37"/>
      <c r="AH85" s="37"/>
      <c r="AI85" s="37"/>
      <c r="AJ85" t="s">
        <v>253</v>
      </c>
    </row>
    <row r="86" spans="1:36" s="36" customFormat="1" ht="15" x14ac:dyDescent="0.25">
      <c r="A86">
        <v>3.67</v>
      </c>
      <c r="B86">
        <v>3.26</v>
      </c>
      <c r="C86">
        <v>2.15</v>
      </c>
      <c r="D86" s="20">
        <f t="shared" si="7"/>
        <v>4.4344309360133671E-2</v>
      </c>
      <c r="E86" s="17">
        <f>IF(OR($A86="",$B86="",$C86=""),"",A86*'MPTO_working_3-way'!$I85)</f>
        <v>3.774235031530039</v>
      </c>
      <c r="F86" s="21">
        <f>IF(OR($A86="",$B86="",$C86=""),"",B86*'MPTO_working_3-way'!$I85)</f>
        <v>3.3525902459912609</v>
      </c>
      <c r="G86" s="22">
        <f>IF(OR($A86="",$B86="",$C86=""),"",C86*'MPTO_working_3-way'!$I85)</f>
        <v>2.2110641192887148</v>
      </c>
      <c r="H86" s="17"/>
      <c r="I86" s="21"/>
      <c r="J86" s="22"/>
      <c r="K86" s="17"/>
      <c r="L86" s="21"/>
      <c r="M86" s="22"/>
      <c r="N86" s="23">
        <f t="shared" si="8"/>
        <v>26.495435277506008</v>
      </c>
      <c r="O86" s="24">
        <f t="shared" si="9"/>
        <v>29.827683272529772</v>
      </c>
      <c r="P86" s="24">
        <f t="shared" si="10"/>
        <v>45.227091845789332</v>
      </c>
      <c r="Q86" t="s">
        <v>156</v>
      </c>
      <c r="R86" t="s">
        <v>176</v>
      </c>
      <c r="S86" t="s">
        <v>270</v>
      </c>
      <c r="AD86" s="37"/>
      <c r="AE86" s="37"/>
      <c r="AH86" s="37"/>
      <c r="AI86" s="37"/>
      <c r="AJ86" t="s">
        <v>207</v>
      </c>
    </row>
    <row r="87" spans="1:36" s="36" customFormat="1" ht="15" x14ac:dyDescent="0.25">
      <c r="A87">
        <v>3.61</v>
      </c>
      <c r="B87">
        <v>3.24</v>
      </c>
      <c r="C87">
        <v>2.1800000000000002</v>
      </c>
      <c r="D87" s="20">
        <f t="shared" si="7"/>
        <v>4.4365881888224656E-2</v>
      </c>
      <c r="E87" s="17">
        <f>IF(OR($A87="",$B87="",$C87=""),"",A87*'MPTO_working_3-way'!$I86)</f>
        <v>3.7210171098807936</v>
      </c>
      <c r="F87" s="21">
        <f>IF(OR($A87="",$B87="",$C87=""),"",B87*'MPTO_working_3-way'!$I86)</f>
        <v>3.3396386249345631</v>
      </c>
      <c r="G87" s="22">
        <f>IF(OR($A87="",$B87="",$C87=""),"",C87*'MPTO_working_3-way'!$I86)</f>
        <v>2.247040803196712</v>
      </c>
      <c r="H87" s="17"/>
      <c r="I87" s="21"/>
      <c r="J87" s="22"/>
      <c r="K87" s="17"/>
      <c r="L87" s="21"/>
      <c r="M87" s="22"/>
      <c r="N87" s="23">
        <f t="shared" si="8"/>
        <v>26.874372529612906</v>
      </c>
      <c r="O87" s="24">
        <f t="shared" si="9"/>
        <v>29.943359516019314</v>
      </c>
      <c r="P87" s="24">
        <f t="shared" si="10"/>
        <v>44.502974693533289</v>
      </c>
      <c r="Q87" t="s">
        <v>200</v>
      </c>
      <c r="R87" t="s">
        <v>202</v>
      </c>
      <c r="S87" t="s">
        <v>270</v>
      </c>
      <c r="AD87" s="37"/>
      <c r="AE87" s="37"/>
      <c r="AH87" s="37"/>
      <c r="AI87" s="37"/>
      <c r="AJ87" t="s">
        <v>207</v>
      </c>
    </row>
    <row r="88" spans="1:36" s="36" customFormat="1" ht="15" x14ac:dyDescent="0.25">
      <c r="A88">
        <v>2.33</v>
      </c>
      <c r="B88">
        <v>3.51</v>
      </c>
      <c r="C88">
        <v>3.08</v>
      </c>
      <c r="D88" s="20">
        <f t="shared" si="7"/>
        <v>3.8760158931832711E-2</v>
      </c>
      <c r="E88" s="17">
        <f>IF(OR($A88="",$B88="",$C88=""),"",A88*'MPTO_working_3-way'!$I87)</f>
        <v>2.4333222408091117</v>
      </c>
      <c r="F88" s="21">
        <f>IF(OR($A88="",$B88="",$C88=""),"",B88*'MPTO_working_3-way'!$I87)</f>
        <v>3.6656485258540688</v>
      </c>
      <c r="G88" s="22">
        <f>IF(OR($A88="",$B88="",$C88=""),"",C88*'MPTO_working_3-way'!$I87)</f>
        <v>3.2165804728292118</v>
      </c>
      <c r="H88" s="17"/>
      <c r="I88" s="21"/>
      <c r="J88" s="22"/>
      <c r="K88" s="17"/>
      <c r="L88" s="21"/>
      <c r="M88" s="22"/>
      <c r="N88" s="23">
        <f t="shared" si="8"/>
        <v>41.096077750371727</v>
      </c>
      <c r="O88" s="24">
        <f t="shared" si="9"/>
        <v>27.280302324320836</v>
      </c>
      <c r="P88" s="24">
        <f t="shared" si="10"/>
        <v>31.088915960508483</v>
      </c>
      <c r="Q88" t="s">
        <v>184</v>
      </c>
      <c r="R88" t="s">
        <v>178</v>
      </c>
      <c r="S88" t="s">
        <v>270</v>
      </c>
      <c r="AD88" s="37"/>
      <c r="AE88" s="37"/>
      <c r="AH88" s="37"/>
      <c r="AI88" s="37"/>
      <c r="AJ88" t="s">
        <v>204</v>
      </c>
    </row>
    <row r="89" spans="1:36" s="36" customFormat="1" ht="15" x14ac:dyDescent="0.25">
      <c r="A89">
        <v>2.12</v>
      </c>
      <c r="B89">
        <v>3.46</v>
      </c>
      <c r="C89">
        <v>3.85</v>
      </c>
      <c r="D89" s="20">
        <f t="shared" si="7"/>
        <v>2.0455713988269286E-2</v>
      </c>
      <c r="E89" s="17">
        <f>IF(OR($A89="",$B89="",$C89=""),"",A89*'MPTO_working_3-way'!$I88)</f>
        <v>2.2140556696030362</v>
      </c>
      <c r="F89" s="21">
        <f>IF(OR($A89="",$B89="",$C89=""),"",B89*'MPTO_working_3-way'!$I88)</f>
        <v>3.6135059513332575</v>
      </c>
      <c r="G89" s="22">
        <f>IF(OR($A89="",$B89="",$C89=""),"",C89*'MPTO_working_3-way'!$I88)</f>
        <v>4.020808645269665</v>
      </c>
      <c r="H89" s="17"/>
      <c r="I89" s="21"/>
      <c r="J89" s="22"/>
      <c r="K89" s="17"/>
      <c r="L89" s="21"/>
      <c r="M89" s="22"/>
      <c r="N89" s="23">
        <f t="shared" si="8"/>
        <v>45.165982668326158</v>
      </c>
      <c r="O89" s="24">
        <f t="shared" si="9"/>
        <v>27.673954698511977</v>
      </c>
      <c r="P89" s="24">
        <f t="shared" si="10"/>
        <v>24.870619027753623</v>
      </c>
      <c r="Q89" t="s">
        <v>159</v>
      </c>
      <c r="R89" t="s">
        <v>148</v>
      </c>
      <c r="S89" t="s">
        <v>270</v>
      </c>
      <c r="AD89" s="37"/>
      <c r="AE89" s="37"/>
      <c r="AH89" s="37"/>
      <c r="AI89" s="37"/>
      <c r="AJ89" t="s">
        <v>205</v>
      </c>
    </row>
    <row r="90" spans="1:36" s="36" customFormat="1" ht="15" x14ac:dyDescent="0.25">
      <c r="A90">
        <v>1.83</v>
      </c>
      <c r="B90">
        <v>3.64</v>
      </c>
      <c r="C90">
        <v>5.0999999999999996</v>
      </c>
      <c r="D90" s="20">
        <f t="shared" si="7"/>
        <v>1.7251793529517556E-2</v>
      </c>
      <c r="E90" s="17">
        <f>IF(OR($A90="",$B90="",$C90=""),"",A90*'MPTO_working_3-way'!$I89)</f>
        <v>1.9009310908452539</v>
      </c>
      <c r="F90" s="21">
        <f>IF(OR($A90="",$B90="",$C90=""),"",B90*'MPTO_working_3-way'!$I89)</f>
        <v>3.7810869785118713</v>
      </c>
      <c r="G90" s="22">
        <f>IF(OR($A90="",$B90="",$C90=""),"",C90*'MPTO_working_3-way'!$I89)</f>
        <v>5.2976768105523462</v>
      </c>
      <c r="H90" s="17"/>
      <c r="I90" s="21"/>
      <c r="J90" s="22"/>
      <c r="K90" s="17"/>
      <c r="L90" s="21"/>
      <c r="M90" s="22"/>
      <c r="N90" s="23">
        <f t="shared" si="8"/>
        <v>52.605799590312742</v>
      </c>
      <c r="O90" s="24">
        <f t="shared" si="9"/>
        <v>26.44742122260228</v>
      </c>
      <c r="P90" s="24">
        <f t="shared" si="10"/>
        <v>18.876198676523984</v>
      </c>
      <c r="Q90" t="s">
        <v>147</v>
      </c>
      <c r="R90" t="s">
        <v>151</v>
      </c>
      <c r="S90" t="s">
        <v>270</v>
      </c>
      <c r="AD90" s="37"/>
      <c r="AE90" s="37"/>
      <c r="AH90" s="37"/>
      <c r="AI90" s="37"/>
      <c r="AJ90" t="s">
        <v>205</v>
      </c>
    </row>
    <row r="91" spans="1:36" s="36" customFormat="1" ht="15" x14ac:dyDescent="0.25">
      <c r="A91">
        <v>3.26</v>
      </c>
      <c r="B91">
        <v>3.48</v>
      </c>
      <c r="C91">
        <v>2.2799999999999998</v>
      </c>
      <c r="D91" s="20">
        <f t="shared" si="7"/>
        <v>3.2701279324819366E-2</v>
      </c>
      <c r="E91" s="17">
        <f>IF(OR($A91="",$B91="",$C91=""),"",A91*'MPTO_working_3-way'!$I90)</f>
        <v>3.3266856276017576</v>
      </c>
      <c r="F91" s="21">
        <f>IF(OR($A91="",$B91="",$C91=""),"",B91*'MPTO_working_3-way'!$I90)</f>
        <v>3.5511858846791773</v>
      </c>
      <c r="G91" s="22">
        <f>IF(OR($A91="",$B91="",$C91=""),"",C91*'MPTO_working_3-way'!$I90)</f>
        <v>2.3266390278932536</v>
      </c>
      <c r="H91" s="17"/>
      <c r="I91" s="21"/>
      <c r="J91" s="22"/>
      <c r="K91" s="17"/>
      <c r="L91" s="21"/>
      <c r="M91" s="22"/>
      <c r="N91" s="23">
        <f t="shared" si="8"/>
        <v>30.059948908394762</v>
      </c>
      <c r="O91" s="24">
        <f t="shared" si="9"/>
        <v>28.159607310737616</v>
      </c>
      <c r="P91" s="24">
        <f t="shared" si="10"/>
        <v>42.980453263757425</v>
      </c>
      <c r="Q91" t="s">
        <v>146</v>
      </c>
      <c r="R91" t="s">
        <v>152</v>
      </c>
      <c r="S91" t="s">
        <v>270</v>
      </c>
      <c r="AD91" s="37"/>
      <c r="AE91" s="37"/>
      <c r="AH91" s="37"/>
      <c r="AI91" s="37"/>
      <c r="AJ91" t="s">
        <v>205</v>
      </c>
    </row>
    <row r="92" spans="1:36" s="36" customFormat="1" ht="15" x14ac:dyDescent="0.25">
      <c r="A92">
        <v>1.99</v>
      </c>
      <c r="B92">
        <v>3.44</v>
      </c>
      <c r="C92">
        <v>4.33</v>
      </c>
      <c r="D92" s="20">
        <f t="shared" si="7"/>
        <v>2.4157119449765174E-2</v>
      </c>
      <c r="E92" s="17">
        <f>IF(OR($A92="",$B92="",$C92=""),"",A92*'MPTO_working_3-way'!$I91)</f>
        <v>2.0243310691237397</v>
      </c>
      <c r="F92" s="21">
        <f>IF(OR($A92="",$B92="",$C92=""),"",B92*'MPTO_working_3-way'!$I91)</f>
        <v>3.4993461697415404</v>
      </c>
      <c r="G92" s="22">
        <f>IF(OR($A92="",$B92="",$C92=""),"",C92*'MPTO_working_3-way'!$I91)</f>
        <v>4.4047002659828109</v>
      </c>
      <c r="H92" s="17"/>
      <c r="I92" s="21"/>
      <c r="J92" s="22"/>
      <c r="K92" s="17"/>
      <c r="L92" s="21"/>
      <c r="M92" s="22"/>
      <c r="N92" s="23">
        <f t="shared" si="8"/>
        <v>49.399034340408761</v>
      </c>
      <c r="O92" s="24">
        <f t="shared" si="9"/>
        <v>28.576766958550415</v>
      </c>
      <c r="P92" s="24">
        <f t="shared" si="10"/>
        <v>22.703020401250214</v>
      </c>
      <c r="Q92" t="s">
        <v>158</v>
      </c>
      <c r="R92" t="s">
        <v>150</v>
      </c>
      <c r="S92" t="s">
        <v>270</v>
      </c>
      <c r="AD92" s="37"/>
      <c r="AE92" s="37"/>
      <c r="AH92" s="37"/>
      <c r="AI92" s="37"/>
      <c r="AJ92" t="s">
        <v>205</v>
      </c>
    </row>
    <row r="93" spans="1:36" s="36" customFormat="1" ht="15" x14ac:dyDescent="0.25">
      <c r="A93">
        <v>1.3</v>
      </c>
      <c r="B93">
        <v>5.55</v>
      </c>
      <c r="C93">
        <v>15</v>
      </c>
      <c r="D93" s="20">
        <f t="shared" si="7"/>
        <v>1.6077616077616153E-2</v>
      </c>
      <c r="E93" s="17">
        <f>IF(OR($A93="",$B93="",$C93=""),"",A93*'MPTO_working_3-way'!$I92)</f>
        <v>1.3425116631222653</v>
      </c>
      <c r="F93" s="21">
        <f>IF(OR($A93="",$B93="",$C93=""),"",B93*'MPTO_working_3-way'!$I92)</f>
        <v>5.7314921002527477</v>
      </c>
      <c r="G93" s="22">
        <f>IF(OR($A93="",$B93="",$C93=""),"",C93*'MPTO_working_3-way'!$I92)</f>
        <v>15.490519189872291</v>
      </c>
      <c r="H93" s="17"/>
      <c r="I93" s="21"/>
      <c r="J93" s="22"/>
      <c r="K93" s="17"/>
      <c r="L93" s="21"/>
      <c r="M93" s="22"/>
      <c r="N93" s="23">
        <f t="shared" si="8"/>
        <v>74.487248600456141</v>
      </c>
      <c r="O93" s="24">
        <f t="shared" si="9"/>
        <v>17.447463636142878</v>
      </c>
      <c r="P93" s="24">
        <f t="shared" si="10"/>
        <v>6.4555615453728663</v>
      </c>
      <c r="Q93" t="s">
        <v>149</v>
      </c>
      <c r="R93" t="s">
        <v>153</v>
      </c>
      <c r="S93" t="s">
        <v>270</v>
      </c>
      <c r="AD93" s="37"/>
      <c r="AE93" s="37"/>
      <c r="AH93" s="37"/>
      <c r="AI93" s="37"/>
      <c r="AJ93" t="s">
        <v>205</v>
      </c>
    </row>
    <row r="94" spans="1:36" s="36" customFormat="1" ht="15" x14ac:dyDescent="0.25">
      <c r="A94">
        <v>1.99</v>
      </c>
      <c r="B94">
        <v>3.51</v>
      </c>
      <c r="C94">
        <v>4.3499999999999996</v>
      </c>
      <c r="D94" s="20">
        <f t="shared" si="7"/>
        <v>1.7297905185619467E-2</v>
      </c>
      <c r="E94" s="17">
        <f>IF(OR($A94="",$B94="",$C94=""),"",A94*'MPTO_working_3-way'!$I93)</f>
        <v>2.0380726677050327</v>
      </c>
      <c r="F94" s="21">
        <f>IF(OR($A94="",$B94="",$C94=""),"",B94*'MPTO_working_3-way'!$I93)</f>
        <v>3.5947914892686756</v>
      </c>
      <c r="G94" s="22">
        <f>IF(OR($A94="",$B94="",$C94=""),"",C94*'MPTO_working_3-way'!$I93)</f>
        <v>4.4550834696064783</v>
      </c>
      <c r="H94" s="17"/>
      <c r="I94" s="21"/>
      <c r="J94" s="22"/>
      <c r="K94" s="17"/>
      <c r="L94" s="21"/>
      <c r="M94" s="22"/>
      <c r="N94" s="23">
        <f t="shared" si="8"/>
        <v>49.065963929836116</v>
      </c>
      <c r="O94" s="24">
        <f t="shared" si="9"/>
        <v>27.818025134009648</v>
      </c>
      <c r="P94" s="24">
        <f t="shared" si="10"/>
        <v>22.446268556407787</v>
      </c>
      <c r="Q94" t="s">
        <v>128</v>
      </c>
      <c r="R94" t="s">
        <v>132</v>
      </c>
      <c r="S94" t="s">
        <v>270</v>
      </c>
      <c r="AD94" s="37"/>
      <c r="AE94" s="37"/>
      <c r="AH94" s="37"/>
      <c r="AI94" s="37"/>
      <c r="AJ94" t="s">
        <v>130</v>
      </c>
    </row>
    <row r="95" spans="1:36" s="63" customFormat="1" ht="15" x14ac:dyDescent="0.25">
      <c r="A95">
        <v>1.35</v>
      </c>
      <c r="B95">
        <v>5.07</v>
      </c>
      <c r="C95">
        <v>9.5500000000000007</v>
      </c>
      <c r="D95" s="20">
        <f t="shared" si="7"/>
        <v>4.2691441402677777E-2</v>
      </c>
      <c r="E95" s="17">
        <f>IF(OR($A95="",$B95="",$C95=""),"",A95*'MPTO_working_3-way'!$I94)</f>
        <v>1.3717047817047818</v>
      </c>
      <c r="F95" s="21">
        <f>IF(OR($A95="",$B95="",$C95=""),"",B95*'MPTO_working_3-way'!$I94)</f>
        <v>5.1515135135135139</v>
      </c>
      <c r="G95" s="22">
        <f>IF(OR($A95="",$B95="",$C95=""),"",C95*'MPTO_working_3-way'!$I94)</f>
        <v>9.7035412335412357</v>
      </c>
      <c r="H95" s="17"/>
      <c r="I95" s="21"/>
      <c r="J95" s="22"/>
      <c r="K95" s="17"/>
      <c r="L95" s="21"/>
      <c r="M95" s="22"/>
      <c r="N95" s="23">
        <f t="shared" si="8"/>
        <v>72.901983964594791</v>
      </c>
      <c r="O95" s="24">
        <f t="shared" si="9"/>
        <v>19.411770878146541</v>
      </c>
      <c r="P95" s="24">
        <f t="shared" si="10"/>
        <v>10.305516057822299</v>
      </c>
      <c r="Q95" t="s">
        <v>75</v>
      </c>
      <c r="R95" t="s">
        <v>102</v>
      </c>
      <c r="S95" t="s">
        <v>270</v>
      </c>
      <c r="AD95" s="64"/>
      <c r="AE95" s="64"/>
      <c r="AH95" s="64"/>
      <c r="AI95" s="64"/>
      <c r="AJ95" t="s">
        <v>93</v>
      </c>
    </row>
    <row r="96" spans="1:36" s="36" customFormat="1" ht="15" x14ac:dyDescent="0.25">
      <c r="A96">
        <v>1.08</v>
      </c>
      <c r="B96">
        <v>12</v>
      </c>
      <c r="C96">
        <v>45</v>
      </c>
      <c r="D96" s="20">
        <f t="shared" si="7"/>
        <v>3.1481481481481222E-2</v>
      </c>
      <c r="E96" s="17">
        <f>IF(OR($A96="",$B96="",$C96=""),"",A96*'MPTO_working_3-way'!$I95)</f>
        <v>1.0986817376004692</v>
      </c>
      <c r="F96" s="21">
        <f>IF(OR($A96="",$B96="",$C96=""),"",B96*'MPTO_working_3-way'!$I95)</f>
        <v>12.207574862227434</v>
      </c>
      <c r="G96" s="22">
        <f>IF(OR($A96="",$B96="",$C96=""),"",C96*'MPTO_working_3-way'!$I95)</f>
        <v>45.778405733352876</v>
      </c>
      <c r="H96" s="17"/>
      <c r="I96" s="21"/>
      <c r="J96" s="22"/>
      <c r="K96" s="17"/>
      <c r="L96" s="21"/>
      <c r="M96" s="22"/>
      <c r="N96" s="23">
        <f t="shared" si="8"/>
        <v>91.018168936166091</v>
      </c>
      <c r="O96" s="24">
        <f t="shared" si="9"/>
        <v>8.1916352042549487</v>
      </c>
      <c r="P96" s="24">
        <f t="shared" si="10"/>
        <v>2.1844360544679864</v>
      </c>
      <c r="Q96" t="s">
        <v>84</v>
      </c>
      <c r="R96" t="s">
        <v>89</v>
      </c>
      <c r="S96" t="s">
        <v>270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1.72</v>
      </c>
      <c r="B97">
        <v>3.38</v>
      </c>
      <c r="C97">
        <v>5.44</v>
      </c>
      <c r="D97" s="20">
        <f t="shared" si="7"/>
        <v>6.1076866414654596E-2</v>
      </c>
      <c r="E97" s="17">
        <f>IF(OR($A97="",$B97="",$C97=""),"",A97*'MPTO_working_3-way'!$I96)</f>
        <v>1.7934292792126056</v>
      </c>
      <c r="F97" s="21">
        <f>IF(OR($A97="",$B97="",$C97=""),"",B97*'MPTO_working_3-way'!$I96)</f>
        <v>3.5242970719410507</v>
      </c>
      <c r="G97" s="22">
        <f>IF(OR($A97="",$B97="",$C97=""),"",C97*'MPTO_working_3-way'!$I96)</f>
        <v>5.6722414412305673</v>
      </c>
      <c r="H97" s="17"/>
      <c r="I97" s="21"/>
      <c r="J97" s="22"/>
      <c r="K97" s="17"/>
      <c r="L97" s="21"/>
      <c r="M97" s="22"/>
      <c r="N97" s="23">
        <f t="shared" si="8"/>
        <v>55.759098593452428</v>
      </c>
      <c r="O97" s="24">
        <f t="shared" si="9"/>
        <v>28.374452538679932</v>
      </c>
      <c r="P97" s="24">
        <f t="shared" si="10"/>
        <v>17.629714996459221</v>
      </c>
      <c r="Q97" t="s">
        <v>133</v>
      </c>
      <c r="R97" t="s">
        <v>90</v>
      </c>
      <c r="S97" t="s">
        <v>270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1.83</v>
      </c>
      <c r="B98">
        <v>3.82</v>
      </c>
      <c r="C98">
        <v>4.2</v>
      </c>
      <c r="D98" s="20">
        <f t="shared" si="7"/>
        <v>4.6323430238973895E-2</v>
      </c>
      <c r="E98" s="17">
        <f>IF(OR($A98="",$B98="",$C98=""),"",A98*'MPTO_working_3-way'!$I97)</f>
        <v>1.8876111111111107</v>
      </c>
      <c r="F98" s="21">
        <f>IF(OR($A98="",$B98="",$C98=""),"",B98*'MPTO_working_3-way'!$I97)</f>
        <v>3.9402592592592582</v>
      </c>
      <c r="G98" s="22">
        <f>IF(OR($A98="",$B98="",$C98=""),"",C98*'MPTO_working_3-way'!$I97)</f>
        <v>4.3322222222222218</v>
      </c>
      <c r="H98" s="17"/>
      <c r="I98" s="21"/>
      <c r="J98" s="22"/>
      <c r="K98" s="17"/>
      <c r="L98" s="21"/>
      <c r="M98" s="22"/>
      <c r="N98" s="23">
        <f t="shared" si="8"/>
        <v>52.977013862318636</v>
      </c>
      <c r="O98" s="24">
        <f t="shared" si="9"/>
        <v>25.379040672262594</v>
      </c>
      <c r="P98" s="24">
        <f t="shared" si="10"/>
        <v>23.082841754295977</v>
      </c>
      <c r="Q98" t="s">
        <v>247</v>
      </c>
      <c r="R98" t="s">
        <v>233</v>
      </c>
      <c r="S98" t="s">
        <v>270</v>
      </c>
      <c r="AD98" s="37"/>
      <c r="AE98" s="37"/>
      <c r="AH98" s="37"/>
      <c r="AI98" s="37"/>
      <c r="AJ98" t="s">
        <v>252</v>
      </c>
    </row>
    <row r="99" spans="1:36" s="36" customFormat="1" ht="15" x14ac:dyDescent="0.25">
      <c r="A99">
        <v>2.31</v>
      </c>
      <c r="B99">
        <v>3.31</v>
      </c>
      <c r="C99">
        <v>3.23</v>
      </c>
      <c r="D99" s="20">
        <f t="shared" si="7"/>
        <v>4.461275974562473E-2</v>
      </c>
      <c r="E99" s="17">
        <f>IF(OR($A99="",$B99="",$C99=""),"",A99*'MPTO_working_3-way'!$I98)</f>
        <v>2.451087561417852</v>
      </c>
      <c r="F99" s="21">
        <f>IF(OR($A99="",$B99="",$C99=""),"",B99*'MPTO_working_3-way'!$I98)</f>
        <v>3.5121644278325066</v>
      </c>
      <c r="G99" s="22">
        <f>IF(OR($A99="",$B99="",$C99=""),"",C99*'MPTO_working_3-way'!$I98)</f>
        <v>3.4272782785193345</v>
      </c>
      <c r="H99" s="17"/>
      <c r="I99" s="21"/>
      <c r="J99" s="22"/>
      <c r="K99" s="17"/>
      <c r="L99" s="21"/>
      <c r="M99" s="22"/>
      <c r="N99" s="23">
        <f t="shared" si="8"/>
        <v>40.798216095615189</v>
      </c>
      <c r="O99" s="24">
        <f t="shared" si="9"/>
        <v>28.472471051622687</v>
      </c>
      <c r="P99" s="24">
        <f t="shared" si="10"/>
        <v>29.177671573025105</v>
      </c>
      <c r="Q99" t="s">
        <v>203</v>
      </c>
      <c r="R99" t="s">
        <v>196</v>
      </c>
      <c r="S99" t="s">
        <v>271</v>
      </c>
      <c r="AD99" s="37"/>
      <c r="AE99" s="37"/>
      <c r="AH99" s="37"/>
      <c r="AI99" s="37"/>
      <c r="AJ99" t="s">
        <v>207</v>
      </c>
    </row>
    <row r="100" spans="1:36" s="63" customFormat="1" ht="15" x14ac:dyDescent="0.25">
      <c r="A100" s="65">
        <v>2.08</v>
      </c>
      <c r="B100" s="65">
        <v>3.3</v>
      </c>
      <c r="C100" s="65">
        <v>3.82</v>
      </c>
      <c r="D100" s="66">
        <f t="shared" si="7"/>
        <v>4.5579638511575649E-2</v>
      </c>
      <c r="E100" s="67">
        <f>IF(OR($A100="",$B100="",$C100=""),"",A100*'MPTO_working_3-way'!$I99)</f>
        <v>2.1763527348970659</v>
      </c>
      <c r="F100" s="68">
        <f>IF(OR($A100="",$B100="",$C100=""),"",B100*'MPTO_working_3-way'!$I99)</f>
        <v>3.4528673197886137</v>
      </c>
      <c r="G100" s="69">
        <f>IF(OR($A100="",$B100="",$C100=""),"",C100*'MPTO_working_3-way'!$I99)</f>
        <v>3.9969555035128801</v>
      </c>
      <c r="H100" s="67"/>
      <c r="I100" s="68"/>
      <c r="J100" s="69"/>
      <c r="K100" s="67"/>
      <c r="L100" s="68"/>
      <c r="M100" s="69"/>
      <c r="N100" s="70">
        <f t="shared" si="8"/>
        <v>45.948433999936903</v>
      </c>
      <c r="O100" s="71">
        <f t="shared" si="9"/>
        <v>28.961437187839017</v>
      </c>
      <c r="P100" s="71">
        <f t="shared" si="10"/>
        <v>25.019042596824281</v>
      </c>
      <c r="Q100" s="65" t="s">
        <v>173</v>
      </c>
      <c r="R100" s="65" t="s">
        <v>266</v>
      </c>
      <c r="S100" s="65" t="s">
        <v>271</v>
      </c>
      <c r="AD100" s="64"/>
      <c r="AE100" s="64"/>
      <c r="AH100" s="64"/>
      <c r="AI100" s="64"/>
      <c r="AJ100" s="65" t="s">
        <v>207</v>
      </c>
    </row>
    <row r="101" spans="1:36" s="36" customFormat="1" ht="15" x14ac:dyDescent="0.25">
      <c r="A101">
        <v>1.53</v>
      </c>
      <c r="B101">
        <v>4.22</v>
      </c>
      <c r="C101">
        <v>7</v>
      </c>
      <c r="D101" s="20">
        <f t="shared" si="7"/>
        <v>3.3418738743522747E-2</v>
      </c>
      <c r="E101" s="17">
        <f>IF(OR($A101="",$B101="",$C101=""),"",A101*'MPTO_working_3-way'!$I100)</f>
        <v>1.5982575224108058</v>
      </c>
      <c r="F101" s="21">
        <f>IF(OR($A101="",$B101="",$C101=""),"",B101*'MPTO_working_3-way'!$I100)</f>
        <v>4.408265846126536</v>
      </c>
      <c r="G101" s="22">
        <f>IF(OR($A101="",$B101="",$C101=""),"",C101*'MPTO_working_3-way'!$I100)</f>
        <v>7.3122893182193733</v>
      </c>
      <c r="H101" s="17"/>
      <c r="I101" s="21"/>
      <c r="J101" s="22"/>
      <c r="K101" s="17"/>
      <c r="L101" s="21"/>
      <c r="M101" s="22"/>
      <c r="N101" s="23">
        <f t="shared" ref="N101:N104" si="11">(1/E101)* 100</f>
        <v>62.568139738307238</v>
      </c>
      <c r="O101" s="24">
        <f t="shared" ref="O101:O104" si="12">(1/F101)* 100</f>
        <v>22.684657298485799</v>
      </c>
      <c r="P101" s="24">
        <f t="shared" ref="P101:P104" si="13">(1/G101)* 100</f>
        <v>13.67560768565858</v>
      </c>
      <c r="Q101" t="s">
        <v>83</v>
      </c>
      <c r="R101" t="s">
        <v>99</v>
      </c>
      <c r="S101" t="s">
        <v>271</v>
      </c>
      <c r="AD101" s="37"/>
      <c r="AE101" s="37"/>
      <c r="AH101" s="37"/>
      <c r="AI101" s="37"/>
      <c r="AJ101" t="s">
        <v>93</v>
      </c>
    </row>
    <row r="102" spans="1:36" s="36" customFormat="1" ht="15" x14ac:dyDescent="0.25">
      <c r="A102">
        <v>1.46</v>
      </c>
      <c r="B102">
        <v>4.37</v>
      </c>
      <c r="C102">
        <v>8.52</v>
      </c>
      <c r="D102" s="20">
        <f t="shared" si="7"/>
        <v>3.1135350813174423E-2</v>
      </c>
      <c r="E102" s="17">
        <f>IF(OR($A102="",$B102="",$C102=""),"",A102*'MPTO_working_3-way'!$I101)</f>
        <v>1.5265462722269003</v>
      </c>
      <c r="F102" s="21">
        <f>IF(OR($A102="",$B102="",$C102=""),"",B102*'MPTO_working_3-way'!$I101)</f>
        <v>4.5691830202955854</v>
      </c>
      <c r="G102" s="22">
        <f>IF(OR($A102="",$B102="",$C102=""),"",C102*'MPTO_working_3-way'!$I101)</f>
        <v>8.9083385201186243</v>
      </c>
      <c r="H102" s="17"/>
      <c r="I102" s="21"/>
      <c r="J102" s="22"/>
      <c r="K102" s="17"/>
      <c r="L102" s="21"/>
      <c r="M102" s="22"/>
      <c r="N102" s="23">
        <f t="shared" si="11"/>
        <v>65.507349380324825</v>
      </c>
      <c r="O102" s="24">
        <f t="shared" si="12"/>
        <v>21.885750593884261</v>
      </c>
      <c r="P102" s="24">
        <f t="shared" si="13"/>
        <v>11.225437804609651</v>
      </c>
      <c r="Q102" t="s">
        <v>124</v>
      </c>
      <c r="R102" t="s">
        <v>119</v>
      </c>
      <c r="S102" t="s">
        <v>272</v>
      </c>
      <c r="AD102" s="37"/>
      <c r="AE102" s="37"/>
      <c r="AH102" s="37"/>
      <c r="AI102" s="37"/>
      <c r="AJ102" t="s">
        <v>130</v>
      </c>
    </row>
    <row r="103" spans="1:36" s="36" customFormat="1" ht="15" x14ac:dyDescent="0.25">
      <c r="A103">
        <v>1.65</v>
      </c>
      <c r="B103">
        <v>4.37</v>
      </c>
      <c r="C103">
        <v>5</v>
      </c>
      <c r="D103" s="20">
        <f t="shared" si="7"/>
        <v>3.4893558005686165E-2</v>
      </c>
      <c r="E103" s="17">
        <f>IF(OR($A103="",$B103="",$C103=""),"",A103*'MPTO_working_3-way'!$I102)</f>
        <v>1.7051409189268125</v>
      </c>
      <c r="F103" s="21">
        <f>IF(OR($A103="",$B103="",$C103=""),"",B103*'MPTO_working_3-way'!$I102)</f>
        <v>4.5160398883091943</v>
      </c>
      <c r="G103" s="22">
        <f>IF(OR($A103="",$B103="",$C103=""),"",C103*'MPTO_working_3-way'!$I102)</f>
        <v>5.1670936937176135</v>
      </c>
      <c r="H103" s="17"/>
      <c r="I103" s="21"/>
      <c r="J103" s="22"/>
      <c r="K103" s="17"/>
      <c r="L103" s="21"/>
      <c r="M103" s="22"/>
      <c r="N103" s="23">
        <f t="shared" si="11"/>
        <v>58.646179262965745</v>
      </c>
      <c r="O103" s="24">
        <f t="shared" si="12"/>
        <v>22.14329422972391</v>
      </c>
      <c r="P103" s="24">
        <f t="shared" si="13"/>
        <v>19.353239156778699</v>
      </c>
      <c r="Q103" t="s">
        <v>169</v>
      </c>
      <c r="R103" t="s">
        <v>166</v>
      </c>
      <c r="S103" t="s">
        <v>273</v>
      </c>
      <c r="AD103" s="37"/>
      <c r="AE103" s="37"/>
      <c r="AH103" s="37"/>
      <c r="AI103" s="37"/>
      <c r="AJ103" t="s">
        <v>206</v>
      </c>
    </row>
    <row r="104" spans="1:36" s="36" customFormat="1" ht="15" x14ac:dyDescent="0.25">
      <c r="A104">
        <v>2.36</v>
      </c>
      <c r="B104">
        <v>3.25</v>
      </c>
      <c r="C104">
        <v>3.37</v>
      </c>
      <c r="D104" s="20">
        <f t="shared" si="7"/>
        <v>2.8157026296140142E-2</v>
      </c>
      <c r="E104" s="17">
        <f>IF(OR($A104="",$B104="",$C104=""),"",A104*'MPTO_working_3-way'!$I103)</f>
        <v>2.4334794279190914</v>
      </c>
      <c r="F104" s="21">
        <f>IF(OR($A104="",$B104="",$C104=""),"",B104*'MPTO_working_3-way'!$I103)</f>
        <v>3.351189890142817</v>
      </c>
      <c r="G104" s="22">
        <f>IF(OR($A104="",$B104="",$C104=""),"",C104*'MPTO_working_3-way'!$I103)</f>
        <v>3.4749261322403977</v>
      </c>
      <c r="H104" s="17"/>
      <c r="I104" s="21"/>
      <c r="J104" s="22"/>
      <c r="K104" s="17"/>
      <c r="L104" s="21"/>
      <c r="M104" s="22"/>
      <c r="N104" s="23">
        <f t="shared" si="11"/>
        <v>41.09342320822973</v>
      </c>
      <c r="O104" s="24">
        <f t="shared" si="12"/>
        <v>29.840147314283737</v>
      </c>
      <c r="P104" s="24">
        <f t="shared" si="13"/>
        <v>28.777590139887881</v>
      </c>
      <c r="Q104" t="s">
        <v>257</v>
      </c>
      <c r="R104" t="s">
        <v>118</v>
      </c>
      <c r="S104" t="s">
        <v>273</v>
      </c>
      <c r="AD104" s="37"/>
      <c r="AE104" s="37"/>
      <c r="AH104" s="37"/>
      <c r="AI104" s="37"/>
      <c r="AJ104" t="s">
        <v>130</v>
      </c>
    </row>
    <row r="105" spans="1:36" s="36" customFormat="1" ht="15" x14ac:dyDescent="0.25">
      <c r="A105">
        <v>3</v>
      </c>
      <c r="B105">
        <v>3.16</v>
      </c>
      <c r="C105">
        <v>2.61</v>
      </c>
      <c r="D105" s="20">
        <f t="shared" si="7"/>
        <v>3.2930791987972219E-2</v>
      </c>
      <c r="E105" s="17">
        <f>IF(OR($A105="",$B105="",$C105=""),"",A105*'MPTO_working_3-way'!$I104)</f>
        <v>3.1046806740170583</v>
      </c>
      <c r="F105" s="21">
        <f>IF(OR($A105="",$B105="",$C105=""),"",B105*'MPTO_working_3-way'!$I104)</f>
        <v>3.2702636432979686</v>
      </c>
      <c r="G105" s="22">
        <f>IF(OR($A105="",$B105="",$C105=""),"",C105*'MPTO_working_3-way'!$I104)</f>
        <v>2.7010721863948408</v>
      </c>
      <c r="H105" s="17"/>
      <c r="I105" s="21"/>
      <c r="J105" s="22"/>
      <c r="K105" s="17"/>
      <c r="L105" s="21"/>
      <c r="M105" s="22"/>
      <c r="N105" s="23">
        <f t="shared" ref="N105:N168" si="14">(1/E105)* 100</f>
        <v>32.20943166132858</v>
      </c>
      <c r="O105" s="24">
        <f t="shared" ref="O105:O168" si="15">(1/F105)* 100</f>
        <v>30.578574362020799</v>
      </c>
      <c r="P105" s="24">
        <f t="shared" ref="P105:P168" si="16">(1/G105)* 100</f>
        <v>37.022335242906415</v>
      </c>
      <c r="Q105" t="s">
        <v>192</v>
      </c>
      <c r="R105" t="s">
        <v>197</v>
      </c>
      <c r="S105" t="s">
        <v>273</v>
      </c>
      <c r="AD105" s="37"/>
      <c r="AE105" s="37"/>
      <c r="AH105" s="37"/>
      <c r="AI105" s="37"/>
      <c r="AJ105" t="s">
        <v>207</v>
      </c>
    </row>
    <row r="106" spans="1:36" s="36" customFormat="1" ht="15" x14ac:dyDescent="0.25">
      <c r="A106">
        <v>1.78</v>
      </c>
      <c r="B106">
        <v>3.47</v>
      </c>
      <c r="C106">
        <v>5.34</v>
      </c>
      <c r="D106" s="20">
        <f t="shared" si="7"/>
        <v>3.7248108452330841E-2</v>
      </c>
      <c r="E106" s="17">
        <f>IF(OR($A106="",$B106="",$C106=""),"",A106*'MPTO_working_3-way'!$I105)</f>
        <v>1.8301195068071294</v>
      </c>
      <c r="F106" s="21">
        <f>IF(OR($A106="",$B106="",$C106=""),"",B106*'MPTO_working_3-way'!$I105)</f>
        <v>3.5677048812476064</v>
      </c>
      <c r="G106" s="22">
        <f>IF(OR($A106="",$B106="",$C106=""),"",C106*'MPTO_working_3-way'!$I105)</f>
        <v>5.4903585204213883</v>
      </c>
      <c r="H106" s="17"/>
      <c r="I106" s="21"/>
      <c r="J106" s="22"/>
      <c r="K106" s="17"/>
      <c r="L106" s="21"/>
      <c r="M106" s="22"/>
      <c r="N106" s="23">
        <f t="shared" si="14"/>
        <v>54.64124043705889</v>
      </c>
      <c r="O106" s="24">
        <f t="shared" si="15"/>
        <v>28.0292242011426</v>
      </c>
      <c r="P106" s="24">
        <f t="shared" si="16"/>
        <v>18.213746812352966</v>
      </c>
      <c r="Q106" t="s">
        <v>188</v>
      </c>
      <c r="R106" t="s">
        <v>174</v>
      </c>
      <c r="S106" t="s">
        <v>273</v>
      </c>
      <c r="AD106" s="37"/>
      <c r="AE106" s="37"/>
      <c r="AH106" s="37"/>
      <c r="AI106" s="37"/>
      <c r="AJ106" t="s">
        <v>207</v>
      </c>
    </row>
    <row r="107" spans="1:36" s="36" customFormat="1" ht="15" x14ac:dyDescent="0.25">
      <c r="A107">
        <v>6.53</v>
      </c>
      <c r="B107">
        <v>4.32</v>
      </c>
      <c r="C107">
        <v>1.55</v>
      </c>
      <c r="D107" s="20">
        <f t="shared" si="7"/>
        <v>2.9782128618763393E-2</v>
      </c>
      <c r="E107" s="17">
        <f>IF(OR($A107="",$B107="",$C107=""),"",A107*'MPTO_working_3-way'!$I106)</f>
        <v>6.7450380716814591</v>
      </c>
      <c r="F107" s="21">
        <f>IF(OR($A107="",$B107="",$C107=""),"",B107*'MPTO_working_3-way'!$I106)</f>
        <v>4.4622610213880405</v>
      </c>
      <c r="G107" s="22">
        <f>IF(OR($A107="",$B107="",$C107=""),"",C107*'MPTO_working_3-way'!$I106)</f>
        <v>1.601042727581357</v>
      </c>
      <c r="H107" s="17"/>
      <c r="I107" s="21"/>
      <c r="J107" s="22"/>
      <c r="K107" s="17"/>
      <c r="L107" s="21"/>
      <c r="M107" s="22"/>
      <c r="N107" s="23">
        <f t="shared" si="14"/>
        <v>14.825713203879836</v>
      </c>
      <c r="O107" s="24">
        <f t="shared" si="15"/>
        <v>22.41016370864244</v>
      </c>
      <c r="P107" s="24">
        <f t="shared" si="16"/>
        <v>62.459294981506666</v>
      </c>
      <c r="Q107" t="s">
        <v>153</v>
      </c>
      <c r="R107" t="s">
        <v>159</v>
      </c>
      <c r="S107" t="s">
        <v>273</v>
      </c>
      <c r="AD107" s="37"/>
      <c r="AE107" s="37"/>
      <c r="AH107" s="37"/>
      <c r="AI107" s="37"/>
      <c r="AJ107" t="s">
        <v>205</v>
      </c>
    </row>
    <row r="108" spans="1:36" s="36" customFormat="1" ht="15" x14ac:dyDescent="0.25">
      <c r="A108">
        <v>2.15</v>
      </c>
      <c r="B108">
        <v>3.39</v>
      </c>
      <c r="C108">
        <v>3.74</v>
      </c>
      <c r="D108" s="20">
        <f t="shared" si="7"/>
        <v>2.7481208951615432E-2</v>
      </c>
      <c r="E108" s="17">
        <f>IF(OR($A108="",$B108="",$C108=""),"",A108*'MPTO_working_3-way'!$I107)</f>
        <v>2.2300834331725112</v>
      </c>
      <c r="F108" s="21">
        <f>IF(OR($A108="",$B108="",$C108=""),"",B108*'MPTO_working_3-way'!$I107)</f>
        <v>3.5162710876534016</v>
      </c>
      <c r="G108" s="22">
        <f>IF(OR($A108="",$B108="",$C108=""),"",C108*'MPTO_working_3-way'!$I107)</f>
        <v>3.8793079256117178</v>
      </c>
      <c r="H108" s="17"/>
      <c r="I108" s="21"/>
      <c r="J108" s="22"/>
      <c r="K108" s="17"/>
      <c r="L108" s="21"/>
      <c r="M108" s="22"/>
      <c r="N108" s="23">
        <f t="shared" si="14"/>
        <v>44.841371633230892</v>
      </c>
      <c r="O108" s="24">
        <f t="shared" si="15"/>
        <v>28.439217997476817</v>
      </c>
      <c r="P108" s="24">
        <f t="shared" si="16"/>
        <v>25.777793853327914</v>
      </c>
      <c r="Q108" t="s">
        <v>147</v>
      </c>
      <c r="R108" t="s">
        <v>149</v>
      </c>
      <c r="S108" t="s">
        <v>273</v>
      </c>
      <c r="AD108" s="37"/>
      <c r="AE108" s="37"/>
      <c r="AH108" s="37"/>
      <c r="AI108" s="37"/>
      <c r="AJ108" t="s">
        <v>205</v>
      </c>
    </row>
    <row r="109" spans="1:36" s="36" customFormat="1" ht="15" x14ac:dyDescent="0.25">
      <c r="A109">
        <v>4.7</v>
      </c>
      <c r="B109">
        <v>3.99</v>
      </c>
      <c r="C109">
        <v>1.76</v>
      </c>
      <c r="D109" s="20">
        <f t="shared" si="7"/>
        <v>3.1574342044666803E-2</v>
      </c>
      <c r="E109" s="17">
        <f>IF(OR($A109="",$B109="",$C109=""),"",A109*'MPTO_working_3-way'!$I108)</f>
        <v>4.8399760045081885</v>
      </c>
      <c r="F109" s="21">
        <f>IF(OR($A109="",$B109="",$C109=""),"",B109*'MPTO_working_3-way'!$I108)</f>
        <v>4.1088306931888665</v>
      </c>
      <c r="G109" s="22">
        <f>IF(OR($A109="",$B109="",$C109=""),"",C109*'MPTO_working_3-way'!$I108)</f>
        <v>1.8124165463690236</v>
      </c>
      <c r="H109" s="17"/>
      <c r="I109" s="21"/>
      <c r="J109" s="22"/>
      <c r="K109" s="17"/>
      <c r="L109" s="21"/>
      <c r="M109" s="22"/>
      <c r="N109" s="23">
        <f t="shared" si="14"/>
        <v>20.661259458074824</v>
      </c>
      <c r="O109" s="24">
        <f t="shared" si="15"/>
        <v>24.337824424298663</v>
      </c>
      <c r="P109" s="24">
        <f t="shared" si="16"/>
        <v>55.174954234631635</v>
      </c>
      <c r="Q109" t="s">
        <v>151</v>
      </c>
      <c r="R109" t="s">
        <v>146</v>
      </c>
      <c r="S109" t="s">
        <v>273</v>
      </c>
      <c r="AD109" s="37"/>
      <c r="AE109" s="37"/>
      <c r="AH109" s="37"/>
      <c r="AI109" s="37"/>
      <c r="AJ109" t="s">
        <v>205</v>
      </c>
    </row>
    <row r="110" spans="1:36" s="36" customFormat="1" ht="15" x14ac:dyDescent="0.25">
      <c r="A110">
        <v>2.31</v>
      </c>
      <c r="B110">
        <v>3.18</v>
      </c>
      <c r="C110">
        <v>3.55</v>
      </c>
      <c r="D110" s="20">
        <f t="shared" si="7"/>
        <v>2.9055982550534765E-2</v>
      </c>
      <c r="E110" s="17">
        <f>IF(OR($A110="",$B110="",$C110=""),"",A110*'MPTO_working_3-way'!$I109)</f>
        <v>2.3734815926782318</v>
      </c>
      <c r="F110" s="21">
        <f>IF(OR($A110="",$B110="",$C110=""),"",B110*'MPTO_working_3-way'!$I109)</f>
        <v>3.2673902444661374</v>
      </c>
      <c r="G110" s="22">
        <f>IF(OR($A110="",$B110="",$C110=""),"",C110*'MPTO_working_3-way'!$I109)</f>
        <v>3.6475582917782345</v>
      </c>
      <c r="H110" s="17"/>
      <c r="I110" s="21"/>
      <c r="J110" s="22"/>
      <c r="K110" s="17"/>
      <c r="L110" s="21"/>
      <c r="M110" s="22"/>
      <c r="N110" s="23">
        <f t="shared" si="14"/>
        <v>42.132199511671878</v>
      </c>
      <c r="O110" s="24">
        <f t="shared" si="15"/>
        <v>30.605465683006933</v>
      </c>
      <c r="P110" s="24">
        <f t="shared" si="16"/>
        <v>27.415600245623118</v>
      </c>
      <c r="Q110" t="s">
        <v>148</v>
      </c>
      <c r="R110" t="s">
        <v>150</v>
      </c>
      <c r="S110" t="s">
        <v>273</v>
      </c>
      <c r="AD110" s="37"/>
      <c r="AE110" s="37"/>
      <c r="AH110" s="37"/>
      <c r="AI110" s="37"/>
      <c r="AJ110" t="s">
        <v>205</v>
      </c>
    </row>
    <row r="111" spans="1:36" s="36" customFormat="1" ht="15" x14ac:dyDescent="0.25">
      <c r="A111">
        <v>1.57</v>
      </c>
      <c r="B111">
        <v>4.13</v>
      </c>
      <c r="C111">
        <v>6.58</v>
      </c>
      <c r="D111" s="20">
        <f t="shared" si="7"/>
        <v>3.1049109655139961E-2</v>
      </c>
      <c r="E111" s="17">
        <f>IF(OR($A111="",$B111="",$C111=""),"",A111*'MPTO_working_3-way'!$I110)</f>
        <v>1.6195717170101269</v>
      </c>
      <c r="F111" s="21">
        <f>IF(OR($A111="",$B111="",$C111=""),"",B111*'MPTO_working_3-way'!$I110)</f>
        <v>4.2604020326444738</v>
      </c>
      <c r="G111" s="22">
        <f>IF(OR($A111="",$B111="",$C111=""),"",C111*'MPTO_working_3-way'!$I110)</f>
        <v>6.7877591706539073</v>
      </c>
      <c r="H111" s="17"/>
      <c r="I111" s="21"/>
      <c r="J111" s="22"/>
      <c r="K111" s="17"/>
      <c r="L111" s="21"/>
      <c r="M111" s="22"/>
      <c r="N111" s="23">
        <f t="shared" si="14"/>
        <v>61.74471864982236</v>
      </c>
      <c r="O111" s="24">
        <f t="shared" si="15"/>
        <v>23.471963263976054</v>
      </c>
      <c r="P111" s="24">
        <f t="shared" si="16"/>
        <v>14.732402474197738</v>
      </c>
      <c r="Q111" t="s">
        <v>152</v>
      </c>
      <c r="R111" t="s">
        <v>158</v>
      </c>
      <c r="S111" t="s">
        <v>273</v>
      </c>
      <c r="AD111" s="37"/>
      <c r="AE111" s="37"/>
      <c r="AH111" s="37"/>
      <c r="AI111" s="37"/>
      <c r="AJ111" t="s">
        <v>205</v>
      </c>
    </row>
    <row r="112" spans="1:36" s="36" customFormat="1" ht="15" x14ac:dyDescent="0.25">
      <c r="A112">
        <v>1.67</v>
      </c>
      <c r="B112">
        <v>4.0599999999999996</v>
      </c>
      <c r="C112">
        <v>5.36</v>
      </c>
      <c r="D112" s="20">
        <f t="shared" si="7"/>
        <v>3.16749781078971E-2</v>
      </c>
      <c r="E112" s="17">
        <f>IF(OR($A112="",$B112="",$C112=""),"",A112*'MPTO_working_3-way'!$I111)</f>
        <v>1.7185234908593929</v>
      </c>
      <c r="F112" s="21">
        <f>IF(OR($A112="",$B112="",$C112=""),"",B112*'MPTO_working_3-way'!$I111)</f>
        <v>4.1779672891551707</v>
      </c>
      <c r="G112" s="22">
        <f>IF(OR($A112="",$B112="",$C112=""),"",C112*'MPTO_working_3-way'!$I111)</f>
        <v>5.5157400664708662</v>
      </c>
      <c r="H112" s="17"/>
      <c r="I112" s="21"/>
      <c r="J112" s="22"/>
      <c r="K112" s="17"/>
      <c r="L112" s="21"/>
      <c r="M112" s="22"/>
      <c r="N112" s="23">
        <f t="shared" si="14"/>
        <v>58.189486807650425</v>
      </c>
      <c r="O112" s="24">
        <f t="shared" si="15"/>
        <v>23.935084475068034</v>
      </c>
      <c r="P112" s="24">
        <f t="shared" si="16"/>
        <v>18.129933389697054</v>
      </c>
      <c r="Q112" t="s">
        <v>169</v>
      </c>
      <c r="R112" t="s">
        <v>166</v>
      </c>
      <c r="S112" t="s">
        <v>273</v>
      </c>
      <c r="AD112" s="37"/>
      <c r="AE112" s="37"/>
      <c r="AH112" s="37"/>
      <c r="AI112" s="37"/>
      <c r="AJ112" t="s">
        <v>206</v>
      </c>
    </row>
    <row r="113" spans="1:36" s="36" customFormat="1" ht="15" x14ac:dyDescent="0.25">
      <c r="A113">
        <v>2.64</v>
      </c>
      <c r="B113">
        <v>3.21</v>
      </c>
      <c r="C113">
        <v>2.97</v>
      </c>
      <c r="D113" s="20">
        <f t="shared" si="7"/>
        <v>2.7014695238994246E-2</v>
      </c>
      <c r="E113" s="17">
        <f>IF(OR($A113="",$B113="",$C113=""),"",A113*'MPTO_working_3-way'!$I112)</f>
        <v>2.7219696494895698</v>
      </c>
      <c r="F113" s="21">
        <f>IF(OR($A113="",$B113="",$C113=""),"",B113*'MPTO_working_3-way'!$I112)</f>
        <v>3.3096676419929993</v>
      </c>
      <c r="G113" s="22">
        <f>IF(OR($A113="",$B113="",$C113=""),"",C113*'MPTO_working_3-way'!$I112)</f>
        <v>3.0622158556757659</v>
      </c>
      <c r="H113" s="17"/>
      <c r="I113" s="21"/>
      <c r="J113" s="22"/>
      <c r="K113" s="17"/>
      <c r="L113" s="21"/>
      <c r="M113" s="22"/>
      <c r="N113" s="23">
        <f t="shared" si="14"/>
        <v>36.738102505570644</v>
      </c>
      <c r="O113" s="24">
        <f t="shared" si="15"/>
        <v>30.214514210188941</v>
      </c>
      <c r="P113" s="24">
        <f t="shared" si="16"/>
        <v>32.65609111606279</v>
      </c>
      <c r="Q113" t="s">
        <v>76</v>
      </c>
      <c r="R113" t="s">
        <v>104</v>
      </c>
      <c r="S113" t="s">
        <v>273</v>
      </c>
      <c r="AD113" s="37"/>
      <c r="AE113" s="37"/>
      <c r="AH113" s="37"/>
      <c r="AI113" s="37"/>
      <c r="AJ113" t="s">
        <v>93</v>
      </c>
    </row>
    <row r="114" spans="1:36" s="36" customFormat="1" ht="15" x14ac:dyDescent="0.25">
      <c r="A114">
        <v>1.46</v>
      </c>
      <c r="B114">
        <v>4.54</v>
      </c>
      <c r="C114">
        <v>7.78</v>
      </c>
      <c r="D114" s="20">
        <f t="shared" si="7"/>
        <v>3.3730528400111703E-2</v>
      </c>
      <c r="E114" s="17">
        <f>IF(OR($A114="",$B114="",$C114=""),"",A114*'MPTO_working_3-way'!$I113)</f>
        <v>1.5062454680375297</v>
      </c>
      <c r="F114" s="21">
        <f>IF(OR($A114="",$B114="",$C114=""),"",B114*'MPTO_working_3-way'!$I113)</f>
        <v>4.6838044006098531</v>
      </c>
      <c r="G114" s="22">
        <f>IF(OR($A114="",$B114="",$C114=""),"",C114*'MPTO_working_3-way'!$I113)</f>
        <v>8.0264313296794398</v>
      </c>
      <c r="H114" s="17"/>
      <c r="I114" s="21"/>
      <c r="J114" s="22"/>
      <c r="K114" s="17"/>
      <c r="L114" s="21"/>
      <c r="M114" s="22"/>
      <c r="N114" s="23">
        <f t="shared" si="14"/>
        <v>66.390241246859233</v>
      </c>
      <c r="O114" s="24">
        <f t="shared" si="15"/>
        <v>21.350165687315965</v>
      </c>
      <c r="P114" s="24">
        <f t="shared" si="16"/>
        <v>12.458837046325769</v>
      </c>
      <c r="Q114" t="s">
        <v>103</v>
      </c>
      <c r="R114" t="s">
        <v>98</v>
      </c>
      <c r="S114" t="s">
        <v>273</v>
      </c>
      <c r="AD114" s="37"/>
      <c r="AE114" s="37"/>
      <c r="AH114" s="37"/>
      <c r="AI114" s="37"/>
      <c r="AJ114" t="s">
        <v>93</v>
      </c>
    </row>
    <row r="115" spans="1:36" s="36" customFormat="1" ht="15" x14ac:dyDescent="0.25">
      <c r="A115">
        <v>2.66</v>
      </c>
      <c r="B115">
        <v>2.88</v>
      </c>
      <c r="C115">
        <v>3.12</v>
      </c>
      <c r="D115" s="20">
        <f t="shared" si="7"/>
        <v>4.3674892359102824E-2</v>
      </c>
      <c r="E115" s="17">
        <f>IF(OR($A115="",$B115="",$C115=""),"",A115*'MPTO_working_3-way'!$I114)</f>
        <v>2.7318590893357246</v>
      </c>
      <c r="F115" s="21">
        <f>IF(OR($A115="",$B115="",$C115=""),"",B115*'MPTO_working_3-way'!$I114)</f>
        <v>2.9578023222883032</v>
      </c>
      <c r="G115" s="22">
        <f>IF(OR($A115="",$B115="",$C115=""),"",C115*'MPTO_working_3-way'!$I114)</f>
        <v>3.2042858491456623</v>
      </c>
      <c r="H115" s="17"/>
      <c r="I115" s="21"/>
      <c r="J115" s="22"/>
      <c r="K115" s="17"/>
      <c r="L115" s="21"/>
      <c r="M115" s="22"/>
      <c r="N115" s="23">
        <f t="shared" si="14"/>
        <v>36.605109095987771</v>
      </c>
      <c r="O115" s="24">
        <f t="shared" si="15"/>
        <v>33.808885484488705</v>
      </c>
      <c r="P115" s="24">
        <f t="shared" si="16"/>
        <v>31.208201985681878</v>
      </c>
      <c r="Q115" t="s">
        <v>84</v>
      </c>
      <c r="R115" t="s">
        <v>79</v>
      </c>
      <c r="S115" t="s">
        <v>273</v>
      </c>
      <c r="AD115" s="37"/>
      <c r="AE115" s="37"/>
      <c r="AH115" s="37"/>
      <c r="AI115" s="37"/>
      <c r="AJ115" t="s">
        <v>94</v>
      </c>
    </row>
    <row r="116" spans="1:36" s="36" customFormat="1" ht="15" x14ac:dyDescent="0.25">
      <c r="A116">
        <v>5.15</v>
      </c>
      <c r="B116">
        <v>3.38</v>
      </c>
      <c r="C116">
        <v>1.79</v>
      </c>
      <c r="D116" s="20">
        <f t="shared" si="7"/>
        <v>4.8691963324328791E-2</v>
      </c>
      <c r="E116" s="17">
        <f>IF(OR($A116="",$B116="",$C116=""),"",A116*'MPTO_working_3-way'!$I115)</f>
        <v>5.3237122212605756</v>
      </c>
      <c r="F116" s="21">
        <f>IF(OR($A116="",$B116="",$C116=""),"",B116*'MPTO_working_3-way'!$I115)</f>
        <v>3.4940091859923776</v>
      </c>
      <c r="G116" s="22">
        <f>IF(OR($A116="",$B116="",$C116=""),"",C116*'MPTO_working_3-way'!$I115)</f>
        <v>1.8503776458362</v>
      </c>
      <c r="H116" s="17"/>
      <c r="I116" s="21"/>
      <c r="J116" s="22"/>
      <c r="K116" s="17"/>
      <c r="L116" s="21"/>
      <c r="M116" s="22"/>
      <c r="N116" s="23">
        <f t="shared" si="14"/>
        <v>18.78388534989622</v>
      </c>
      <c r="O116" s="24">
        <f t="shared" si="15"/>
        <v>28.620417027208745</v>
      </c>
      <c r="P116" s="24">
        <f t="shared" si="16"/>
        <v>54.043022096070139</v>
      </c>
      <c r="Q116" t="s">
        <v>85</v>
      </c>
      <c r="R116" t="s">
        <v>86</v>
      </c>
      <c r="S116" t="s">
        <v>273</v>
      </c>
      <c r="AD116" s="37"/>
      <c r="AE116" s="37"/>
      <c r="AH116" s="37"/>
      <c r="AI116" s="37"/>
      <c r="AJ116" t="s">
        <v>94</v>
      </c>
    </row>
    <row r="117" spans="1:36" s="36" customFormat="1" ht="15" x14ac:dyDescent="0.25">
      <c r="A117">
        <v>3.39</v>
      </c>
      <c r="B117">
        <v>3.07</v>
      </c>
      <c r="C117">
        <v>2.4300000000000002</v>
      </c>
      <c r="D117" s="20">
        <f t="shared" si="7"/>
        <v>3.2240783505120385E-2</v>
      </c>
      <c r="E117" s="17">
        <f>IF(OR($A117="",$B117="",$C117=""),"",A117*'MPTO_working_3-way'!$I116)</f>
        <v>3.5380578850973587</v>
      </c>
      <c r="F117" s="21">
        <f>IF(OR($A117="",$B117="",$C117=""),"",B117*'MPTO_working_3-way'!$I116)</f>
        <v>3.2040819195424457</v>
      </c>
      <c r="G117" s="22">
        <f>IF(OR($A117="",$B117="",$C117=""),"",C117*'MPTO_working_3-way'!$I116)</f>
        <v>2.5361299884326201</v>
      </c>
      <c r="H117" s="17"/>
      <c r="I117" s="21"/>
      <c r="J117" s="22"/>
      <c r="K117" s="17"/>
      <c r="L117" s="21"/>
      <c r="M117" s="22"/>
      <c r="N117" s="23">
        <f t="shared" si="14"/>
        <v>28.264093818591736</v>
      </c>
      <c r="O117" s="24">
        <f t="shared" si="15"/>
        <v>31.210188288282083</v>
      </c>
      <c r="P117" s="24">
        <f t="shared" si="16"/>
        <v>39.430155574084765</v>
      </c>
      <c r="Q117" t="s">
        <v>187</v>
      </c>
      <c r="R117" t="s">
        <v>175</v>
      </c>
      <c r="S117" t="s">
        <v>276</v>
      </c>
      <c r="AD117" s="37"/>
      <c r="AE117" s="37"/>
      <c r="AH117" s="37"/>
      <c r="AI117" s="37"/>
      <c r="AJ117" t="s">
        <v>207</v>
      </c>
    </row>
    <row r="118" spans="1:36" s="36" customFormat="1" ht="15" x14ac:dyDescent="0.25">
      <c r="A118">
        <v>2.54</v>
      </c>
      <c r="B118">
        <v>3.32</v>
      </c>
      <c r="C118">
        <v>2.86</v>
      </c>
      <c r="D118" s="20">
        <f t="shared" si="7"/>
        <v>4.4555956329032753E-2</v>
      </c>
      <c r="E118" s="17">
        <f>IF(OR($A118="",$B118="",$C118=""),"",A118*'MPTO_working_3-way'!$I117)</f>
        <v>2.6636775868437952</v>
      </c>
      <c r="F118" s="21">
        <f>IF(OR($A118="",$B118="",$C118=""),"",B118*'MPTO_working_3-way'!$I117)</f>
        <v>3.4816573182367714</v>
      </c>
      <c r="G118" s="22">
        <f>IF(OR($A118="",$B118="",$C118=""),"",C118*'MPTO_working_3-way'!$I117)</f>
        <v>2.9992590151075804</v>
      </c>
      <c r="H118" s="17"/>
      <c r="I118" s="21"/>
      <c r="J118" s="22"/>
      <c r="K118" s="17"/>
      <c r="L118" s="21"/>
      <c r="M118" s="22"/>
      <c r="N118" s="23">
        <f t="shared" si="14"/>
        <v>37.542081103926137</v>
      </c>
      <c r="O118" s="24">
        <f t="shared" si="15"/>
        <v>28.721953615654332</v>
      </c>
      <c r="P118" s="24">
        <f t="shared" si="16"/>
        <v>33.341568532857472</v>
      </c>
      <c r="Q118" t="s">
        <v>157</v>
      </c>
      <c r="R118" t="s">
        <v>189</v>
      </c>
      <c r="S118" t="s">
        <v>276</v>
      </c>
      <c r="AD118" s="37"/>
      <c r="AE118" s="37"/>
      <c r="AH118" s="37"/>
      <c r="AI118" s="37"/>
      <c r="AJ118" t="s">
        <v>207</v>
      </c>
    </row>
    <row r="119" spans="1:36" s="36" customFormat="1" ht="15" x14ac:dyDescent="0.25">
      <c r="A119">
        <v>2.87</v>
      </c>
      <c r="B119">
        <v>3.04</v>
      </c>
      <c r="C119">
        <v>2.73</v>
      </c>
      <c r="D119" s="20">
        <f t="shared" si="7"/>
        <v>4.367979047054793E-2</v>
      </c>
      <c r="E119" s="17">
        <f>IF(OR($A119="",$B119="",$C119=""),"",A119*'MPTO_working_3-way'!$I118)</f>
        <v>2.9625310486596956</v>
      </c>
      <c r="F119" s="21">
        <f>IF(OR($A119="",$B119="",$C119=""),"",B119*'MPTO_working_3-way'!$I118)</f>
        <v>3.1380119818555658</v>
      </c>
      <c r="G119" s="22">
        <f>IF(OR($A119="",$B119="",$C119=""),"",C119*'MPTO_working_3-way'!$I118)</f>
        <v>2.8180173389689784</v>
      </c>
      <c r="H119" s="17"/>
      <c r="I119" s="21"/>
      <c r="J119" s="22"/>
      <c r="K119" s="17"/>
      <c r="L119" s="21"/>
      <c r="M119" s="22"/>
      <c r="N119" s="23">
        <f t="shared" si="14"/>
        <v>33.754920491125944</v>
      </c>
      <c r="O119" s="24">
        <f t="shared" si="15"/>
        <v>31.867309805766929</v>
      </c>
      <c r="P119" s="24">
        <f t="shared" si="16"/>
        <v>35.485942054773432</v>
      </c>
      <c r="Q119" t="s">
        <v>195</v>
      </c>
      <c r="R119" t="s">
        <v>260</v>
      </c>
      <c r="S119" t="s">
        <v>276</v>
      </c>
      <c r="AD119" s="37"/>
      <c r="AE119" s="37"/>
      <c r="AH119" s="37"/>
      <c r="AI119" s="37"/>
      <c r="AJ119" t="s">
        <v>207</v>
      </c>
    </row>
    <row r="120" spans="1:36" s="36" customFormat="1" ht="15" x14ac:dyDescent="0.25">
      <c r="A120">
        <v>2.4300000000000002</v>
      </c>
      <c r="B120">
        <v>3.07</v>
      </c>
      <c r="C120">
        <v>3.26</v>
      </c>
      <c r="D120" s="20">
        <f t="shared" si="7"/>
        <v>4.4003999025326035E-2</v>
      </c>
      <c r="E120" s="17">
        <f>IF(OR($A120="",$B120="",$C120=""),"",A120*'MPTO_working_3-way'!$I119)</f>
        <v>2.5382709738795497</v>
      </c>
      <c r="F120" s="21">
        <f>IF(OR($A120="",$B120="",$C120=""),"",B120*'MPTO_working_3-way'!$I119)</f>
        <v>3.2067867859301304</v>
      </c>
      <c r="G120" s="22">
        <f>IF(OR($A120="",$B120="",$C120=""),"",C120*'MPTO_working_3-way'!$I119)</f>
        <v>3.4052524176326466</v>
      </c>
      <c r="H120" s="17"/>
      <c r="I120" s="21"/>
      <c r="J120" s="22"/>
      <c r="K120" s="17"/>
      <c r="L120" s="21"/>
      <c r="M120" s="22"/>
      <c r="N120" s="23">
        <f t="shared" si="14"/>
        <v>39.39689695429081</v>
      </c>
      <c r="O120" s="24">
        <f t="shared" si="15"/>
        <v>31.183863061539636</v>
      </c>
      <c r="P120" s="24">
        <f t="shared" si="16"/>
        <v>29.366398649977508</v>
      </c>
      <c r="Q120" t="s">
        <v>201</v>
      </c>
      <c r="R120" t="s">
        <v>199</v>
      </c>
      <c r="S120" t="s">
        <v>276</v>
      </c>
      <c r="AD120" s="37"/>
      <c r="AE120" s="37"/>
      <c r="AH120" s="37"/>
      <c r="AI120" s="37"/>
      <c r="AJ120" t="s">
        <v>207</v>
      </c>
    </row>
    <row r="121" spans="1:36" s="36" customFormat="1" ht="15" x14ac:dyDescent="0.25">
      <c r="A121">
        <v>2.71</v>
      </c>
      <c r="B121">
        <v>2.96</v>
      </c>
      <c r="C121">
        <v>2.96</v>
      </c>
      <c r="D121" s="20">
        <f t="shared" si="7"/>
        <v>4.4679365712576136E-2</v>
      </c>
      <c r="E121" s="17">
        <f>IF(OR($A121="",$B121="",$C121=""),"",A121*'MPTO_working_3-way'!$I120)</f>
        <v>2.8283722321751847</v>
      </c>
      <c r="F121" s="21">
        <f>IF(OR($A121="",$B121="",$C121=""),"",B121*'MPTO_working_3-way'!$I120)</f>
        <v>3.0892921797928219</v>
      </c>
      <c r="G121" s="22">
        <f>IF(OR($A121="",$B121="",$C121=""),"",C121*'MPTO_working_3-way'!$I120)</f>
        <v>3.0892921797928219</v>
      </c>
      <c r="H121" s="17"/>
      <c r="I121" s="21"/>
      <c r="J121" s="22"/>
      <c r="K121" s="17"/>
      <c r="L121" s="21"/>
      <c r="M121" s="22"/>
      <c r="N121" s="23">
        <f t="shared" si="14"/>
        <v>35.356025229781771</v>
      </c>
      <c r="O121" s="24">
        <f t="shared" si="15"/>
        <v>32.369874450239386</v>
      </c>
      <c r="P121" s="24">
        <f t="shared" si="16"/>
        <v>32.369874450239386</v>
      </c>
      <c r="Q121" t="s">
        <v>173</v>
      </c>
      <c r="R121" t="s">
        <v>202</v>
      </c>
      <c r="S121" t="s">
        <v>276</v>
      </c>
      <c r="AD121" s="37"/>
      <c r="AE121" s="37"/>
      <c r="AH121" s="37"/>
      <c r="AI121" s="37"/>
      <c r="AJ121" t="s">
        <v>207</v>
      </c>
    </row>
    <row r="122" spans="1:36" s="36" customFormat="1" ht="15" x14ac:dyDescent="0.25">
      <c r="A122">
        <v>1.83</v>
      </c>
      <c r="B122">
        <v>3.78</v>
      </c>
      <c r="C122">
        <v>4.59</v>
      </c>
      <c r="D122" s="20">
        <f t="shared" si="7"/>
        <v>2.8863275729235305E-2</v>
      </c>
      <c r="E122" s="17">
        <f>IF(OR($A122="",$B122="",$C122=""),"",A122*'MPTO_working_3-way'!$I121)</f>
        <v>1.9105273182163467</v>
      </c>
      <c r="F122" s="21">
        <f>IF(OR($A122="",$B122="",$C122=""),"",B122*'MPTO_working_3-way'!$I121)</f>
        <v>3.9463351163157321</v>
      </c>
      <c r="G122" s="22">
        <f>IF(OR($A122="",$B122="",$C122=""),"",C122*'MPTO_working_3-way'!$I121)</f>
        <v>4.7919783555262461</v>
      </c>
      <c r="H122" s="17"/>
      <c r="I122" s="21"/>
      <c r="J122" s="22"/>
      <c r="K122" s="17"/>
      <c r="L122" s="21"/>
      <c r="M122" s="22"/>
      <c r="N122" s="23">
        <f t="shared" si="14"/>
        <v>52.341570333241407</v>
      </c>
      <c r="O122" s="24">
        <f t="shared" si="15"/>
        <v>25.339966589902591</v>
      </c>
      <c r="P122" s="24">
        <f t="shared" si="16"/>
        <v>20.868207779919778</v>
      </c>
      <c r="Q122" t="s">
        <v>139</v>
      </c>
      <c r="R122" t="s">
        <v>135</v>
      </c>
      <c r="S122" t="s">
        <v>276</v>
      </c>
      <c r="AD122" s="37"/>
      <c r="AE122" s="37"/>
      <c r="AH122" s="37"/>
      <c r="AI122" s="37"/>
      <c r="AJ122" t="s">
        <v>143</v>
      </c>
    </row>
    <row r="123" spans="1:36" s="36" customFormat="1" ht="15" x14ac:dyDescent="0.25">
      <c r="A123">
        <v>2.59</v>
      </c>
      <c r="B123">
        <v>3.54</v>
      </c>
      <c r="C123">
        <v>2.79</v>
      </c>
      <c r="D123" s="20">
        <f t="shared" si="7"/>
        <v>2.7009200874701156E-2</v>
      </c>
      <c r="E123" s="17">
        <f>IF(OR($A123="",$B123="",$C123=""),"",A123*'MPTO_working_3-way'!$I122)</f>
        <v>2.7057195571955721</v>
      </c>
      <c r="F123" s="21">
        <f>IF(OR($A123="",$B123="",$C123=""),"",B123*'MPTO_working_3-way'!$I122)</f>
        <v>3.6981649546225195</v>
      </c>
      <c r="G123" s="22">
        <f>IF(OR($A123="",$B123="",$C123=""),"",C123*'MPTO_working_3-way'!$I122)</f>
        <v>2.9146554303380876</v>
      </c>
      <c r="H123" s="17"/>
      <c r="I123" s="21"/>
      <c r="J123" s="22"/>
      <c r="K123" s="17"/>
      <c r="L123" s="21"/>
      <c r="M123" s="22"/>
      <c r="N123" s="23">
        <f t="shared" si="14"/>
        <v>36.95874531196727</v>
      </c>
      <c r="O123" s="24">
        <f t="shared" si="15"/>
        <v>27.040437954235934</v>
      </c>
      <c r="P123" s="24">
        <f t="shared" si="16"/>
        <v>34.309372888170323</v>
      </c>
      <c r="Q123" t="s">
        <v>137</v>
      </c>
      <c r="R123" t="s">
        <v>141</v>
      </c>
      <c r="S123" t="s">
        <v>276</v>
      </c>
      <c r="AD123" s="37"/>
      <c r="AE123" s="37"/>
      <c r="AH123" s="37"/>
      <c r="AI123" s="37"/>
      <c r="AJ123" t="s">
        <v>143</v>
      </c>
    </row>
    <row r="124" spans="1:36" s="36" customFormat="1" ht="15" x14ac:dyDescent="0.25">
      <c r="A124">
        <v>2.93</v>
      </c>
      <c r="B124">
        <v>3.37</v>
      </c>
      <c r="C124">
        <v>2.57</v>
      </c>
      <c r="D124" s="20">
        <f t="shared" si="7"/>
        <v>2.7137891737914144E-2</v>
      </c>
      <c r="E124" s="17">
        <f>IF(OR($A124="",$B124="",$C124=""),"",A124*'MPTO_working_3-way'!$I123)</f>
        <v>3.0145693978866595</v>
      </c>
      <c r="F124" s="21">
        <f>IF(OR($A124="",$B124="",$C124=""),"",B124*'MPTO_working_3-way'!$I123)</f>
        <v>3.4672692392075231</v>
      </c>
      <c r="G124" s="22">
        <f>IF(OR($A124="",$B124="",$C124=""),"",C124*'MPTO_working_3-way'!$I123)</f>
        <v>2.6441786186241347</v>
      </c>
      <c r="H124" s="17"/>
      <c r="I124" s="21"/>
      <c r="J124" s="22"/>
      <c r="K124" s="17"/>
      <c r="L124" s="21"/>
      <c r="M124" s="22"/>
      <c r="N124" s="23">
        <f t="shared" si="14"/>
        <v>33.172233510399273</v>
      </c>
      <c r="O124" s="24">
        <f t="shared" si="15"/>
        <v>28.841140707854557</v>
      </c>
      <c r="P124" s="24">
        <f t="shared" si="16"/>
        <v>37.81892769862641</v>
      </c>
      <c r="Q124" t="s">
        <v>162</v>
      </c>
      <c r="R124" t="s">
        <v>160</v>
      </c>
      <c r="S124" t="s">
        <v>276</v>
      </c>
      <c r="AD124" s="37"/>
      <c r="AE124" s="37"/>
      <c r="AH124" s="37"/>
      <c r="AI124" s="37"/>
      <c r="AJ124" t="s">
        <v>206</v>
      </c>
    </row>
    <row r="125" spans="1:36" s="36" customFormat="1" ht="15" x14ac:dyDescent="0.25">
      <c r="A125">
        <v>3.66</v>
      </c>
      <c r="B125">
        <v>3.37</v>
      </c>
      <c r="C125">
        <v>2.1800000000000002</v>
      </c>
      <c r="D125" s="20">
        <f t="shared" si="7"/>
        <v>2.8675545090632415E-2</v>
      </c>
      <c r="E125" s="17">
        <f>IF(OR($A125="",$B125="",$C125=""),"",A125*'MPTO_working_3-way'!$I124)</f>
        <v>3.7588536752014066</v>
      </c>
      <c r="F125" s="21">
        <f>IF(OR($A125="",$B125="",$C125=""),"",B125*'MPTO_working_3-way'!$I124)</f>
        <v>3.461021006947743</v>
      </c>
      <c r="G125" s="22">
        <f>IF(OR($A125="",$B125="",$C125=""),"",C125*'MPTO_working_3-way'!$I124)</f>
        <v>2.2388800579068486</v>
      </c>
      <c r="H125" s="17"/>
      <c r="I125" s="21"/>
      <c r="J125" s="22"/>
      <c r="K125" s="17"/>
      <c r="L125" s="21"/>
      <c r="M125" s="22"/>
      <c r="N125" s="23">
        <f t="shared" si="14"/>
        <v>26.603855494492429</v>
      </c>
      <c r="O125" s="24">
        <f t="shared" si="15"/>
        <v>28.893208044463591</v>
      </c>
      <c r="P125" s="24">
        <f t="shared" si="16"/>
        <v>44.665188582496462</v>
      </c>
      <c r="Q125" t="s">
        <v>163</v>
      </c>
      <c r="R125" t="s">
        <v>262</v>
      </c>
      <c r="S125" t="s">
        <v>276</v>
      </c>
      <c r="AD125" s="37"/>
      <c r="AE125" s="37"/>
      <c r="AH125" s="37"/>
      <c r="AI125" s="37"/>
      <c r="AJ125" t="s">
        <v>206</v>
      </c>
    </row>
    <row r="126" spans="1:36" s="36" customFormat="1" ht="15" x14ac:dyDescent="0.25">
      <c r="A126">
        <v>3.55</v>
      </c>
      <c r="B126">
        <v>3.54</v>
      </c>
      <c r="C126">
        <v>2.15</v>
      </c>
      <c r="D126" s="20">
        <f t="shared" si="7"/>
        <v>2.9292295621052622E-2</v>
      </c>
      <c r="E126" s="17">
        <f>IF(OR($A126="",$B126="",$C126=""),"",A126*'MPTO_working_3-way'!$I125)</f>
        <v>3.6463395156695952</v>
      </c>
      <c r="F126" s="21">
        <f>IF(OR($A126="",$B126="",$C126=""),"",B126*'MPTO_working_3-way'!$I125)</f>
        <v>3.6360681367522161</v>
      </c>
      <c r="G126" s="22">
        <f>IF(OR($A126="",$B126="",$C126=""),"",C126*'MPTO_working_3-way'!$I125)</f>
        <v>2.2083464672365154</v>
      </c>
      <c r="H126" s="17"/>
      <c r="I126" s="21"/>
      <c r="J126" s="22"/>
      <c r="K126" s="17"/>
      <c r="L126" s="21"/>
      <c r="M126" s="22"/>
      <c r="N126" s="23">
        <f t="shared" si="14"/>
        <v>27.424763813206383</v>
      </c>
      <c r="O126" s="24">
        <f t="shared" si="15"/>
        <v>27.502234897424476</v>
      </c>
      <c r="P126" s="24">
        <f t="shared" si="16"/>
        <v>45.282749552038446</v>
      </c>
      <c r="Q126" t="s">
        <v>165</v>
      </c>
      <c r="R126" t="s">
        <v>154</v>
      </c>
      <c r="S126" t="s">
        <v>276</v>
      </c>
      <c r="AD126" s="37"/>
      <c r="AE126" s="37"/>
      <c r="AH126" s="37"/>
      <c r="AI126" s="37"/>
      <c r="AJ126" t="s">
        <v>206</v>
      </c>
    </row>
    <row r="127" spans="1:36" s="36" customFormat="1" ht="15" x14ac:dyDescent="0.25">
      <c r="A127">
        <v>2.94</v>
      </c>
      <c r="B127">
        <v>3.33</v>
      </c>
      <c r="C127">
        <v>2.58</v>
      </c>
      <c r="D127" s="20">
        <f t="shared" si="7"/>
        <v>2.8033253946875281E-2</v>
      </c>
      <c r="E127" s="17">
        <f>IF(OR($A127="",$B127="",$C127=""),"",A127*'MPTO_working_3-way'!$I126)</f>
        <v>3.024306102566459</v>
      </c>
      <c r="F127" s="21">
        <f>IF(OR($A127="",$B127="",$C127=""),"",B127*'MPTO_working_3-way'!$I126)</f>
        <v>3.425489565151806</v>
      </c>
      <c r="G127" s="22">
        <f>IF(OR($A127="",$B127="",$C127=""),"",C127*'MPTO_working_3-way'!$I126)</f>
        <v>2.6539829063338316</v>
      </c>
      <c r="H127" s="17"/>
      <c r="I127" s="21"/>
      <c r="J127" s="22"/>
      <c r="K127" s="17"/>
      <c r="L127" s="21"/>
      <c r="M127" s="22"/>
      <c r="N127" s="23">
        <f t="shared" si="14"/>
        <v>33.065436040068469</v>
      </c>
      <c r="O127" s="24">
        <f t="shared" si="15"/>
        <v>29.192907494835218</v>
      </c>
      <c r="P127" s="24">
        <f t="shared" si="16"/>
        <v>37.679217813101275</v>
      </c>
      <c r="Q127" t="s">
        <v>167</v>
      </c>
      <c r="R127" t="s">
        <v>274</v>
      </c>
      <c r="S127" t="s">
        <v>276</v>
      </c>
      <c r="AD127" s="37"/>
      <c r="AE127" s="37"/>
      <c r="AH127" s="37"/>
      <c r="AI127" s="37"/>
      <c r="AJ127" t="s">
        <v>206</v>
      </c>
    </row>
    <row r="128" spans="1:36" s="36" customFormat="1" ht="15" x14ac:dyDescent="0.25">
      <c r="A128">
        <v>1.71</v>
      </c>
      <c r="B128">
        <v>3.8</v>
      </c>
      <c r="C128">
        <v>5.47</v>
      </c>
      <c r="D128" s="20">
        <f t="shared" si="7"/>
        <v>3.0768572864213972E-2</v>
      </c>
      <c r="E128" s="17">
        <f>IF(OR($A128="",$B128="",$C128=""),"",A128*'MPTO_working_3-way'!$I127)</f>
        <v>1.7600898255119999</v>
      </c>
      <c r="F128" s="21">
        <f>IF(OR($A128="",$B128="",$C128=""),"",B128*'MPTO_working_3-way'!$I127)</f>
        <v>3.9113107233599997</v>
      </c>
      <c r="G128" s="22">
        <f>IF(OR($A128="",$B128="",$C128=""),"",C128*'MPTO_working_3-way'!$I127)</f>
        <v>5.6302288570471575</v>
      </c>
      <c r="H128" s="17"/>
      <c r="I128" s="21"/>
      <c r="J128" s="22"/>
      <c r="K128" s="17"/>
      <c r="L128" s="21"/>
      <c r="M128" s="22"/>
      <c r="N128" s="23">
        <f t="shared" si="14"/>
        <v>56.815282123973745</v>
      </c>
      <c r="O128" s="24">
        <f t="shared" si="15"/>
        <v>25.566876955788189</v>
      </c>
      <c r="P128" s="24">
        <f t="shared" si="16"/>
        <v>17.761267355026529</v>
      </c>
      <c r="Q128" t="s">
        <v>275</v>
      </c>
      <c r="R128" t="s">
        <v>171</v>
      </c>
      <c r="S128" t="s">
        <v>276</v>
      </c>
      <c r="AD128" s="37"/>
      <c r="AE128" s="37"/>
      <c r="AH128" s="37"/>
      <c r="AI128" s="37"/>
      <c r="AJ128" t="s">
        <v>206</v>
      </c>
    </row>
    <row r="129" spans="1:36" s="36" customFormat="1" ht="15" x14ac:dyDescent="0.25">
      <c r="A129">
        <v>1.81</v>
      </c>
      <c r="B129">
        <v>3.74</v>
      </c>
      <c r="C129">
        <v>4.7699999999999996</v>
      </c>
      <c r="D129" s="20">
        <f t="shared" si="7"/>
        <v>2.950947285970984E-2</v>
      </c>
      <c r="E129" s="17">
        <f>IF(OR($A129="",$B129="",$C129=""),"",A129*'MPTO_working_3-way'!$I128)</f>
        <v>1.8607401896438442</v>
      </c>
      <c r="F129" s="21">
        <f>IF(OR($A129="",$B129="",$C129=""),"",B129*'MPTO_working_3-way'!$I128)</f>
        <v>3.8448443697613137</v>
      </c>
      <c r="G129" s="22">
        <f>IF(OR($A129="",$B129="",$C129=""),"",C129*'MPTO_working_3-way'!$I128)</f>
        <v>4.9037186213265951</v>
      </c>
      <c r="H129" s="17"/>
      <c r="I129" s="21"/>
      <c r="J129" s="22"/>
      <c r="K129" s="17"/>
      <c r="L129" s="21"/>
      <c r="M129" s="22"/>
      <c r="N129" s="23">
        <f t="shared" si="14"/>
        <v>53.742054133382553</v>
      </c>
      <c r="O129" s="24">
        <f t="shared" si="15"/>
        <v>26.008855075246633</v>
      </c>
      <c r="P129" s="24">
        <f t="shared" si="16"/>
        <v>20.392687207845373</v>
      </c>
      <c r="Q129" t="s">
        <v>164</v>
      </c>
      <c r="R129" t="s">
        <v>161</v>
      </c>
      <c r="S129" t="s">
        <v>276</v>
      </c>
      <c r="AD129" s="37"/>
      <c r="AE129" s="37"/>
      <c r="AH129" s="37"/>
      <c r="AI129" s="37"/>
      <c r="AJ129" t="s">
        <v>206</v>
      </c>
    </row>
    <row r="130" spans="1:36" s="36" customFormat="1" ht="15" x14ac:dyDescent="0.25">
      <c r="A130">
        <v>2.5</v>
      </c>
      <c r="B130">
        <v>3.63</v>
      </c>
      <c r="C130">
        <v>2.85</v>
      </c>
      <c r="D130" s="20">
        <f t="shared" si="7"/>
        <v>2.6359286646367996E-2</v>
      </c>
      <c r="E130" s="17">
        <f>IF(OR($A130="",$B130="",$C130=""),"",A130*'MPTO_working_3-way'!$I129)</f>
        <v>2.5769214321605349</v>
      </c>
      <c r="F130" s="21">
        <f>IF(OR($A130="",$B130="",$C130=""),"",B130*'MPTO_working_3-way'!$I129)</f>
        <v>3.7416899194970967</v>
      </c>
      <c r="G130" s="22">
        <f>IF(OR($A130="",$B130="",$C130=""),"",C130*'MPTO_working_3-way'!$I129)</f>
        <v>2.9376904326630098</v>
      </c>
      <c r="H130" s="17"/>
      <c r="I130" s="21"/>
      <c r="J130" s="22"/>
      <c r="K130" s="17"/>
      <c r="L130" s="21"/>
      <c r="M130" s="22"/>
      <c r="N130" s="23">
        <f t="shared" si="14"/>
        <v>38.805994917803254</v>
      </c>
      <c r="O130" s="24">
        <f t="shared" si="15"/>
        <v>26.725891816668906</v>
      </c>
      <c r="P130" s="24">
        <f t="shared" si="16"/>
        <v>34.040346419125662</v>
      </c>
      <c r="Q130" t="s">
        <v>170</v>
      </c>
      <c r="R130" t="s">
        <v>168</v>
      </c>
      <c r="S130" t="s">
        <v>276</v>
      </c>
      <c r="AD130" s="37"/>
      <c r="AE130" s="37"/>
      <c r="AH130" s="37"/>
      <c r="AI130" s="37"/>
      <c r="AJ130" t="s">
        <v>206</v>
      </c>
    </row>
    <row r="131" spans="1:36" s="36" customFormat="1" ht="15" x14ac:dyDescent="0.25">
      <c r="A131">
        <v>2.19</v>
      </c>
      <c r="B131">
        <v>3.3</v>
      </c>
      <c r="C131">
        <v>3.73</v>
      </c>
      <c r="D131" s="20">
        <f t="shared" si="7"/>
        <v>2.7747822341821493E-2</v>
      </c>
      <c r="E131" s="17">
        <f>IF(OR($A131="",$B131="",$C131=""),"",A131*'MPTO_working_3-way'!$I130)</f>
        <v>2.2546257455627643</v>
      </c>
      <c r="F131" s="21">
        <f>IF(OR($A131="",$B131="",$C131=""),"",B131*'MPTO_working_3-way'!$I130)</f>
        <v>3.3973812604370424</v>
      </c>
      <c r="G131" s="22">
        <f>IF(OR($A131="",$B131="",$C131=""),"",C131*'MPTO_working_3-way'!$I130)</f>
        <v>3.8400703337667177</v>
      </c>
      <c r="H131" s="17"/>
      <c r="I131" s="21"/>
      <c r="J131" s="22"/>
      <c r="K131" s="17"/>
      <c r="L131" s="21"/>
      <c r="M131" s="22"/>
      <c r="N131" s="23">
        <f t="shared" si="14"/>
        <v>44.353259159222262</v>
      </c>
      <c r="O131" s="24">
        <f t="shared" si="15"/>
        <v>29.434435623847499</v>
      </c>
      <c r="P131" s="24">
        <f t="shared" si="16"/>
        <v>26.041189694020577</v>
      </c>
      <c r="Q131" t="s">
        <v>131</v>
      </c>
      <c r="R131" t="s">
        <v>128</v>
      </c>
      <c r="S131" t="s">
        <v>276</v>
      </c>
      <c r="AD131" s="37"/>
      <c r="AE131" s="37"/>
      <c r="AH131" s="37"/>
      <c r="AI131" s="37"/>
      <c r="AJ131" t="s">
        <v>130</v>
      </c>
    </row>
    <row r="132" spans="1:36" s="36" customFormat="1" ht="15" x14ac:dyDescent="0.25">
      <c r="A132">
        <v>2.15</v>
      </c>
      <c r="B132">
        <v>3.42</v>
      </c>
      <c r="C132">
        <v>3.71</v>
      </c>
      <c r="D132" s="20">
        <f t="shared" ref="D132:D195" si="17">IF(OR($A132="",$B132="",$C132=""),"",(1/A132)+(1/B132)+(1/C132)-1)</f>
        <v>2.70557188642222E-2</v>
      </c>
      <c r="E132" s="17">
        <f>IF(OR($A132="",$B132="",$C132=""),"",A132*'MPTO_working_3-way'!$I131)</f>
        <v>2.206672466289691</v>
      </c>
      <c r="F132" s="21">
        <f>IF(OR($A132="",$B132="",$C132=""),"",B132*'MPTO_working_3-way'!$I131)</f>
        <v>3.5101487603305785</v>
      </c>
      <c r="G132" s="22">
        <f>IF(OR($A132="",$B132="",$C132=""),"",C132*'MPTO_working_3-way'!$I131)</f>
        <v>3.807792953458025</v>
      </c>
      <c r="H132" s="17"/>
      <c r="I132" s="21"/>
      <c r="J132" s="22"/>
      <c r="K132" s="17"/>
      <c r="L132" s="21"/>
      <c r="M132" s="22"/>
      <c r="N132" s="23">
        <f t="shared" si="14"/>
        <v>45.317101440133726</v>
      </c>
      <c r="O132" s="24">
        <f t="shared" si="15"/>
        <v>28.488821080785819</v>
      </c>
      <c r="P132" s="24">
        <f t="shared" si="16"/>
        <v>26.261932101425206</v>
      </c>
      <c r="Q132" t="s">
        <v>126</v>
      </c>
      <c r="R132" t="s">
        <v>129</v>
      </c>
      <c r="S132" t="s">
        <v>276</v>
      </c>
      <c r="AD132" s="37"/>
      <c r="AE132" s="37"/>
      <c r="AH132" s="37"/>
      <c r="AI132" s="37"/>
      <c r="AJ132" t="s">
        <v>130</v>
      </c>
    </row>
    <row r="133" spans="1:36" s="36" customFormat="1" ht="15" x14ac:dyDescent="0.25">
      <c r="A133">
        <v>2.41</v>
      </c>
      <c r="B133">
        <v>3.51</v>
      </c>
      <c r="C133">
        <v>2.95</v>
      </c>
      <c r="D133" s="20">
        <f t="shared" si="17"/>
        <v>3.8821095083842128E-2</v>
      </c>
      <c r="E133" s="17">
        <f>IF(OR($A133="",$B133="",$C133=""),"",A133*'MPTO_working_3-way'!$I132)</f>
        <v>2.47687225184379</v>
      </c>
      <c r="F133" s="21">
        <f>IF(OR($A133="",$B133="",$C133=""),"",B133*'MPTO_working_3-way'!$I132)</f>
        <v>3.6073948564197931</v>
      </c>
      <c r="G133" s="22">
        <f>IF(OR($A133="",$B133="",$C133=""),"",C133*'MPTO_working_3-way'!$I132)</f>
        <v>3.0318560759083737</v>
      </c>
      <c r="H133" s="17"/>
      <c r="I133" s="21"/>
      <c r="J133" s="22"/>
      <c r="K133" s="17"/>
      <c r="L133" s="21"/>
      <c r="M133" s="22"/>
      <c r="N133" s="23">
        <f t="shared" si="14"/>
        <v>40.373499249127505</v>
      </c>
      <c r="O133" s="24">
        <f t="shared" si="15"/>
        <v>27.720835666779859</v>
      </c>
      <c r="P133" s="24">
        <f t="shared" si="16"/>
        <v>32.983095996744836</v>
      </c>
      <c r="Q133" t="s">
        <v>100</v>
      </c>
      <c r="R133" t="s">
        <v>105</v>
      </c>
      <c r="S133" t="s">
        <v>276</v>
      </c>
      <c r="AD133" s="37"/>
      <c r="AE133" s="37"/>
      <c r="AH133" s="37"/>
      <c r="AI133" s="37"/>
      <c r="AJ133" t="s">
        <v>93</v>
      </c>
    </row>
    <row r="134" spans="1:36" s="36" customFormat="1" ht="15" x14ac:dyDescent="0.25">
      <c r="A134">
        <v>1.84</v>
      </c>
      <c r="B134">
        <v>3.56</v>
      </c>
      <c r="C134">
        <v>4.62</v>
      </c>
      <c r="D134" s="20">
        <f t="shared" si="17"/>
        <v>4.0827353724276039E-2</v>
      </c>
      <c r="E134" s="17">
        <f>IF(OR($A134="",$B134="",$C134=""),"",A134*'MPTO_working_3-way'!$I133)</f>
        <v>1.889782522710169</v>
      </c>
      <c r="F134" s="21">
        <f>IF(OR($A134="",$B134="",$C134=""),"",B134*'MPTO_working_3-way'!$I133)</f>
        <v>3.6563183591566313</v>
      </c>
      <c r="G134" s="22">
        <f>IF(OR($A134="",$B134="",$C134=""),"",C134*'MPTO_working_3-way'!$I133)</f>
        <v>4.7449974211527071</v>
      </c>
      <c r="H134" s="17"/>
      <c r="I134" s="21"/>
      <c r="J134" s="22"/>
      <c r="K134" s="17"/>
      <c r="L134" s="21"/>
      <c r="M134" s="22"/>
      <c r="N134" s="23">
        <f t="shared" si="14"/>
        <v>52.916141830218812</v>
      </c>
      <c r="O134" s="24">
        <f t="shared" si="15"/>
        <v>27.349916002135565</v>
      </c>
      <c r="P134" s="24">
        <f t="shared" si="16"/>
        <v>21.074827049264634</v>
      </c>
      <c r="Q134" t="s">
        <v>75</v>
      </c>
      <c r="R134" t="s">
        <v>83</v>
      </c>
      <c r="S134" t="s">
        <v>276</v>
      </c>
      <c r="AD134" s="37"/>
      <c r="AE134" s="37"/>
      <c r="AH134" s="37"/>
      <c r="AI134" s="37"/>
      <c r="AJ134" t="s">
        <v>93</v>
      </c>
    </row>
    <row r="135" spans="1:36" s="36" customFormat="1" ht="15" x14ac:dyDescent="0.25">
      <c r="A135">
        <v>1.56</v>
      </c>
      <c r="B135">
        <v>3.93</v>
      </c>
      <c r="C135">
        <v>6.73</v>
      </c>
      <c r="D135" s="20">
        <f t="shared" si="17"/>
        <v>4.4066977338304225E-2</v>
      </c>
      <c r="E135" s="17">
        <f>IF(OR($A135="",$B135="",$C135=""),"",A135*'MPTO_working_3-way'!$I134)</f>
        <v>1.6205609083307937</v>
      </c>
      <c r="F135" s="21">
        <f>IF(OR($A135="",$B135="",$C135=""),"",B135*'MPTO_working_3-way'!$I134)</f>
        <v>4.0825669036795</v>
      </c>
      <c r="G135" s="22">
        <f>IF(OR($A135="",$B135="",$C135=""),"",C135*'MPTO_working_3-way'!$I134)</f>
        <v>6.9912659699142576</v>
      </c>
      <c r="H135" s="17"/>
      <c r="I135" s="21"/>
      <c r="J135" s="22"/>
      <c r="K135" s="17"/>
      <c r="L135" s="21"/>
      <c r="M135" s="22"/>
      <c r="N135" s="23">
        <f t="shared" si="14"/>
        <v>61.707029637659069</v>
      </c>
      <c r="O135" s="24">
        <f t="shared" si="15"/>
        <v>24.494393443956273</v>
      </c>
      <c r="P135" s="24">
        <f t="shared" si="16"/>
        <v>14.303561104717408</v>
      </c>
      <c r="Q135" t="s">
        <v>101</v>
      </c>
      <c r="R135" t="s">
        <v>112</v>
      </c>
      <c r="S135" t="s">
        <v>276</v>
      </c>
      <c r="AD135" s="37"/>
      <c r="AE135" s="37"/>
      <c r="AH135" s="37"/>
      <c r="AI135" s="37"/>
      <c r="AJ135" t="s">
        <v>93</v>
      </c>
    </row>
    <row r="136" spans="1:36" s="36" customFormat="1" ht="15" x14ac:dyDescent="0.25">
      <c r="A136">
        <v>1.34</v>
      </c>
      <c r="B136">
        <v>5.07</v>
      </c>
      <c r="C136">
        <v>9.8800000000000008</v>
      </c>
      <c r="D136" s="20">
        <f t="shared" si="17"/>
        <v>4.472189039232366E-2</v>
      </c>
      <c r="E136" s="17">
        <f>IF(OR($A136="",$B136="",$C136=""),"",A136*'MPTO_working_3-way'!$I135)</f>
        <v>1.39470865399053</v>
      </c>
      <c r="F136" s="21">
        <f>IF(OR($A136="",$B136="",$C136=""),"",B136*'MPTO_working_3-way'!$I135)</f>
        <v>5.27699468338208</v>
      </c>
      <c r="G136" s="22">
        <f>IF(OR($A136="",$B136="",$C136=""),"",C136*'MPTO_working_3-way'!$I135)</f>
        <v>10.283374254795849</v>
      </c>
      <c r="H136" s="17"/>
      <c r="I136" s="21"/>
      <c r="J136" s="22"/>
      <c r="K136" s="17"/>
      <c r="L136" s="21"/>
      <c r="M136" s="22"/>
      <c r="N136" s="23">
        <f t="shared" si="14"/>
        <v>71.699562280538473</v>
      </c>
      <c r="O136" s="24">
        <f t="shared" si="15"/>
        <v>18.950180168820822</v>
      </c>
      <c r="P136" s="24">
        <f t="shared" si="16"/>
        <v>9.724434560315947</v>
      </c>
      <c r="Q136" t="s">
        <v>113</v>
      </c>
      <c r="R136" t="s">
        <v>107</v>
      </c>
      <c r="S136" t="s">
        <v>276</v>
      </c>
      <c r="AD136" s="37"/>
      <c r="AE136" s="37"/>
      <c r="AH136" s="37"/>
      <c r="AI136" s="37"/>
      <c r="AJ136" t="s">
        <v>93</v>
      </c>
    </row>
    <row r="137" spans="1:36" s="36" customFormat="1" ht="15" x14ac:dyDescent="0.25">
      <c r="A137">
        <v>28.81</v>
      </c>
      <c r="B137">
        <v>10.37</v>
      </c>
      <c r="C137">
        <v>1.06</v>
      </c>
      <c r="D137" s="20">
        <f t="shared" si="17"/>
        <v>7.4538411924050196E-2</v>
      </c>
      <c r="E137" s="17">
        <f>IF(OR($A137="",$B137="",$C137=""),"",A137*'MPTO_working_3-way'!$I136)</f>
        <v>30.079569617116544</v>
      </c>
      <c r="F137" s="21">
        <f>IF(OR($A137="",$B137="",$C137=""),"",B137*'MPTO_working_3-way'!$I136)</f>
        <v>10.826974554998214</v>
      </c>
      <c r="G137" s="22">
        <f>IF(OR($A137="",$B137="",$C137=""),"",C137*'MPTO_working_3-way'!$I136)</f>
        <v>1.1067109959786026</v>
      </c>
      <c r="H137" s="17"/>
      <c r="I137" s="21"/>
      <c r="J137" s="22"/>
      <c r="K137" s="17"/>
      <c r="L137" s="21"/>
      <c r="M137" s="22"/>
      <c r="N137" s="23">
        <f t="shared" si="14"/>
        <v>3.3245156520821952</v>
      </c>
      <c r="O137" s="24">
        <f t="shared" si="15"/>
        <v>9.2361905435379033</v>
      </c>
      <c r="P137" s="24">
        <f t="shared" si="16"/>
        <v>90.357826355177394</v>
      </c>
      <c r="Q137" t="s">
        <v>89</v>
      </c>
      <c r="R137" t="s">
        <v>73</v>
      </c>
      <c r="S137" t="s">
        <v>276</v>
      </c>
      <c r="AD137" s="37"/>
      <c r="AE137" s="37"/>
      <c r="AH137" s="37"/>
      <c r="AI137" s="37"/>
      <c r="AJ137" t="s">
        <v>94</v>
      </c>
    </row>
    <row r="138" spans="1:36" s="36" customFormat="1" ht="15" x14ac:dyDescent="0.25">
      <c r="A138">
        <v>10.24</v>
      </c>
      <c r="B138">
        <v>5.28</v>
      </c>
      <c r="C138">
        <v>1.29</v>
      </c>
      <c r="D138" s="20">
        <f t="shared" si="17"/>
        <v>6.2243987843551674E-2</v>
      </c>
      <c r="E138" s="17">
        <f>IF(OR($A138="",$B138="",$C138=""),"",A138*'MPTO_working_3-way'!$I137)</f>
        <v>10.697952157617394</v>
      </c>
      <c r="F138" s="21">
        <f>IF(OR($A138="",$B138="",$C138=""),"",B138*'MPTO_working_3-way'!$I137)</f>
        <v>5.5161315812714689</v>
      </c>
      <c r="G138" s="22">
        <f>IF(OR($A138="",$B138="",$C138=""),"",C138*'MPTO_working_3-way'!$I137)</f>
        <v>1.3476912386060975</v>
      </c>
      <c r="H138" s="17"/>
      <c r="I138" s="21"/>
      <c r="J138" s="22"/>
      <c r="K138" s="17"/>
      <c r="L138" s="21"/>
      <c r="M138" s="22"/>
      <c r="N138" s="23">
        <f t="shared" si="14"/>
        <v>9.3475833997627085</v>
      </c>
      <c r="O138" s="24">
        <f t="shared" si="15"/>
        <v>18.128646593479193</v>
      </c>
      <c r="P138" s="24">
        <f t="shared" si="16"/>
        <v>74.200972103542739</v>
      </c>
      <c r="Q138" t="s">
        <v>92</v>
      </c>
      <c r="R138" t="s">
        <v>81</v>
      </c>
      <c r="S138" t="s">
        <v>276</v>
      </c>
      <c r="AD138" s="37"/>
      <c r="AE138" s="37"/>
      <c r="AH138" s="37"/>
      <c r="AI138" s="37"/>
      <c r="AJ138" t="s">
        <v>94</v>
      </c>
    </row>
    <row r="139" spans="1:36" s="36" customFormat="1" ht="15" x14ac:dyDescent="0.25">
      <c r="A139">
        <v>3.84</v>
      </c>
      <c r="B139">
        <v>3.26</v>
      </c>
      <c r="C139">
        <v>2.04</v>
      </c>
      <c r="D139" s="20">
        <f t="shared" si="17"/>
        <v>5.7361211355708042E-2</v>
      </c>
      <c r="E139" s="17">
        <f>IF(OR($A139="",$B139="",$C139=""),"",A139*'MPTO_working_3-way'!$I138)</f>
        <v>4.1262275017883523</v>
      </c>
      <c r="F139" s="21">
        <f>IF(OR($A139="",$B139="",$C139=""),"",B139*'MPTO_working_3-way'!$I138)</f>
        <v>3.5029952228724035</v>
      </c>
      <c r="G139" s="22">
        <f>IF(OR($A139="",$B139="",$C139=""),"",C139*'MPTO_working_3-way'!$I138)</f>
        <v>2.1920583603250625</v>
      </c>
      <c r="H139" s="17"/>
      <c r="I139" s="21"/>
      <c r="J139" s="22"/>
      <c r="K139" s="17"/>
      <c r="L139" s="21"/>
      <c r="M139" s="22"/>
      <c r="N139" s="23">
        <f t="shared" si="14"/>
        <v>24.235212420221352</v>
      </c>
      <c r="O139" s="24">
        <f t="shared" si="15"/>
        <v>28.546998679033734</v>
      </c>
      <c r="P139" s="24">
        <f t="shared" si="16"/>
        <v>45.619223379240189</v>
      </c>
      <c r="Q139" t="s">
        <v>90</v>
      </c>
      <c r="R139" t="s">
        <v>91</v>
      </c>
      <c r="S139" t="s">
        <v>276</v>
      </c>
      <c r="AD139" s="37"/>
      <c r="AE139" s="37"/>
      <c r="AH139" s="37"/>
      <c r="AI139" s="37"/>
      <c r="AJ139" t="s">
        <v>94</v>
      </c>
    </row>
    <row r="140" spans="1:36" s="36" customFormat="1" ht="15" x14ac:dyDescent="0.25">
      <c r="A140">
        <v>1.98</v>
      </c>
      <c r="B140">
        <v>3.09</v>
      </c>
      <c r="C140">
        <v>4.6100000000000003</v>
      </c>
      <c r="D140" s="20">
        <f t="shared" si="17"/>
        <v>4.5594840216073074E-2</v>
      </c>
      <c r="E140" s="17">
        <f>IF(OR($A140="",$B140="",$C140=""),"",A140*'MPTO_working_3-way'!$I139)</f>
        <v>2.1032430959302322</v>
      </c>
      <c r="F140" s="21">
        <f>IF(OR($A140="",$B140="",$C140=""),"",B140*'MPTO_working_3-way'!$I139)</f>
        <v>3.2823339224365746</v>
      </c>
      <c r="G140" s="22">
        <f>IF(OR($A140="",$B140="",$C140=""),"",C140*'MPTO_working_3-way'!$I139)</f>
        <v>4.8969447839587739</v>
      </c>
      <c r="H140" s="17"/>
      <c r="I140" s="21"/>
      <c r="J140" s="22"/>
      <c r="K140" s="17"/>
      <c r="L140" s="21"/>
      <c r="M140" s="22"/>
      <c r="N140" s="23">
        <f t="shared" si="14"/>
        <v>47.545621423172449</v>
      </c>
      <c r="O140" s="24">
        <f t="shared" si="15"/>
        <v>30.466126348828947</v>
      </c>
      <c r="P140" s="24">
        <f t="shared" si="16"/>
        <v>20.420895969171678</v>
      </c>
      <c r="Q140" t="s">
        <v>211</v>
      </c>
      <c r="R140" t="s">
        <v>208</v>
      </c>
      <c r="S140" t="s">
        <v>276</v>
      </c>
      <c r="AD140" s="37"/>
      <c r="AE140" s="37"/>
      <c r="AH140" s="37"/>
      <c r="AI140" s="37"/>
      <c r="AJ140" t="s">
        <v>252</v>
      </c>
    </row>
    <row r="141" spans="1:36" s="36" customFormat="1" ht="15" x14ac:dyDescent="0.25">
      <c r="A141">
        <v>5.12</v>
      </c>
      <c r="B141">
        <v>3.7</v>
      </c>
      <c r="C141">
        <v>1.71</v>
      </c>
      <c r="D141" s="20">
        <f t="shared" si="17"/>
        <v>5.0378091907697042E-2</v>
      </c>
      <c r="E141" s="17">
        <f>IF(OR($A141="",$B141="",$C141=""),"",A141*'MPTO_working_3-way'!$I140)</f>
        <v>5.413689402141225</v>
      </c>
      <c r="F141" s="21">
        <f>IF(OR($A141="",$B141="",$C141=""),"",B141*'MPTO_working_3-way'!$I140)</f>
        <v>3.91223648201612</v>
      </c>
      <c r="G141" s="22">
        <f>IF(OR($A141="",$B141="",$C141=""),"",C141*'MPTO_working_3-way'!$I140)</f>
        <v>1.8080876714182608</v>
      </c>
      <c r="H141" s="17"/>
      <c r="I141" s="21"/>
      <c r="J141" s="22"/>
      <c r="K141" s="17"/>
      <c r="L141" s="21"/>
      <c r="M141" s="22"/>
      <c r="N141" s="23">
        <f t="shared" si="14"/>
        <v>18.471691405208425</v>
      </c>
      <c r="O141" s="24">
        <f t="shared" si="15"/>
        <v>25.560827025585709</v>
      </c>
      <c r="P141" s="24">
        <f t="shared" si="16"/>
        <v>55.307052628460305</v>
      </c>
      <c r="Q141" t="s">
        <v>210</v>
      </c>
      <c r="R141" t="s">
        <v>214</v>
      </c>
      <c r="S141" t="s">
        <v>276</v>
      </c>
      <c r="AD141" s="37"/>
      <c r="AE141" s="37"/>
      <c r="AH141" s="37"/>
      <c r="AI141" s="37"/>
      <c r="AJ141" t="s">
        <v>252</v>
      </c>
    </row>
    <row r="142" spans="1:36" s="36" customFormat="1" ht="15" x14ac:dyDescent="0.25">
      <c r="A142">
        <v>2.0099999999999998</v>
      </c>
      <c r="B142">
        <v>3.42</v>
      </c>
      <c r="C142">
        <v>3.91</v>
      </c>
      <c r="D142" s="20">
        <f t="shared" si="17"/>
        <v>4.5664574332983543E-2</v>
      </c>
      <c r="E142" s="17">
        <f>IF(OR($A142="",$B142="",$C142=""),"",A142*'MPTO_working_3-way'!$I141)</f>
        <v>2.1016456288343068</v>
      </c>
      <c r="F142" s="21">
        <f>IF(OR($A142="",$B142="",$C142=""),"",B142*'MPTO_working_3-way'!$I141)</f>
        <v>3.5759343535389698</v>
      </c>
      <c r="G142" s="22">
        <f>IF(OR($A142="",$B142="",$C142=""),"",C142*'MPTO_working_3-way'!$I141)</f>
        <v>4.0882758252448461</v>
      </c>
      <c r="H142" s="17"/>
      <c r="I142" s="21"/>
      <c r="J142" s="22"/>
      <c r="K142" s="17"/>
      <c r="L142" s="21"/>
      <c r="M142" s="22"/>
      <c r="N142" s="23">
        <f t="shared" si="14"/>
        <v>47.581760991488245</v>
      </c>
      <c r="O142" s="24">
        <f t="shared" si="15"/>
        <v>27.964719179208004</v>
      </c>
      <c r="P142" s="24">
        <f t="shared" si="16"/>
        <v>24.460189154192165</v>
      </c>
      <c r="Q142" t="s">
        <v>237</v>
      </c>
      <c r="R142" t="s">
        <v>236</v>
      </c>
      <c r="S142" t="s">
        <v>276</v>
      </c>
      <c r="AD142" s="37"/>
      <c r="AE142" s="37"/>
      <c r="AH142" s="37"/>
      <c r="AI142" s="37"/>
      <c r="AJ142" t="s">
        <v>252</v>
      </c>
    </row>
    <row r="143" spans="1:36" s="36" customFormat="1" ht="15" x14ac:dyDescent="0.25">
      <c r="A143">
        <v>1.1599999999999999</v>
      </c>
      <c r="B143">
        <v>7.8</v>
      </c>
      <c r="C143">
        <v>15.6</v>
      </c>
      <c r="D143" s="20">
        <f t="shared" si="17"/>
        <v>5.4376657824933838E-2</v>
      </c>
      <c r="E143" s="17">
        <f>IF(OR($A143="",$B143="",$C143=""),"",A143*'MPTO_working_3-way'!$I142)</f>
        <v>1.2184385866129286</v>
      </c>
      <c r="F143" s="21">
        <f>IF(OR($A143="",$B143="",$C143=""),"",B143*'MPTO_working_3-way'!$I142)</f>
        <v>8.1929491168800368</v>
      </c>
      <c r="G143" s="22">
        <f>IF(OR($A143="",$B143="",$C143=""),"",C143*'MPTO_working_3-way'!$I142)</f>
        <v>16.385898233760074</v>
      </c>
      <c r="H143" s="17"/>
      <c r="I143" s="21"/>
      <c r="J143" s="22"/>
      <c r="K143" s="17"/>
      <c r="L143" s="21"/>
      <c r="M143" s="22"/>
      <c r="N143" s="23">
        <f t="shared" si="14"/>
        <v>82.072253044763286</v>
      </c>
      <c r="O143" s="24">
        <f t="shared" si="15"/>
        <v>12.205617119477617</v>
      </c>
      <c r="P143" s="24">
        <f t="shared" si="16"/>
        <v>6.1028085597388086</v>
      </c>
      <c r="Q143" t="s">
        <v>246</v>
      </c>
      <c r="R143" t="s">
        <v>213</v>
      </c>
      <c r="S143" t="s">
        <v>276</v>
      </c>
      <c r="AD143" s="37"/>
      <c r="AE143" s="37"/>
      <c r="AH143" s="37"/>
      <c r="AI143" s="37"/>
      <c r="AJ143" t="s">
        <v>252</v>
      </c>
    </row>
    <row r="144" spans="1:36" s="36" customFormat="1" ht="15" x14ac:dyDescent="0.25">
      <c r="A144">
        <v>1.88</v>
      </c>
      <c r="B144">
        <v>3.83</v>
      </c>
      <c r="C144">
        <v>3.91</v>
      </c>
      <c r="D144" s="20">
        <f t="shared" si="17"/>
        <v>4.8765975064471334E-2</v>
      </c>
      <c r="E144" s="17">
        <f>IF(OR($A144="",$B144="",$C144=""),"",A144*'MPTO_working_3-way'!$I143)</f>
        <v>1.9658493997460089</v>
      </c>
      <c r="F144" s="21">
        <f>IF(OR($A144="",$B144="",$C144=""),"",B144*'MPTO_working_3-way'!$I143)</f>
        <v>4.0048953196953274</v>
      </c>
      <c r="G144" s="22">
        <f>IF(OR($A144="",$B144="",$C144=""),"",C144*'MPTO_working_3-way'!$I143)</f>
        <v>4.088548485641966</v>
      </c>
      <c r="H144" s="17"/>
      <c r="I144" s="21"/>
      <c r="J144" s="22"/>
      <c r="K144" s="17"/>
      <c r="L144" s="21"/>
      <c r="M144" s="22"/>
      <c r="N144" s="23">
        <f t="shared" si="14"/>
        <v>50.868596553184673</v>
      </c>
      <c r="O144" s="24">
        <f t="shared" si="15"/>
        <v>24.969441650127202</v>
      </c>
      <c r="P144" s="24">
        <f t="shared" si="16"/>
        <v>24.458557933500558</v>
      </c>
      <c r="Q144" t="s">
        <v>109</v>
      </c>
      <c r="R144" t="s">
        <v>110</v>
      </c>
      <c r="S144" t="s">
        <v>276</v>
      </c>
      <c r="AD144" s="37"/>
      <c r="AE144" s="37"/>
      <c r="AH144" s="37"/>
      <c r="AI144" s="37"/>
      <c r="AJ144" t="s">
        <v>95</v>
      </c>
    </row>
    <row r="145" spans="1:36" s="36" customFormat="1" ht="15" x14ac:dyDescent="0.25">
      <c r="A145">
        <v>1.78</v>
      </c>
      <c r="B145">
        <v>3.96</v>
      </c>
      <c r="C145">
        <v>4.28</v>
      </c>
      <c r="D145" s="20">
        <f t="shared" si="17"/>
        <v>4.7967865147325428E-2</v>
      </c>
      <c r="E145" s="17">
        <f>IF(OR($A145="",$B145="",$C145=""),"",A145*'MPTO_working_3-way'!$I144)</f>
        <v>1.8767904509283824</v>
      </c>
      <c r="F145" s="21">
        <f>IF(OR($A145="",$B145="",$C145=""),"",B145*'MPTO_working_3-way'!$I144)</f>
        <v>4.1753315649867382</v>
      </c>
      <c r="G145" s="22">
        <f>IF(OR($A145="",$B145="",$C145=""),"",C145*'MPTO_working_3-way'!$I144)</f>
        <v>4.5127320954907173</v>
      </c>
      <c r="H145" s="17"/>
      <c r="I145" s="21"/>
      <c r="J145" s="22"/>
      <c r="K145" s="17"/>
      <c r="L145" s="21"/>
      <c r="M145" s="22"/>
      <c r="N145" s="23">
        <f t="shared" si="14"/>
        <v>53.282453536852501</v>
      </c>
      <c r="O145" s="24">
        <f t="shared" si="15"/>
        <v>23.950193761514512</v>
      </c>
      <c r="P145" s="24">
        <f t="shared" si="16"/>
        <v>22.159525069064827</v>
      </c>
      <c r="Q145" t="s">
        <v>87</v>
      </c>
      <c r="R145" t="s">
        <v>108</v>
      </c>
      <c r="S145" t="s">
        <v>276</v>
      </c>
      <c r="AD145" s="37"/>
      <c r="AE145" s="37"/>
      <c r="AH145" s="37"/>
      <c r="AI145" s="37"/>
      <c r="AJ145" t="s">
        <v>95</v>
      </c>
    </row>
    <row r="146" spans="1:36" s="36" customFormat="1" ht="15" x14ac:dyDescent="0.25">
      <c r="A146">
        <v>2.17</v>
      </c>
      <c r="B146">
        <v>3.55</v>
      </c>
      <c r="C146">
        <v>3.5</v>
      </c>
      <c r="D146" s="20">
        <f t="shared" si="17"/>
        <v>2.8233919646913908E-2</v>
      </c>
      <c r="E146" s="17">
        <f>IF(OR($A146="",$B146="",$C146=""),"",A146*'MPTO_working_3-way'!$I145)</f>
        <v>2.2758221658899029</v>
      </c>
      <c r="F146" s="21">
        <f>IF(OR($A146="",$B146="",$C146=""),"",B146*'MPTO_working_3-way'!$I145)</f>
        <v>3.7231192114788731</v>
      </c>
      <c r="G146" s="22">
        <f>IF(OR($A146="",$B146="",$C146=""),"",C146*'MPTO_working_3-way'!$I145)</f>
        <v>3.6706809127256497</v>
      </c>
      <c r="H146" s="17"/>
      <c r="I146" s="21"/>
      <c r="J146" s="22"/>
      <c r="K146" s="17"/>
      <c r="L146" s="21"/>
      <c r="M146" s="22"/>
      <c r="N146" s="23">
        <f t="shared" si="14"/>
        <v>43.940164349747214</v>
      </c>
      <c r="O146" s="24">
        <f t="shared" si="15"/>
        <v>26.859199053225762</v>
      </c>
      <c r="P146" s="24">
        <f t="shared" si="16"/>
        <v>27.242901896843275</v>
      </c>
      <c r="Q146" t="s">
        <v>225</v>
      </c>
      <c r="R146" t="s">
        <v>228</v>
      </c>
      <c r="S146" t="s">
        <v>276</v>
      </c>
      <c r="AD146" s="37"/>
      <c r="AE146" s="37"/>
      <c r="AH146" s="37"/>
      <c r="AI146" s="37"/>
      <c r="AJ146" t="s">
        <v>253</v>
      </c>
    </row>
    <row r="147" spans="1:36" s="36" customFormat="1" ht="15" x14ac:dyDescent="0.25">
      <c r="A147">
        <v>1.72</v>
      </c>
      <c r="B147">
        <v>4.03</v>
      </c>
      <c r="C147">
        <v>4.99</v>
      </c>
      <c r="D147" s="20">
        <f t="shared" si="17"/>
        <v>2.9935108256792908E-2</v>
      </c>
      <c r="E147" s="17">
        <f>IF(OR($A147="",$B147="",$C147=""),"",A147*'MPTO_working_3-way'!$I146)</f>
        <v>1.8025047280533997</v>
      </c>
      <c r="F147" s="21">
        <f>IF(OR($A147="",$B147="",$C147=""),"",B147*'MPTO_working_3-way'!$I146)</f>
        <v>4.2233104965437214</v>
      </c>
      <c r="G147" s="22">
        <f>IF(OR($A147="",$B147="",$C147=""),"",C147*'MPTO_working_3-way'!$I146)</f>
        <v>5.229359647085154</v>
      </c>
      <c r="H147" s="17"/>
      <c r="I147" s="21"/>
      <c r="J147" s="22"/>
      <c r="K147" s="17"/>
      <c r="L147" s="21"/>
      <c r="M147" s="22"/>
      <c r="N147" s="23">
        <f t="shared" si="14"/>
        <v>55.478356557762922</v>
      </c>
      <c r="O147" s="24">
        <f t="shared" si="15"/>
        <v>23.678107513486903</v>
      </c>
      <c r="P147" s="24">
        <f t="shared" si="16"/>
        <v>19.122800256383211</v>
      </c>
      <c r="Q147" t="s">
        <v>245</v>
      </c>
      <c r="R147" t="s">
        <v>216</v>
      </c>
      <c r="S147" t="s">
        <v>276</v>
      </c>
      <c r="AD147" s="37"/>
      <c r="AE147" s="37"/>
      <c r="AH147" s="37"/>
      <c r="AI147" s="37"/>
      <c r="AJ147" t="s">
        <v>253</v>
      </c>
    </row>
    <row r="148" spans="1:36" s="36" customFormat="1" ht="15" x14ac:dyDescent="0.25">
      <c r="A148">
        <v>2.37</v>
      </c>
      <c r="B148">
        <v>3.78</v>
      </c>
      <c r="C148">
        <v>2.93</v>
      </c>
      <c r="D148" s="20">
        <f t="shared" si="17"/>
        <v>2.7788121147951816E-2</v>
      </c>
      <c r="E148" s="17">
        <f>IF(OR($A148="",$B148="",$C148=""),"",A148*'MPTO_working_3-way'!$I147)</f>
        <v>2.436914389563186</v>
      </c>
      <c r="F148" s="21">
        <f>IF(OR($A148="",$B148="",$C148=""),"",B148*'MPTO_working_3-way'!$I147)</f>
        <v>3.8867242162653342</v>
      </c>
      <c r="G148" s="22">
        <f>IF(OR($A148="",$B148="",$C148=""),"",C148*'MPTO_working_3-way'!$I147)</f>
        <v>3.0127253845654578</v>
      </c>
      <c r="H148" s="17"/>
      <c r="I148" s="21"/>
      <c r="J148" s="22"/>
      <c r="K148" s="17"/>
      <c r="L148" s="21"/>
      <c r="M148" s="22"/>
      <c r="N148" s="23">
        <f t="shared" si="14"/>
        <v>41.035499822349067</v>
      </c>
      <c r="O148" s="24">
        <f t="shared" si="15"/>
        <v>25.728607031472826</v>
      </c>
      <c r="P148" s="24">
        <f t="shared" si="16"/>
        <v>33.192537398964944</v>
      </c>
      <c r="Q148" t="s">
        <v>223</v>
      </c>
      <c r="R148" t="s">
        <v>226</v>
      </c>
      <c r="S148" t="s">
        <v>276</v>
      </c>
      <c r="AD148" s="37"/>
      <c r="AE148" s="37"/>
      <c r="AH148" s="37"/>
      <c r="AI148" s="37"/>
      <c r="AJ148" t="s">
        <v>253</v>
      </c>
    </row>
    <row r="149" spans="1:36" s="36" customFormat="1" ht="15" x14ac:dyDescent="0.25">
      <c r="A149">
        <v>1.75</v>
      </c>
      <c r="B149">
        <v>3.99</v>
      </c>
      <c r="C149">
        <v>4.79</v>
      </c>
      <c r="D149" s="20">
        <f t="shared" si="17"/>
        <v>3.0823405067993637E-2</v>
      </c>
      <c r="E149" s="17">
        <f>IF(OR($A149="",$B149="",$C149=""),"",A149*'MPTO_working_3-way'!$I148)</f>
        <v>1.8023864394493876</v>
      </c>
      <c r="F149" s="21">
        <f>IF(OR($A149="",$B149="",$C149=""),"",B149*'MPTO_working_3-way'!$I148)</f>
        <v>4.1094410819446043</v>
      </c>
      <c r="G149" s="22">
        <f>IF(OR($A149="",$B149="",$C149=""),"",C149*'MPTO_working_3-way'!$I148)</f>
        <v>4.933389168550038</v>
      </c>
      <c r="H149" s="17"/>
      <c r="I149" s="21"/>
      <c r="J149" s="22"/>
      <c r="K149" s="17"/>
      <c r="L149" s="21"/>
      <c r="M149" s="22"/>
      <c r="N149" s="23">
        <f t="shared" si="14"/>
        <v>55.481997540188488</v>
      </c>
      <c r="O149" s="24">
        <f t="shared" si="15"/>
        <v>24.334209447451087</v>
      </c>
      <c r="P149" s="24">
        <f t="shared" si="16"/>
        <v>20.270040854974916</v>
      </c>
      <c r="Q149" t="s">
        <v>244</v>
      </c>
      <c r="R149" t="s">
        <v>241</v>
      </c>
      <c r="S149" t="s">
        <v>276</v>
      </c>
      <c r="AD149" s="37"/>
      <c r="AE149" s="37"/>
      <c r="AH149" s="37"/>
      <c r="AI149" s="37"/>
      <c r="AJ149" t="s">
        <v>253</v>
      </c>
    </row>
    <row r="150" spans="1:36" s="36" customFormat="1" ht="15" x14ac:dyDescent="0.25">
      <c r="A150">
        <v>1.74</v>
      </c>
      <c r="B150">
        <v>3.95</v>
      </c>
      <c r="C150">
        <v>4.95</v>
      </c>
      <c r="D150" s="20">
        <f t="shared" si="17"/>
        <v>2.9897402660388206E-2</v>
      </c>
      <c r="E150" s="17">
        <f>IF(OR($A150="",$B150="",$C150=""),"",A150*'MPTO_working_3-way'!$I149)</f>
        <v>1.7883513307974361</v>
      </c>
      <c r="F150" s="21">
        <f>IF(OR($A150="",$B150="",$C150=""),"",B150*'MPTO_working_3-way'!$I149)</f>
        <v>4.0597630785344094</v>
      </c>
      <c r="G150" s="22">
        <f>IF(OR($A150="",$B150="",$C150=""),"",C150*'MPTO_working_3-way'!$I149)</f>
        <v>5.0875511996823617</v>
      </c>
      <c r="H150" s="17"/>
      <c r="I150" s="21"/>
      <c r="J150" s="22"/>
      <c r="K150" s="17"/>
      <c r="L150" s="21"/>
      <c r="M150" s="22"/>
      <c r="N150" s="23">
        <f t="shared" si="14"/>
        <v>55.917424209598352</v>
      </c>
      <c r="O150" s="24">
        <f t="shared" si="15"/>
        <v>24.63197927207624</v>
      </c>
      <c r="P150" s="24">
        <f t="shared" si="16"/>
        <v>19.655821843373968</v>
      </c>
      <c r="Q150" t="s">
        <v>242</v>
      </c>
      <c r="R150" t="s">
        <v>265</v>
      </c>
      <c r="S150" t="s">
        <v>276</v>
      </c>
      <c r="AD150" s="37"/>
      <c r="AE150" s="37"/>
      <c r="AH150" s="37"/>
      <c r="AI150" s="37"/>
      <c r="AJ150" t="s">
        <v>253</v>
      </c>
    </row>
    <row r="151" spans="1:36" s="36" customFormat="1" ht="15" x14ac:dyDescent="0.25">
      <c r="A151">
        <v>1.98</v>
      </c>
      <c r="B151">
        <v>3.7</v>
      </c>
      <c r="C151">
        <v>3.94</v>
      </c>
      <c r="D151" s="20">
        <f t="shared" si="17"/>
        <v>2.9127881919760235E-2</v>
      </c>
      <c r="E151" s="17">
        <f>IF(OR($A151="",$B151="",$C151=""),"",A151*'MPTO_working_3-way'!$I150)</f>
        <v>2.0410303420346274</v>
      </c>
      <c r="F151" s="21">
        <f>IF(OR($A151="",$B151="",$C151=""),"",B151*'MPTO_working_3-way'!$I150)</f>
        <v>3.8140465987515766</v>
      </c>
      <c r="G151" s="22">
        <f>IF(OR($A151="",$B151="",$C151=""),"",C151*'MPTO_working_3-way'!$I150)</f>
        <v>4.061444215967895</v>
      </c>
      <c r="H151" s="17"/>
      <c r="I151" s="21"/>
      <c r="J151" s="22"/>
      <c r="K151" s="17"/>
      <c r="L151" s="21"/>
      <c r="M151" s="22"/>
      <c r="N151" s="23">
        <f t="shared" si="14"/>
        <v>48.994862026555523</v>
      </c>
      <c r="O151" s="24">
        <f t="shared" si="15"/>
        <v>26.218872111508091</v>
      </c>
      <c r="P151" s="24">
        <f t="shared" si="16"/>
        <v>24.621783454969528</v>
      </c>
      <c r="Q151" t="s">
        <v>229</v>
      </c>
      <c r="R151" t="s">
        <v>243</v>
      </c>
      <c r="S151" t="s">
        <v>276</v>
      </c>
      <c r="AD151" s="37"/>
      <c r="AE151" s="37"/>
      <c r="AH151" s="37"/>
      <c r="AI151" s="37"/>
      <c r="AJ151" t="s">
        <v>253</v>
      </c>
    </row>
    <row r="152" spans="1:36" s="36" customFormat="1" ht="15" x14ac:dyDescent="0.25">
      <c r="A152">
        <v>3.46</v>
      </c>
      <c r="B152">
        <v>3.76</v>
      </c>
      <c r="C152">
        <v>2.11</v>
      </c>
      <c r="D152" s="20">
        <f t="shared" si="17"/>
        <v>2.8908437138072562E-2</v>
      </c>
      <c r="E152" s="17">
        <f>IF(OR($A152="",$B152="",$C152=""),"",A152*'MPTO_working_3-way'!$I151)</f>
        <v>3.5634450132049431</v>
      </c>
      <c r="F152" s="21">
        <f>IF(OR($A152="",$B152="",$C152=""),"",B152*'MPTO_working_3-way'!$I151)</f>
        <v>3.8724142340030596</v>
      </c>
      <c r="G152" s="22">
        <f>IF(OR($A152="",$B152="",$C152=""),"",C152*'MPTO_working_3-way'!$I151)</f>
        <v>2.1730835196134191</v>
      </c>
      <c r="H152" s="17"/>
      <c r="I152" s="21"/>
      <c r="J152" s="22"/>
      <c r="K152" s="17"/>
      <c r="L152" s="21"/>
      <c r="M152" s="22"/>
      <c r="N152" s="23">
        <f t="shared" si="14"/>
        <v>28.0627313258471</v>
      </c>
      <c r="O152" s="24">
        <f t="shared" si="15"/>
        <v>25.823683613678451</v>
      </c>
      <c r="P152" s="24">
        <f t="shared" si="16"/>
        <v>46.017559425322737</v>
      </c>
      <c r="Q152" t="s">
        <v>227</v>
      </c>
      <c r="R152" t="s">
        <v>240</v>
      </c>
      <c r="S152" t="s">
        <v>276</v>
      </c>
      <c r="AD152" s="37"/>
      <c r="AE152" s="37"/>
      <c r="AH152" s="37"/>
      <c r="AI152" s="37"/>
      <c r="AJ152" t="s">
        <v>253</v>
      </c>
    </row>
    <row r="153" spans="1:36" s="36" customFormat="1" ht="15" x14ac:dyDescent="0.25">
      <c r="A153">
        <v>2.1800000000000002</v>
      </c>
      <c r="B153">
        <v>3.52</v>
      </c>
      <c r="C153">
        <v>3.31</v>
      </c>
      <c r="D153" s="20">
        <f t="shared" si="17"/>
        <v>4.4921309046561886E-2</v>
      </c>
      <c r="E153" s="17">
        <f>IF(OR($A153="",$B153="",$C153=""),"",A153*'MPTO_working_3-way'!$I152)</f>
        <v>2.2434987825850774</v>
      </c>
      <c r="F153" s="21">
        <f>IF(OR($A153="",$B153="",$C153=""),"",B153*'MPTO_working_3-way'!$I152)</f>
        <v>3.6225301443575559</v>
      </c>
      <c r="G153" s="22">
        <f>IF(OR($A153="",$B153="",$C153=""),"",C153*'MPTO_working_3-way'!$I152)</f>
        <v>3.4064132891544063</v>
      </c>
      <c r="H153" s="17"/>
      <c r="I153" s="21"/>
      <c r="J153" s="22"/>
      <c r="K153" s="17"/>
      <c r="L153" s="21"/>
      <c r="M153" s="22"/>
      <c r="N153" s="23">
        <f t="shared" si="14"/>
        <v>44.573235687150557</v>
      </c>
      <c r="O153" s="24">
        <f t="shared" si="15"/>
        <v>27.605015283519378</v>
      </c>
      <c r="P153" s="24">
        <f t="shared" si="16"/>
        <v>29.35639087552514</v>
      </c>
      <c r="Q153" t="s">
        <v>264</v>
      </c>
      <c r="R153" t="s">
        <v>185</v>
      </c>
      <c r="S153" t="s">
        <v>277</v>
      </c>
      <c r="AD153" s="37"/>
      <c r="AE153" s="37"/>
      <c r="AH153" s="37"/>
      <c r="AI153" s="37"/>
      <c r="AJ153" t="s">
        <v>207</v>
      </c>
    </row>
    <row r="154" spans="1:36" s="36" customFormat="1" ht="15" x14ac:dyDescent="0.25">
      <c r="A154">
        <v>2.84</v>
      </c>
      <c r="B154">
        <v>3.16</v>
      </c>
      <c r="C154">
        <v>2.66</v>
      </c>
      <c r="D154" s="20">
        <f t="shared" si="17"/>
        <v>4.4508221882929799E-2</v>
      </c>
      <c r="E154" s="17">
        <f>IF(OR($A154="",$B154="",$C154=""),"",A154*'MPTO_working_3-way'!$I153)</f>
        <v>2.9220999614721261</v>
      </c>
      <c r="F154" s="21">
        <f>IF(OR($A154="",$B154="",$C154=""),"",B154*'MPTO_working_3-way'!$I153)</f>
        <v>3.2513506613563092</v>
      </c>
      <c r="G154" s="22">
        <f>IF(OR($A154="",$B154="",$C154=""),"",C154*'MPTO_working_3-way'!$I153)</f>
        <v>2.7368964427872733</v>
      </c>
      <c r="H154" s="17"/>
      <c r="I154" s="21"/>
      <c r="J154" s="22"/>
      <c r="K154" s="17"/>
      <c r="L154" s="21"/>
      <c r="M154" s="22"/>
      <c r="N154" s="23">
        <f t="shared" si="14"/>
        <v>34.221964107491019</v>
      </c>
      <c r="O154" s="24">
        <f t="shared" si="15"/>
        <v>30.756448754833706</v>
      </c>
      <c r="P154" s="24">
        <f t="shared" si="16"/>
        <v>36.537736114764847</v>
      </c>
      <c r="Q154" t="s">
        <v>190</v>
      </c>
      <c r="R154" t="s">
        <v>156</v>
      </c>
      <c r="S154" t="s">
        <v>277</v>
      </c>
      <c r="AD154" s="37"/>
      <c r="AE154" s="37"/>
      <c r="AH154" s="37"/>
      <c r="AI154" s="37"/>
      <c r="AJ154" t="s">
        <v>207</v>
      </c>
    </row>
    <row r="155" spans="1:36" s="36" customFormat="1" ht="15" x14ac:dyDescent="0.25">
      <c r="A155">
        <v>2.06</v>
      </c>
      <c r="B155">
        <v>3.29</v>
      </c>
      <c r="C155">
        <v>3.93</v>
      </c>
      <c r="D155" s="20">
        <f t="shared" si="17"/>
        <v>4.3841187193689901E-2</v>
      </c>
      <c r="E155" s="17">
        <f>IF(OR($A155="",$B155="",$C155=""),"",A155*'MPTO_working_3-way'!$I154)</f>
        <v>2.1525378966359177</v>
      </c>
      <c r="F155" s="21">
        <f>IF(OR($A155="",$B155="",$C155=""),"",B155*'MPTO_working_3-way'!$I154)</f>
        <v>3.4377911067631888</v>
      </c>
      <c r="G155" s="22">
        <f>IF(OR($A155="",$B155="",$C155=""),"",C155*'MPTO_working_3-way'!$I154)</f>
        <v>4.106540744552988</v>
      </c>
      <c r="H155" s="17"/>
      <c r="I155" s="21"/>
      <c r="J155" s="22"/>
      <c r="K155" s="17"/>
      <c r="L155" s="21"/>
      <c r="M155" s="22"/>
      <c r="N155" s="23">
        <f t="shared" si="14"/>
        <v>46.456789521004239</v>
      </c>
      <c r="O155" s="24">
        <f t="shared" si="15"/>
        <v>29.088445718318763</v>
      </c>
      <c r="P155" s="24">
        <f t="shared" si="16"/>
        <v>24.351396033910621</v>
      </c>
      <c r="Q155" t="s">
        <v>186</v>
      </c>
      <c r="R155" t="s">
        <v>176</v>
      </c>
      <c r="S155" t="s">
        <v>277</v>
      </c>
      <c r="AD155" s="37"/>
      <c r="AE155" s="37"/>
      <c r="AH155" s="37"/>
      <c r="AI155" s="37"/>
      <c r="AJ155" t="s">
        <v>207</v>
      </c>
    </row>
    <row r="156" spans="1:36" s="36" customFormat="1" ht="15" x14ac:dyDescent="0.25">
      <c r="A156">
        <v>4.22</v>
      </c>
      <c r="B156">
        <v>3.9</v>
      </c>
      <c r="C156">
        <v>1.87</v>
      </c>
      <c r="D156" s="20">
        <f t="shared" si="17"/>
        <v>2.8136439343576125E-2</v>
      </c>
      <c r="E156" s="17">
        <f>IF(OR($A156="",$B156="",$C156=""),"",A156*'MPTO_working_3-way'!$I155)</f>
        <v>4.4078246963459637</v>
      </c>
      <c r="F156" s="21">
        <f>IF(OR($A156="",$B156="",$C156=""),"",B156*'MPTO_working_3-way'!$I155)</f>
        <v>4.0735820653434258</v>
      </c>
      <c r="G156" s="22">
        <f>IF(OR($A156="",$B156="",$C156=""),"",C156*'MPTO_working_3-way'!$I155)</f>
        <v>1.9532303749210789</v>
      </c>
      <c r="H156" s="17"/>
      <c r="I156" s="21"/>
      <c r="J156" s="22"/>
      <c r="K156" s="17"/>
      <c r="L156" s="21"/>
      <c r="M156" s="22"/>
      <c r="N156" s="23">
        <f t="shared" si="14"/>
        <v>22.686927654563679</v>
      </c>
      <c r="O156" s="24">
        <f t="shared" si="15"/>
        <v>24.548419154425318</v>
      </c>
      <c r="P156" s="24">
        <f t="shared" si="16"/>
        <v>51.19723780869451</v>
      </c>
      <c r="Q156" t="s">
        <v>140</v>
      </c>
      <c r="R156" t="s">
        <v>254</v>
      </c>
      <c r="S156" t="s">
        <v>277</v>
      </c>
      <c r="AD156" s="37"/>
      <c r="AE156" s="37"/>
      <c r="AH156" s="37"/>
      <c r="AI156" s="37"/>
      <c r="AJ156" t="s">
        <v>143</v>
      </c>
    </row>
    <row r="157" spans="1:36" s="36" customFormat="1" ht="15" x14ac:dyDescent="0.25">
      <c r="A157">
        <v>1.45</v>
      </c>
      <c r="B157">
        <v>5.0599999999999996</v>
      </c>
      <c r="C157">
        <v>6.87</v>
      </c>
      <c r="D157" s="20">
        <f t="shared" si="17"/>
        <v>3.2844038480958071E-2</v>
      </c>
      <c r="E157" s="17">
        <f>IF(OR($A157="",$B157="",$C157=""),"",A157*'MPTO_working_3-way'!$I156)</f>
        <v>1.5135697214308503</v>
      </c>
      <c r="F157" s="21">
        <f>IF(OR($A157="",$B157="",$C157=""),"",B157*'MPTO_working_3-way'!$I156)</f>
        <v>5.2818364072000703</v>
      </c>
      <c r="G157" s="22">
        <f>IF(OR($A157="",$B157="",$C157=""),"",C157*'MPTO_working_3-way'!$I156)</f>
        <v>7.1711889560206501</v>
      </c>
      <c r="H157" s="17"/>
      <c r="I157" s="21"/>
      <c r="J157" s="22"/>
      <c r="K157" s="17"/>
      <c r="L157" s="21"/>
      <c r="M157" s="22"/>
      <c r="N157" s="23">
        <f t="shared" si="14"/>
        <v>66.068974943199294</v>
      </c>
      <c r="O157" s="24">
        <f t="shared" si="15"/>
        <v>18.932809025225097</v>
      </c>
      <c r="P157" s="24">
        <f t="shared" si="16"/>
        <v>13.944689034590827</v>
      </c>
      <c r="Q157" t="s">
        <v>138</v>
      </c>
      <c r="R157" t="s">
        <v>142</v>
      </c>
      <c r="S157" t="s">
        <v>277</v>
      </c>
      <c r="AD157" s="37"/>
      <c r="AE157" s="37"/>
      <c r="AH157" s="37"/>
      <c r="AI157" s="37"/>
      <c r="AJ157" t="s">
        <v>143</v>
      </c>
    </row>
    <row r="158" spans="1:36" s="36" customFormat="1" ht="15" x14ac:dyDescent="0.25">
      <c r="A158">
        <v>6.02</v>
      </c>
      <c r="B158">
        <v>4.7</v>
      </c>
      <c r="C158">
        <v>1.52</v>
      </c>
      <c r="D158" s="20">
        <f t="shared" si="17"/>
        <v>3.6773651099545113E-2</v>
      </c>
      <c r="E158" s="17">
        <f>IF(OR($A158="",$B158="",$C158=""),"",A158*'MPTO_working_3-way'!$I157)</f>
        <v>6.1893813648483276</v>
      </c>
      <c r="F158" s="21">
        <f>IF(OR($A158="",$B158="",$C158=""),"",B158*'MPTO_working_3-way'!$I157)</f>
        <v>4.8322412649148081</v>
      </c>
      <c r="G158" s="22">
        <f>IF(OR($A158="",$B158="",$C158=""),"",C158*'MPTO_working_3-way'!$I157)</f>
        <v>1.5627673878022357</v>
      </c>
      <c r="H158" s="17"/>
      <c r="I158" s="21"/>
      <c r="J158" s="22"/>
      <c r="K158" s="17"/>
      <c r="L158" s="21"/>
      <c r="M158" s="22"/>
      <c r="N158" s="23">
        <f t="shared" si="14"/>
        <v>16.156703571044297</v>
      </c>
      <c r="O158" s="24">
        <f t="shared" si="15"/>
        <v>20.694330956954605</v>
      </c>
      <c r="P158" s="24">
        <f t="shared" si="16"/>
        <v>63.989049669530694</v>
      </c>
      <c r="Q158" t="s">
        <v>232</v>
      </c>
      <c r="R158" t="s">
        <v>255</v>
      </c>
      <c r="S158" t="s">
        <v>277</v>
      </c>
      <c r="AD158" s="37"/>
      <c r="AE158" s="37"/>
      <c r="AH158" s="37"/>
      <c r="AI158" s="37"/>
      <c r="AJ158" t="s">
        <v>143</v>
      </c>
    </row>
    <row r="159" spans="1:36" s="36" customFormat="1" ht="15" x14ac:dyDescent="0.25">
      <c r="A159">
        <v>2.21</v>
      </c>
      <c r="B159">
        <v>3.48</v>
      </c>
      <c r="C159">
        <v>3.47</v>
      </c>
      <c r="D159" s="20">
        <f t="shared" si="17"/>
        <v>2.8029447662231588E-2</v>
      </c>
      <c r="E159" s="17">
        <f>IF(OR($A159="",$B159="",$C159=""),"",A159*'MPTO_working_3-way'!$I158)</f>
        <v>2.2825853250429171</v>
      </c>
      <c r="F159" s="21">
        <f>IF(OR($A159="",$B159="",$C159=""),"",B159*'MPTO_working_3-way'!$I158)</f>
        <v>3.5942972539137341</v>
      </c>
      <c r="G159" s="22">
        <f>IF(OR($A159="",$B159="",$C159=""),"",C159*'MPTO_working_3-way'!$I158)</f>
        <v>3.5839688135289247</v>
      </c>
      <c r="H159" s="17"/>
      <c r="I159" s="21"/>
      <c r="J159" s="22"/>
      <c r="K159" s="17"/>
      <c r="L159" s="21"/>
      <c r="M159" s="22"/>
      <c r="N159" s="23">
        <f t="shared" si="14"/>
        <v>43.809972360231399</v>
      </c>
      <c r="O159" s="24">
        <f t="shared" si="15"/>
        <v>27.821850263250397</v>
      </c>
      <c r="P159" s="24">
        <f t="shared" si="16"/>
        <v>27.902028506083969</v>
      </c>
      <c r="Q159" t="s">
        <v>134</v>
      </c>
      <c r="R159" t="s">
        <v>136</v>
      </c>
      <c r="S159" t="s">
        <v>277</v>
      </c>
      <c r="AD159" s="37"/>
      <c r="AE159" s="37"/>
      <c r="AH159" s="37"/>
      <c r="AI159" s="37"/>
      <c r="AJ159" t="s">
        <v>143</v>
      </c>
    </row>
    <row r="160" spans="1:36" s="36" customFormat="1" ht="15" x14ac:dyDescent="0.25">
      <c r="A160">
        <v>2.76</v>
      </c>
      <c r="B160">
        <v>3.45</v>
      </c>
      <c r="C160">
        <v>2.59</v>
      </c>
      <c r="D160" s="20">
        <f t="shared" si="17"/>
        <v>3.8274299143864265E-2</v>
      </c>
      <c r="E160" s="17">
        <f>IF(OR($A160="",$B160="",$C160=""),"",A160*'MPTO_working_3-way'!$I159)</f>
        <v>2.8614952770347442</v>
      </c>
      <c r="F160" s="21">
        <f>IF(OR($A160="",$B160="",$C160=""),"",B160*'MPTO_working_3-way'!$I159)</f>
        <v>3.5768690962934309</v>
      </c>
      <c r="G160" s="22">
        <f>IF(OR($A160="",$B160="",$C160=""),"",C160*'MPTO_working_3-way'!$I159)</f>
        <v>2.6852437563478215</v>
      </c>
      <c r="H160" s="17"/>
      <c r="I160" s="21"/>
      <c r="J160" s="22"/>
      <c r="K160" s="17"/>
      <c r="L160" s="21"/>
      <c r="M160" s="22"/>
      <c r="N160" s="23">
        <f t="shared" si="14"/>
        <v>34.946763953294415</v>
      </c>
      <c r="O160" s="24">
        <f t="shared" si="15"/>
        <v>27.957411162635527</v>
      </c>
      <c r="P160" s="24">
        <f t="shared" si="16"/>
        <v>37.240566992699833</v>
      </c>
      <c r="Q160" t="s">
        <v>178</v>
      </c>
      <c r="R160" t="s">
        <v>182</v>
      </c>
      <c r="S160" t="s">
        <v>277</v>
      </c>
      <c r="AD160" s="37"/>
      <c r="AE160" s="37"/>
      <c r="AH160" s="37"/>
      <c r="AI160" s="37"/>
      <c r="AJ160" t="s">
        <v>204</v>
      </c>
    </row>
    <row r="161" spans="1:36" s="36" customFormat="1" ht="15" x14ac:dyDescent="0.25">
      <c r="A161">
        <v>2.34</v>
      </c>
      <c r="B161">
        <v>3.33</v>
      </c>
      <c r="C161">
        <v>3.22</v>
      </c>
      <c r="D161" s="20">
        <f t="shared" si="17"/>
        <v>3.8209733861907846E-2</v>
      </c>
      <c r="E161" s="17">
        <f>IF(OR($A161="",$B161="",$C161=""),"",A161*'MPTO_working_3-way'!$I160)</f>
        <v>2.405588907529622</v>
      </c>
      <c r="F161" s="21">
        <f>IF(OR($A161="",$B161="",$C161=""),"",B161*'MPTO_working_3-way'!$I160)</f>
        <v>3.4233380607152313</v>
      </c>
      <c r="G161" s="22">
        <f>IF(OR($A161="",$B161="",$C161=""),"",C161*'MPTO_working_3-way'!$I160)</f>
        <v>3.3102548214723857</v>
      </c>
      <c r="H161" s="17"/>
      <c r="I161" s="21"/>
      <c r="J161" s="22"/>
      <c r="K161" s="17"/>
      <c r="L161" s="21"/>
      <c r="M161" s="22"/>
      <c r="N161" s="23">
        <f t="shared" si="14"/>
        <v>41.569862451142278</v>
      </c>
      <c r="O161" s="24">
        <f t="shared" si="15"/>
        <v>29.211254695397276</v>
      </c>
      <c r="P161" s="24">
        <f t="shared" si="16"/>
        <v>30.209154700519541</v>
      </c>
      <c r="Q161" t="s">
        <v>145</v>
      </c>
      <c r="R161" t="s">
        <v>194</v>
      </c>
      <c r="S161" t="s">
        <v>277</v>
      </c>
      <c r="AD161" s="37"/>
      <c r="AE161" s="37"/>
      <c r="AH161" s="37"/>
      <c r="AI161" s="37"/>
      <c r="AJ161" t="s">
        <v>204</v>
      </c>
    </row>
    <row r="162" spans="1:36" s="36" customFormat="1" ht="15" x14ac:dyDescent="0.25">
      <c r="A162">
        <v>1.48</v>
      </c>
      <c r="B162">
        <v>4.5599999999999996</v>
      </c>
      <c r="C162">
        <v>6.72</v>
      </c>
      <c r="D162" s="20">
        <f t="shared" si="17"/>
        <v>4.3783445099234486E-2</v>
      </c>
      <c r="E162" s="17">
        <f>IF(OR($A162="",$B162="",$C162=""),"",A162*'MPTO_working_3-way'!$I161)</f>
        <v>1.5366459627329192</v>
      </c>
      <c r="F162" s="21">
        <f>IF(OR($A162="",$B162="",$C162=""),"",B162*'MPTO_working_3-way'!$I161)</f>
        <v>4.7345308040960203</v>
      </c>
      <c r="G162" s="22">
        <f>IF(OR($A162="",$B162="",$C162=""),"",C162*'MPTO_working_3-way'!$I161)</f>
        <v>6.9772032902467673</v>
      </c>
      <c r="H162" s="17"/>
      <c r="I162" s="21"/>
      <c r="J162" s="22"/>
      <c r="K162" s="17"/>
      <c r="L162" s="21"/>
      <c r="M162" s="22"/>
      <c r="N162" s="23">
        <f t="shared" si="14"/>
        <v>65.076798706548104</v>
      </c>
      <c r="O162" s="24">
        <f t="shared" si="15"/>
        <v>21.121417124055089</v>
      </c>
      <c r="P162" s="24">
        <f t="shared" si="16"/>
        <v>14.332390191323096</v>
      </c>
      <c r="Q162" t="s">
        <v>183</v>
      </c>
      <c r="R162" t="s">
        <v>181</v>
      </c>
      <c r="S162" t="s">
        <v>277</v>
      </c>
      <c r="AD162" s="37"/>
      <c r="AE162" s="37"/>
      <c r="AH162" s="37"/>
      <c r="AI162" s="37"/>
      <c r="AJ162" t="s">
        <v>204</v>
      </c>
    </row>
    <row r="163" spans="1:36" s="36" customFormat="1" ht="15" x14ac:dyDescent="0.25">
      <c r="A163">
        <v>2.59</v>
      </c>
      <c r="B163">
        <v>3.61</v>
      </c>
      <c r="C163">
        <v>2.66</v>
      </c>
      <c r="D163" s="20">
        <f t="shared" si="17"/>
        <v>3.9048545973753734E-2</v>
      </c>
      <c r="E163" s="17">
        <f>IF(OR($A163="",$B163="",$C163=""),"",A163*'MPTO_working_3-way'!$I162)</f>
        <v>2.6889632107023411</v>
      </c>
      <c r="F163" s="21">
        <f>IF(OR($A163="",$B163="",$C163=""),"",B163*'MPTO_working_3-way'!$I162)</f>
        <v>3.7479371392414871</v>
      </c>
      <c r="G163" s="22">
        <f>IF(OR($A163="",$B163="",$C163=""),"",C163*'MPTO_working_3-way'!$I162)</f>
        <v>2.7616378920726752</v>
      </c>
      <c r="H163" s="17"/>
      <c r="I163" s="21"/>
      <c r="J163" s="22"/>
      <c r="K163" s="17"/>
      <c r="L163" s="21"/>
      <c r="M163" s="22"/>
      <c r="N163" s="23">
        <f t="shared" si="14"/>
        <v>37.189054726368163</v>
      </c>
      <c r="O163" s="24">
        <f t="shared" si="15"/>
        <v>26.681343972657491</v>
      </c>
      <c r="P163" s="24">
        <f t="shared" si="16"/>
        <v>36.210395391463727</v>
      </c>
      <c r="Q163" t="s">
        <v>179</v>
      </c>
      <c r="R163" t="s">
        <v>177</v>
      </c>
      <c r="S163" t="s">
        <v>277</v>
      </c>
      <c r="AD163" s="37"/>
      <c r="AE163" s="37"/>
      <c r="AH163" s="37"/>
      <c r="AI163" s="37"/>
      <c r="AJ163" t="s">
        <v>204</v>
      </c>
    </row>
    <row r="164" spans="1:36" s="36" customFormat="1" ht="15" x14ac:dyDescent="0.25">
      <c r="A164">
        <v>3.4</v>
      </c>
      <c r="B164">
        <v>3.49</v>
      </c>
      <c r="C164">
        <v>2.1800000000000002</v>
      </c>
      <c r="D164" s="20">
        <f t="shared" si="17"/>
        <v>3.9366194678496891E-2</v>
      </c>
      <c r="E164" s="17">
        <f>IF(OR($A164="",$B164="",$C164=""),"",A164*'MPTO_working_3-way'!$I163)</f>
        <v>3.548863713337397</v>
      </c>
      <c r="F164" s="21">
        <f>IF(OR($A164="",$B164="",$C164=""),"",B164*'MPTO_working_3-way'!$I163)</f>
        <v>3.6428042233963285</v>
      </c>
      <c r="G164" s="22">
        <f>IF(OR($A164="",$B164="",$C164=""),"",C164*'MPTO_working_3-way'!$I163)</f>
        <v>2.2754479103163314</v>
      </c>
      <c r="H164" s="17"/>
      <c r="I164" s="21"/>
      <c r="J164" s="22"/>
      <c r="K164" s="17"/>
      <c r="L164" s="21"/>
      <c r="M164" s="22"/>
      <c r="N164" s="23">
        <f t="shared" si="14"/>
        <v>28.17803333054983</v>
      </c>
      <c r="O164" s="24">
        <f t="shared" si="15"/>
        <v>27.451379175893813</v>
      </c>
      <c r="P164" s="24">
        <f t="shared" si="16"/>
        <v>43.947391432967613</v>
      </c>
      <c r="Q164" t="s">
        <v>144</v>
      </c>
      <c r="R164" t="s">
        <v>193</v>
      </c>
      <c r="S164" t="s">
        <v>277</v>
      </c>
      <c r="AD164" s="37"/>
      <c r="AE164" s="37"/>
      <c r="AH164" s="37"/>
      <c r="AI164" s="37"/>
      <c r="AJ164" t="s">
        <v>204</v>
      </c>
    </row>
    <row r="165" spans="1:36" s="36" customFormat="1" ht="15" x14ac:dyDescent="0.25">
      <c r="A165">
        <v>3.33</v>
      </c>
      <c r="B165">
        <v>3.88</v>
      </c>
      <c r="C165">
        <v>2.08</v>
      </c>
      <c r="D165" s="20">
        <f t="shared" si="17"/>
        <v>3.8801489832417602E-2</v>
      </c>
      <c r="E165" s="17">
        <f>IF(OR($A165="",$B165="",$C165=""),"",A165*'MPTO_working_3-way'!$I164)</f>
        <v>3.4600316580925998</v>
      </c>
      <c r="F165" s="21">
        <f>IF(OR($A165="",$B165="",$C165=""),"",B165*'MPTO_working_3-way'!$I164)</f>
        <v>4.0315083583781641</v>
      </c>
      <c r="G165" s="22">
        <f>IF(OR($A165="",$B165="",$C165=""),"",C165*'MPTO_working_3-way'!$I164)</f>
        <v>2.1612209756254077</v>
      </c>
      <c r="H165" s="17"/>
      <c r="I165" s="21"/>
      <c r="J165" s="22"/>
      <c r="K165" s="17"/>
      <c r="L165" s="21"/>
      <c r="M165" s="22"/>
      <c r="N165" s="23">
        <f t="shared" si="14"/>
        <v>28.901469663178364</v>
      </c>
      <c r="O165" s="24">
        <f t="shared" si="15"/>
        <v>24.804611850098958</v>
      </c>
      <c r="P165" s="24">
        <f t="shared" si="16"/>
        <v>46.270141335761508</v>
      </c>
      <c r="Q165" t="s">
        <v>180</v>
      </c>
      <c r="R165" t="s">
        <v>184</v>
      </c>
      <c r="S165" t="s">
        <v>277</v>
      </c>
      <c r="AD165" s="37"/>
      <c r="AE165" s="37"/>
      <c r="AH165" s="37"/>
      <c r="AI165" s="37"/>
      <c r="AJ165" t="s">
        <v>204</v>
      </c>
    </row>
    <row r="166" spans="1:36" s="36" customFormat="1" ht="15" x14ac:dyDescent="0.25">
      <c r="A166">
        <v>2.0699999999999998</v>
      </c>
      <c r="B166">
        <v>3.39</v>
      </c>
      <c r="C166">
        <v>3.98</v>
      </c>
      <c r="D166" s="20">
        <f t="shared" si="17"/>
        <v>2.9333319584111894E-2</v>
      </c>
      <c r="E166" s="17">
        <f>IF(OR($A166="",$B166="",$C166=""),"",A166*'MPTO_working_3-way'!$I165)</f>
        <v>2.1514880229844886</v>
      </c>
      <c r="F166" s="21">
        <f>IF(OR($A166="",$B166="",$C166=""),"",B166*'MPTO_working_3-way'!$I165)</f>
        <v>3.5234513999601047</v>
      </c>
      <c r="G166" s="22">
        <f>IF(OR($A166="",$B166="",$C166=""),"",C166*'MPTO_working_3-way'!$I165)</f>
        <v>4.1366774548204175</v>
      </c>
      <c r="H166" s="17"/>
      <c r="I166" s="21"/>
      <c r="J166" s="22"/>
      <c r="K166" s="17"/>
      <c r="L166" s="21"/>
      <c r="M166" s="22"/>
      <c r="N166" s="23">
        <f t="shared" si="14"/>
        <v>46.479459300583315</v>
      </c>
      <c r="O166" s="24">
        <f t="shared" si="15"/>
        <v>28.381262758763263</v>
      </c>
      <c r="P166" s="24">
        <f t="shared" si="16"/>
        <v>24.173990138745598</v>
      </c>
      <c r="Q166" t="s">
        <v>261</v>
      </c>
      <c r="R166" t="s">
        <v>172</v>
      </c>
      <c r="S166" t="s">
        <v>277</v>
      </c>
      <c r="AD166" s="37"/>
      <c r="AE166" s="37"/>
      <c r="AH166" s="37"/>
      <c r="AI166" s="37"/>
      <c r="AJ166" t="s">
        <v>206</v>
      </c>
    </row>
    <row r="167" spans="1:36" s="36" customFormat="1" ht="15" x14ac:dyDescent="0.25">
      <c r="A167">
        <v>2.25</v>
      </c>
      <c r="B167">
        <v>3.42</v>
      </c>
      <c r="C167">
        <v>3.44</v>
      </c>
      <c r="D167" s="20">
        <f t="shared" si="17"/>
        <v>2.7539779681762466E-2</v>
      </c>
      <c r="E167" s="17">
        <f>IF(OR($A167="",$B167="",$C167=""),"",A167*'MPTO_working_3-way'!$I166)</f>
        <v>2.3373033521229396</v>
      </c>
      <c r="F167" s="21">
        <f>IF(OR($A167="",$B167="",$C167=""),"",B167*'MPTO_working_3-way'!$I166)</f>
        <v>3.5527010952268681</v>
      </c>
      <c r="G167" s="22">
        <f>IF(OR($A167="",$B167="",$C167=""),"",C167*'MPTO_working_3-way'!$I166)</f>
        <v>3.5734771250235164</v>
      </c>
      <c r="H167" s="17"/>
      <c r="I167" s="21"/>
      <c r="J167" s="22"/>
      <c r="K167" s="17"/>
      <c r="L167" s="21"/>
      <c r="M167" s="22"/>
      <c r="N167" s="23">
        <f t="shared" si="14"/>
        <v>42.784348000515813</v>
      </c>
      <c r="O167" s="24">
        <f t="shared" si="15"/>
        <v>28.147597368760408</v>
      </c>
      <c r="P167" s="24">
        <f t="shared" si="16"/>
        <v>27.983948546849007</v>
      </c>
      <c r="Q167" t="s">
        <v>127</v>
      </c>
      <c r="R167" t="s">
        <v>124</v>
      </c>
      <c r="S167" t="s">
        <v>277</v>
      </c>
      <c r="AD167" s="37"/>
      <c r="AE167" s="37"/>
      <c r="AH167" s="37"/>
      <c r="AI167" s="37"/>
      <c r="AJ167" t="s">
        <v>130</v>
      </c>
    </row>
    <row r="168" spans="1:36" s="36" customFormat="1" ht="15" x14ac:dyDescent="0.25">
      <c r="A168">
        <v>1.91</v>
      </c>
      <c r="B168">
        <v>3.53</v>
      </c>
      <c r="C168">
        <v>4.49</v>
      </c>
      <c r="D168" s="20">
        <f t="shared" si="17"/>
        <v>2.9563477624743761E-2</v>
      </c>
      <c r="E168" s="17">
        <f>IF(OR($A168="",$B168="",$C168=""),"",A168*'MPTO_working_3-way'!$I167)</f>
        <v>1.9660266404056537</v>
      </c>
      <c r="F168" s="21">
        <f>IF(OR($A168="",$B168="",$C168=""),"",B168*'MPTO_working_3-way'!$I167)</f>
        <v>3.6335466181319149</v>
      </c>
      <c r="G168" s="22">
        <f>IF(OR($A168="",$B168="",$C168=""),"",C168*'MPTO_working_3-way'!$I167)</f>
        <v>4.6217066049326627</v>
      </c>
      <c r="H168" s="17"/>
      <c r="I168" s="21"/>
      <c r="J168" s="22"/>
      <c r="K168" s="17"/>
      <c r="L168" s="21"/>
      <c r="M168" s="22"/>
      <c r="N168" s="23">
        <f t="shared" si="14"/>
        <v>50.864010662320844</v>
      </c>
      <c r="O168" s="24">
        <f t="shared" si="15"/>
        <v>27.521320216723176</v>
      </c>
      <c r="P168" s="24">
        <f t="shared" si="16"/>
        <v>21.637029034528467</v>
      </c>
      <c r="Q168" t="s">
        <v>259</v>
      </c>
      <c r="R168" t="s">
        <v>125</v>
      </c>
      <c r="S168" t="s">
        <v>277</v>
      </c>
      <c r="AD168" s="37"/>
      <c r="AE168" s="37"/>
      <c r="AH168" s="37"/>
      <c r="AI168" s="37"/>
      <c r="AJ168" t="s">
        <v>130</v>
      </c>
    </row>
    <row r="169" spans="1:36" s="36" customFormat="1" ht="15" x14ac:dyDescent="0.25">
      <c r="A169">
        <v>1.8</v>
      </c>
      <c r="B169">
        <v>3.75</v>
      </c>
      <c r="C169">
        <v>4.8</v>
      </c>
      <c r="D169" s="20">
        <f t="shared" si="17"/>
        <v>3.0555555555555447E-2</v>
      </c>
      <c r="E169" s="17">
        <f>IF(OR($A169="",$B169="",$C169=""),"",A169*'MPTO_working_3-way'!$I168)</f>
        <v>1.8495716034271725</v>
      </c>
      <c r="F169" s="21">
        <f>IF(OR($A169="",$B169="",$C169=""),"",B169*'MPTO_working_3-way'!$I168)</f>
        <v>3.8532741738066094</v>
      </c>
      <c r="G169" s="22">
        <f>IF(OR($A169="",$B169="",$C169=""),"",C169*'MPTO_working_3-way'!$I168)</f>
        <v>4.9321909424724595</v>
      </c>
      <c r="H169" s="17"/>
      <c r="I169" s="21"/>
      <c r="J169" s="22"/>
      <c r="K169" s="17"/>
      <c r="L169" s="21"/>
      <c r="M169" s="22"/>
      <c r="N169" s="23">
        <f t="shared" ref="N169:N196" si="18">(1/E169)* 100</f>
        <v>54.066574018926616</v>
      </c>
      <c r="O169" s="24">
        <f t="shared" ref="O169:O196" si="19">(1/F169)* 100</f>
        <v>25.951955529084774</v>
      </c>
      <c r="P169" s="24">
        <f t="shared" ref="P169:P196" si="20">(1/G169)* 100</f>
        <v>20.274965257097481</v>
      </c>
      <c r="Q169" t="s">
        <v>122</v>
      </c>
      <c r="R169" t="s">
        <v>256</v>
      </c>
      <c r="S169" t="s">
        <v>277</v>
      </c>
      <c r="AD169" s="37"/>
      <c r="AE169" s="37"/>
      <c r="AH169" s="37"/>
      <c r="AI169" s="37"/>
      <c r="AJ169" t="s">
        <v>130</v>
      </c>
    </row>
    <row r="170" spans="1:36" s="36" customFormat="1" ht="15" x14ac:dyDescent="0.25">
      <c r="A170">
        <v>1.84</v>
      </c>
      <c r="B170">
        <v>3.31</v>
      </c>
      <c r="C170">
        <v>5.12</v>
      </c>
      <c r="D170" s="20">
        <f t="shared" si="17"/>
        <v>4.0905564494942759E-2</v>
      </c>
      <c r="E170" s="17">
        <f>IF(OR($A170="",$B170="",$C170=""),"",A170*'MPTO_working_3-way'!$I169)</f>
        <v>1.8943967988295285</v>
      </c>
      <c r="F170" s="21">
        <f>IF(OR($A170="",$B170="",$C170=""),"",B170*'MPTO_working_3-way'!$I169)</f>
        <v>3.4078551109379021</v>
      </c>
      <c r="G170" s="22">
        <f>IF(OR($A170="",$B170="",$C170=""),"",C170*'MPTO_working_3-way'!$I169)</f>
        <v>5.271365005438688</v>
      </c>
      <c r="H170" s="17"/>
      <c r="I170" s="21"/>
      <c r="J170" s="22"/>
      <c r="K170" s="17"/>
      <c r="L170" s="21"/>
      <c r="M170" s="22"/>
      <c r="N170" s="23">
        <f t="shared" si="18"/>
        <v>52.787251362431554</v>
      </c>
      <c r="O170" s="24">
        <f t="shared" si="19"/>
        <v>29.343970545883398</v>
      </c>
      <c r="P170" s="24">
        <f t="shared" si="20"/>
        <v>18.970418458373839</v>
      </c>
      <c r="Q170" t="s">
        <v>97</v>
      </c>
      <c r="R170" t="s">
        <v>102</v>
      </c>
      <c r="S170" t="s">
        <v>277</v>
      </c>
      <c r="AD170" s="37"/>
      <c r="AE170" s="37"/>
      <c r="AH170" s="37"/>
      <c r="AI170" s="37"/>
      <c r="AJ170" t="s">
        <v>93</v>
      </c>
    </row>
    <row r="171" spans="1:36" s="36" customFormat="1" ht="15" x14ac:dyDescent="0.25">
      <c r="A171">
        <v>2.4</v>
      </c>
      <c r="B171">
        <v>3.15</v>
      </c>
      <c r="C171">
        <v>3.29</v>
      </c>
      <c r="D171" s="20">
        <f t="shared" si="17"/>
        <v>3.807835190813913E-2</v>
      </c>
      <c r="E171" s="17">
        <f>IF(OR($A171="",$B171="",$C171=""),"",A171*'MPTO_working_3-way'!$I170)</f>
        <v>2.4733333333333332</v>
      </c>
      <c r="F171" s="21">
        <f>IF(OR($A171="",$B171="",$C171=""),"",B171*'MPTO_working_3-way'!$I170)</f>
        <v>3.2462499999999994</v>
      </c>
      <c r="G171" s="22">
        <f>IF(OR($A171="",$B171="",$C171=""),"",C171*'MPTO_working_3-way'!$I170)</f>
        <v>3.3905277777777774</v>
      </c>
      <c r="H171" s="17"/>
      <c r="I171" s="21"/>
      <c r="J171" s="22"/>
      <c r="K171" s="17"/>
      <c r="L171" s="21"/>
      <c r="M171" s="22"/>
      <c r="N171" s="23">
        <f t="shared" si="18"/>
        <v>40.43126684636119</v>
      </c>
      <c r="O171" s="24">
        <f t="shared" si="19"/>
        <v>30.804774740084717</v>
      </c>
      <c r="P171" s="24">
        <f t="shared" si="20"/>
        <v>29.493933261783241</v>
      </c>
      <c r="Q171" t="s">
        <v>106</v>
      </c>
      <c r="R171" t="s">
        <v>96</v>
      </c>
      <c r="S171" t="s">
        <v>277</v>
      </c>
      <c r="AD171" s="37"/>
      <c r="AE171" s="37"/>
      <c r="AH171" s="37"/>
      <c r="AI171" s="37"/>
      <c r="AJ171" t="s">
        <v>93</v>
      </c>
    </row>
    <row r="172" spans="1:36" s="36" customFormat="1" ht="15" x14ac:dyDescent="0.25">
      <c r="A172">
        <v>1.62</v>
      </c>
      <c r="B172">
        <v>3.76</v>
      </c>
      <c r="C172">
        <v>6.23</v>
      </c>
      <c r="D172" s="20">
        <f t="shared" si="17"/>
        <v>4.3755041085505653E-2</v>
      </c>
      <c r="E172" s="17">
        <f>IF(OR($A172="",$B172="",$C172=""),"",A172*'MPTO_working_3-way'!$I171)</f>
        <v>1.6862670144818073</v>
      </c>
      <c r="F172" s="21">
        <f>IF(OR($A172="",$B172="",$C172=""),"",B172*'MPTO_working_3-way'!$I171)</f>
        <v>3.9138049225009848</v>
      </c>
      <c r="G172" s="22">
        <f>IF(OR($A172="",$B172="",$C172=""),"",C172*'MPTO_working_3-way'!$I171)</f>
        <v>6.4848416668034936</v>
      </c>
      <c r="H172" s="17"/>
      <c r="I172" s="21"/>
      <c r="J172" s="22"/>
      <c r="K172" s="17"/>
      <c r="L172" s="21"/>
      <c r="M172" s="22"/>
      <c r="N172" s="23">
        <f t="shared" si="18"/>
        <v>59.302589175493168</v>
      </c>
      <c r="O172" s="24">
        <f t="shared" si="19"/>
        <v>25.550583634122052</v>
      </c>
      <c r="P172" s="24">
        <f t="shared" si="20"/>
        <v>15.420576960561624</v>
      </c>
      <c r="Q172" t="s">
        <v>74</v>
      </c>
      <c r="R172" t="s">
        <v>99</v>
      </c>
      <c r="S172" t="s">
        <v>277</v>
      </c>
      <c r="AD172" s="37"/>
      <c r="AE172" s="37"/>
      <c r="AH172" s="37"/>
      <c r="AI172" s="37"/>
      <c r="AJ172" t="s">
        <v>93</v>
      </c>
    </row>
    <row r="173" spans="1:36" s="36" customFormat="1" ht="15" x14ac:dyDescent="0.25">
      <c r="A173">
        <v>3.74</v>
      </c>
      <c r="B173">
        <v>3.44</v>
      </c>
      <c r="C173">
        <v>2</v>
      </c>
      <c r="D173" s="20">
        <f t="shared" si="17"/>
        <v>5.8077353562989709E-2</v>
      </c>
      <c r="E173" s="17">
        <f>IF(OR($A173="",$B173="",$C173=""),"",A173*'MPTO_working_3-way'!$I172)</f>
        <v>3.8824130361364406</v>
      </c>
      <c r="F173" s="21">
        <f>IF(OR($A173="",$B173="",$C173=""),"",B173*'MPTO_working_3-way'!$I172)</f>
        <v>3.5709895305639985</v>
      </c>
      <c r="G173" s="22">
        <f>IF(OR($A173="",$B173="",$C173=""),"",C173*'MPTO_working_3-way'!$I172)</f>
        <v>2.0761567038162783</v>
      </c>
      <c r="H173" s="17"/>
      <c r="I173" s="21"/>
      <c r="J173" s="22"/>
      <c r="K173" s="17"/>
      <c r="L173" s="21"/>
      <c r="M173" s="22"/>
      <c r="N173" s="23">
        <f t="shared" si="18"/>
        <v>25.757177062107328</v>
      </c>
      <c r="O173" s="24">
        <f t="shared" si="19"/>
        <v>28.003442503570181</v>
      </c>
      <c r="P173" s="24">
        <f t="shared" si="20"/>
        <v>48.165921106140708</v>
      </c>
      <c r="Q173" t="s">
        <v>72</v>
      </c>
      <c r="R173" t="s">
        <v>77</v>
      </c>
      <c r="S173" t="s">
        <v>277</v>
      </c>
      <c r="AD173" s="37"/>
      <c r="AE173" s="37"/>
      <c r="AH173" s="37"/>
      <c r="AI173" s="37"/>
      <c r="AJ173" t="s">
        <v>94</v>
      </c>
    </row>
    <row r="174" spans="1:36" s="36" customFormat="1" ht="15" x14ac:dyDescent="0.25">
      <c r="A174">
        <v>5.62</v>
      </c>
      <c r="B174">
        <v>3.31</v>
      </c>
      <c r="C174">
        <v>1.72</v>
      </c>
      <c r="D174" s="20">
        <f t="shared" si="17"/>
        <v>6.1446095523085109E-2</v>
      </c>
      <c r="E174" s="17">
        <f>IF(OR($A174="",$B174="",$C174=""),"",A174*'MPTO_working_3-way'!$I173)</f>
        <v>5.8659033309005419</v>
      </c>
      <c r="F174" s="21">
        <f>IF(OR($A174="",$B174="",$C174=""),"",B174*'MPTO_working_3-way'!$I173)</f>
        <v>3.4548291859930238</v>
      </c>
      <c r="G174" s="22">
        <f>IF(OR($A174="",$B174="",$C174=""),"",C174*'MPTO_working_3-way'!$I173)</f>
        <v>1.7952586706670697</v>
      </c>
      <c r="H174" s="17"/>
      <c r="I174" s="21"/>
      <c r="J174" s="22"/>
      <c r="K174" s="17"/>
      <c r="L174" s="21"/>
      <c r="M174" s="22"/>
      <c r="N174" s="23">
        <f t="shared" si="18"/>
        <v>17.047672687208753</v>
      </c>
      <c r="O174" s="24">
        <f t="shared" si="19"/>
        <v>28.944991088251715</v>
      </c>
      <c r="P174" s="24">
        <f t="shared" si="20"/>
        <v>55.702279361693705</v>
      </c>
      <c r="Q174" t="s">
        <v>80</v>
      </c>
      <c r="R174" t="s">
        <v>133</v>
      </c>
      <c r="S174" t="s">
        <v>277</v>
      </c>
      <c r="AD174" s="37"/>
      <c r="AE174" s="37"/>
      <c r="AH174" s="37"/>
      <c r="AI174" s="37"/>
      <c r="AJ174" t="s">
        <v>94</v>
      </c>
    </row>
    <row r="175" spans="1:36" s="36" customFormat="1" ht="15" x14ac:dyDescent="0.25">
      <c r="A175">
        <v>1.4</v>
      </c>
      <c r="B175">
        <v>4.93</v>
      </c>
      <c r="C175">
        <v>7.4</v>
      </c>
      <c r="D175" s="20">
        <f t="shared" si="17"/>
        <v>5.2260606013141642E-2</v>
      </c>
      <c r="E175" s="17">
        <f>IF(OR($A175="",$B175="",$C175=""),"",A175*'MPTO_working_3-way'!$I174)</f>
        <v>1.4813082949881855</v>
      </c>
      <c r="F175" s="21">
        <f>IF(OR($A175="",$B175="",$C175=""),"",B175*'MPTO_working_3-way'!$I174)</f>
        <v>5.2163213530655392</v>
      </c>
      <c r="G175" s="22">
        <f>IF(OR($A175="",$B175="",$C175=""),"",C175*'MPTO_working_3-way'!$I174)</f>
        <v>7.829772416366124</v>
      </c>
      <c r="H175" s="17"/>
      <c r="I175" s="21"/>
      <c r="J175" s="22"/>
      <c r="K175" s="17"/>
      <c r="L175" s="21"/>
      <c r="M175" s="22"/>
      <c r="N175" s="23">
        <f t="shared" si="18"/>
        <v>67.507891732151265</v>
      </c>
      <c r="O175" s="24">
        <f t="shared" si="19"/>
        <v>19.170598057811713</v>
      </c>
      <c r="P175" s="24">
        <f t="shared" si="20"/>
        <v>12.771763300677264</v>
      </c>
      <c r="Q175" t="s">
        <v>215</v>
      </c>
      <c r="R175" t="s">
        <v>247</v>
      </c>
      <c r="S175" t="s">
        <v>277</v>
      </c>
      <c r="AD175" s="37"/>
      <c r="AE175" s="37"/>
      <c r="AH175" s="37"/>
      <c r="AI175" s="37"/>
      <c r="AJ175" t="s">
        <v>252</v>
      </c>
    </row>
    <row r="176" spans="1:36" s="36" customFormat="1" ht="15" x14ac:dyDescent="0.25">
      <c r="A176">
        <v>2.34</v>
      </c>
      <c r="B176">
        <v>3.23</v>
      </c>
      <c r="C176">
        <v>3.25</v>
      </c>
      <c r="D176" s="20">
        <f t="shared" si="17"/>
        <v>4.4640258262549359E-2</v>
      </c>
      <c r="E176" s="17">
        <f>IF(OR($A176="",$B176="",$C176=""),"",A176*'MPTO_working_3-way'!$I175)</f>
        <v>2.4837838635240188</v>
      </c>
      <c r="F176" s="21">
        <f>IF(OR($A176="",$B176="",$C176=""),"",B176*'MPTO_working_3-way'!$I175)</f>
        <v>3.4284708885395649</v>
      </c>
      <c r="G176" s="22">
        <f>IF(OR($A176="",$B176="",$C176=""),"",C176*'MPTO_working_3-way'!$I175)</f>
        <v>3.4496998104500265</v>
      </c>
      <c r="H176" s="17"/>
      <c r="I176" s="21"/>
      <c r="J176" s="22"/>
      <c r="K176" s="17"/>
      <c r="L176" s="21"/>
      <c r="M176" s="22"/>
      <c r="N176" s="23">
        <f t="shared" si="18"/>
        <v>40.261152135081083</v>
      </c>
      <c r="O176" s="24">
        <f t="shared" si="19"/>
        <v>29.167521980213539</v>
      </c>
      <c r="P176" s="24">
        <f t="shared" si="20"/>
        <v>28.988029537258381</v>
      </c>
      <c r="Q176" t="s">
        <v>238</v>
      </c>
      <c r="R176" t="s">
        <v>235</v>
      </c>
      <c r="S176" t="s">
        <v>277</v>
      </c>
      <c r="AD176" s="37"/>
      <c r="AE176" s="37"/>
      <c r="AH176" s="37"/>
      <c r="AI176" s="37"/>
      <c r="AJ176" t="s">
        <v>252</v>
      </c>
    </row>
    <row r="177" spans="1:36" s="36" customFormat="1" ht="15" x14ac:dyDescent="0.25">
      <c r="A177">
        <v>1.93</v>
      </c>
      <c r="B177">
        <v>3.6</v>
      </c>
      <c r="C177">
        <v>4.01</v>
      </c>
      <c r="D177" s="20">
        <f t="shared" si="17"/>
        <v>4.5289051407175762E-2</v>
      </c>
      <c r="E177" s="17">
        <f>IF(OR($A177="",$B177="",$C177=""),"",A177*'MPTO_working_3-way'!$I176)</f>
        <v>2.0308629696053635</v>
      </c>
      <c r="F177" s="21">
        <f>IF(OR($A177="",$B177="",$C177=""),"",B177*'MPTO_working_3-way'!$I176)</f>
        <v>3.7881381816473101</v>
      </c>
      <c r="G177" s="22">
        <f>IF(OR($A177="",$B177="",$C177=""),"",C177*'MPTO_working_3-way'!$I176)</f>
        <v>4.2195650301126975</v>
      </c>
      <c r="H177" s="17"/>
      <c r="I177" s="21"/>
      <c r="J177" s="22"/>
      <c r="K177" s="17"/>
      <c r="L177" s="21"/>
      <c r="M177" s="22"/>
      <c r="N177" s="23">
        <f t="shared" si="18"/>
        <v>49.240151352718769</v>
      </c>
      <c r="O177" s="24">
        <f t="shared" si="19"/>
        <v>26.398192252985343</v>
      </c>
      <c r="P177" s="24">
        <f t="shared" si="20"/>
        <v>23.699125214650184</v>
      </c>
      <c r="Q177" t="s">
        <v>212</v>
      </c>
      <c r="R177" t="s">
        <v>234</v>
      </c>
      <c r="S177" t="s">
        <v>277</v>
      </c>
      <c r="AD177" s="37"/>
      <c r="AE177" s="37"/>
      <c r="AH177" s="37"/>
      <c r="AI177" s="37"/>
      <c r="AJ177" t="s">
        <v>252</v>
      </c>
    </row>
    <row r="178" spans="1:36" s="36" customFormat="1" ht="15" x14ac:dyDescent="0.25">
      <c r="A178">
        <v>1.45</v>
      </c>
      <c r="B178">
        <v>4.53</v>
      </c>
      <c r="C178">
        <v>7.03</v>
      </c>
      <c r="D178" s="20">
        <f t="shared" si="17"/>
        <v>5.2653234958736084E-2</v>
      </c>
      <c r="E178" s="17">
        <f>IF(OR($A178="",$B178="",$C178=""),"",A178*'MPTO_working_3-way'!$I177)</f>
        <v>1.5147283744806965</v>
      </c>
      <c r="F178" s="21">
        <f>IF(OR($A178="",$B178="",$C178=""),"",B178*'MPTO_working_3-way'!$I177)</f>
        <v>4.7322203699293492</v>
      </c>
      <c r="G178" s="22">
        <f>IF(OR($A178="",$B178="",$C178=""),"",C178*'MPTO_working_3-way'!$I177)</f>
        <v>7.3438210155857222</v>
      </c>
      <c r="H178" s="17"/>
      <c r="I178" s="21"/>
      <c r="J178" s="22"/>
      <c r="K178" s="17"/>
      <c r="L178" s="21"/>
      <c r="M178" s="22"/>
      <c r="N178" s="23">
        <f t="shared" si="18"/>
        <v>66.018437156618006</v>
      </c>
      <c r="O178" s="24">
        <f t="shared" si="19"/>
        <v>21.131729332692291</v>
      </c>
      <c r="P178" s="24">
        <f t="shared" si="20"/>
        <v>13.616889598448948</v>
      </c>
      <c r="Q178" t="s">
        <v>209</v>
      </c>
      <c r="R178" t="s">
        <v>233</v>
      </c>
      <c r="S178" t="s">
        <v>277</v>
      </c>
      <c r="AD178" s="37"/>
      <c r="AE178" s="37"/>
      <c r="AH178" s="37"/>
      <c r="AI178" s="37"/>
      <c r="AJ178" t="s">
        <v>252</v>
      </c>
    </row>
    <row r="179" spans="1:36" s="36" customFormat="1" ht="15" x14ac:dyDescent="0.25">
      <c r="A179">
        <v>1.7</v>
      </c>
      <c r="B179">
        <v>3.94</v>
      </c>
      <c r="C179">
        <v>4.83</v>
      </c>
      <c r="D179" s="20">
        <f t="shared" si="17"/>
        <v>4.9081738190751789E-2</v>
      </c>
      <c r="E179" s="17">
        <f>IF(OR($A179="",$B179="",$C179=""),"",A179*'MPTO_working_3-way'!$I178)</f>
        <v>1.7769913873921988</v>
      </c>
      <c r="F179" s="21">
        <f>IF(OR($A179="",$B179="",$C179=""),"",B179*'MPTO_working_3-way'!$I178)</f>
        <v>4.1184388625442727</v>
      </c>
      <c r="G179" s="22">
        <f>IF(OR($A179="",$B179="",$C179=""),"",C179*'MPTO_working_3-way'!$I178)</f>
        <v>5.0487461182966591</v>
      </c>
      <c r="H179" s="17"/>
      <c r="I179" s="21"/>
      <c r="J179" s="22"/>
      <c r="K179" s="17"/>
      <c r="L179" s="21"/>
      <c r="M179" s="22"/>
      <c r="N179" s="23">
        <f t="shared" si="18"/>
        <v>56.274892894530979</v>
      </c>
      <c r="O179" s="24">
        <f t="shared" si="19"/>
        <v>24.281045157538745</v>
      </c>
      <c r="P179" s="24">
        <f t="shared" si="20"/>
        <v>19.806898120228293</v>
      </c>
      <c r="Q179" t="s">
        <v>111</v>
      </c>
      <c r="R179" t="s">
        <v>116</v>
      </c>
      <c r="S179" t="s">
        <v>277</v>
      </c>
      <c r="AD179" s="37"/>
      <c r="AE179" s="37"/>
      <c r="AH179" s="37"/>
      <c r="AI179" s="37"/>
      <c r="AJ179" t="s">
        <v>95</v>
      </c>
    </row>
    <row r="180" spans="1:36" s="36" customFormat="1" ht="15" x14ac:dyDescent="0.25">
      <c r="A180">
        <v>2.94</v>
      </c>
      <c r="B180">
        <v>3.74</v>
      </c>
      <c r="C180">
        <v>2.2799999999999998</v>
      </c>
      <c r="D180" s="20">
        <f t="shared" si="17"/>
        <v>4.6112224794223833E-2</v>
      </c>
      <c r="E180" s="17">
        <f>IF(OR($A180="",$B180="",$C180=""),"",A180*'MPTO_working_3-way'!$I179)</f>
        <v>3.094800510778684</v>
      </c>
      <c r="F180" s="21">
        <f>IF(OR($A180="",$B180="",$C180=""),"",B180*'MPTO_working_3-way'!$I179)</f>
        <v>3.9369230987456731</v>
      </c>
      <c r="G180" s="22">
        <f>IF(OR($A180="",$B180="",$C180=""),"",C180*'MPTO_working_3-way'!$I179)</f>
        <v>2.400049375705918</v>
      </c>
      <c r="H180" s="17"/>
      <c r="I180" s="21"/>
      <c r="J180" s="22"/>
      <c r="K180" s="17"/>
      <c r="L180" s="21"/>
      <c r="M180" s="22"/>
      <c r="N180" s="23">
        <f t="shared" si="18"/>
        <v>32.312260403123354</v>
      </c>
      <c r="O180" s="24">
        <f t="shared" si="19"/>
        <v>25.400546947909802</v>
      </c>
      <c r="P180" s="24">
        <f t="shared" si="20"/>
        <v>41.665809467185376</v>
      </c>
      <c r="Q180" t="s">
        <v>115</v>
      </c>
      <c r="R180" t="s">
        <v>88</v>
      </c>
      <c r="S180" t="s">
        <v>277</v>
      </c>
      <c r="AD180" s="37"/>
      <c r="AE180" s="37"/>
      <c r="AH180" s="37"/>
      <c r="AI180" s="37"/>
      <c r="AJ180" t="s">
        <v>95</v>
      </c>
    </row>
    <row r="181" spans="1:36" s="36" customFormat="1" ht="15" x14ac:dyDescent="0.25">
      <c r="A181">
        <v>1.64</v>
      </c>
      <c r="B181">
        <v>3.85</v>
      </c>
      <c r="C181">
        <v>5.59</v>
      </c>
      <c r="D181" s="20">
        <f t="shared" si="17"/>
        <v>4.8387233866530543E-2</v>
      </c>
      <c r="E181" s="17">
        <f>IF(OR($A181="",$B181="",$C181=""),"",A181*'MPTO_working_3-way'!$I180)</f>
        <v>1.7204940506328328</v>
      </c>
      <c r="F181" s="21">
        <f>IF(OR($A181="",$B181="",$C181=""),"",B181*'MPTO_working_3-way'!$I180)</f>
        <v>4.0389646920343942</v>
      </c>
      <c r="G181" s="22">
        <f>IF(OR($A181="",$B181="",$C181=""),"",C181*'MPTO_working_3-way'!$I180)</f>
        <v>5.8643669164863024</v>
      </c>
      <c r="H181" s="17"/>
      <c r="I181" s="21"/>
      <c r="J181" s="22"/>
      <c r="K181" s="17"/>
      <c r="L181" s="21"/>
      <c r="M181" s="22"/>
      <c r="N181" s="23">
        <f t="shared" si="18"/>
        <v>58.122839752464103</v>
      </c>
      <c r="O181" s="24">
        <f t="shared" si="19"/>
        <v>24.758820050400292</v>
      </c>
      <c r="P181" s="24">
        <f t="shared" si="20"/>
        <v>17.052139032923279</v>
      </c>
      <c r="Q181" t="s">
        <v>114</v>
      </c>
      <c r="R181" t="s">
        <v>117</v>
      </c>
      <c r="S181" t="s">
        <v>277</v>
      </c>
      <c r="AD181" s="37"/>
      <c r="AE181" s="37"/>
      <c r="AH181" s="37"/>
      <c r="AI181" s="37"/>
      <c r="AJ181" t="s">
        <v>95</v>
      </c>
    </row>
    <row r="182" spans="1:36" s="36" customFormat="1" ht="15" x14ac:dyDescent="0.25">
      <c r="A182">
        <v>1.63</v>
      </c>
      <c r="B182">
        <v>4.25</v>
      </c>
      <c r="C182">
        <v>5.49</v>
      </c>
      <c r="D182" s="20">
        <f t="shared" si="17"/>
        <v>3.0940412639627546E-2</v>
      </c>
      <c r="E182" s="17">
        <f>IF(OR($A182="",$B182="",$C182=""),"",A182*'MPTO_working_3-way'!$I181)</f>
        <v>1.7051629264145847</v>
      </c>
      <c r="F182" s="21">
        <f>IF(OR($A182="",$B182="",$C182=""),"",B182*'MPTO_working_3-way'!$I181)</f>
        <v>4.4459769553754516</v>
      </c>
      <c r="G182" s="22">
        <f>IF(OR($A182="",$B182="",$C182=""),"",C182*'MPTO_working_3-way'!$I181)</f>
        <v>5.7431561141202891</v>
      </c>
      <c r="H182" s="17"/>
      <c r="I182" s="21"/>
      <c r="J182" s="22"/>
      <c r="K182" s="17"/>
      <c r="L182" s="21"/>
      <c r="M182" s="22"/>
      <c r="N182" s="23">
        <f t="shared" si="18"/>
        <v>58.645422352847064</v>
      </c>
      <c r="O182" s="24">
        <f t="shared" si="19"/>
        <v>22.492244337680166</v>
      </c>
      <c r="P182" s="24">
        <f t="shared" si="20"/>
        <v>17.412028858859873</v>
      </c>
      <c r="Q182" t="s">
        <v>217</v>
      </c>
      <c r="R182" t="s">
        <v>230</v>
      </c>
      <c r="S182" t="s">
        <v>277</v>
      </c>
      <c r="AD182" s="37"/>
      <c r="AE182" s="37"/>
      <c r="AH182" s="37"/>
      <c r="AI182" s="37"/>
      <c r="AJ182" t="s">
        <v>253</v>
      </c>
    </row>
    <row r="183" spans="1:36" s="36" customFormat="1" ht="17.25" customHeight="1" x14ac:dyDescent="0.25">
      <c r="A183">
        <v>2</v>
      </c>
      <c r="B183">
        <v>3.74</v>
      </c>
      <c r="C183">
        <v>3.81</v>
      </c>
      <c r="D183" s="20">
        <f t="shared" si="17"/>
        <v>2.9846870745434906E-2</v>
      </c>
      <c r="E183" s="17">
        <f>IF(OR($A183="",$B183="",$C183=""),"",A183*'MPTO_working_3-way'!$I182)</f>
        <v>2.0967744677330611</v>
      </c>
      <c r="F183" s="21">
        <f>IF(OR($A183="",$B183="",$C183=""),"",B183*'MPTO_working_3-way'!$I182)</f>
        <v>3.9209682546608247</v>
      </c>
      <c r="G183" s="22">
        <f>IF(OR($A183="",$B183="",$C183=""),"",C183*'MPTO_working_3-way'!$I182)</f>
        <v>3.9943553610314813</v>
      </c>
      <c r="H183" s="17"/>
      <c r="I183" s="21"/>
      <c r="J183" s="22"/>
      <c r="K183" s="17"/>
      <c r="L183" s="21"/>
      <c r="M183" s="22"/>
      <c r="N183" s="23">
        <f t="shared" si="18"/>
        <v>47.692301455823973</v>
      </c>
      <c r="O183" s="24">
        <f t="shared" si="19"/>
        <v>25.503904521831</v>
      </c>
      <c r="P183" s="24">
        <f t="shared" si="20"/>
        <v>25.035328848201559</v>
      </c>
      <c r="Q183" t="s">
        <v>222</v>
      </c>
      <c r="R183" t="s">
        <v>239</v>
      </c>
      <c r="S183" t="s">
        <v>277</v>
      </c>
      <c r="AD183" s="37"/>
      <c r="AE183" s="37"/>
      <c r="AH183" s="37"/>
      <c r="AI183" s="37"/>
      <c r="AJ183" t="s">
        <v>253</v>
      </c>
    </row>
    <row r="184" spans="1:36" s="36" customFormat="1" ht="15" x14ac:dyDescent="0.25">
      <c r="A184">
        <v>2.46</v>
      </c>
      <c r="B184">
        <v>3.44</v>
      </c>
      <c r="C184">
        <v>3.03</v>
      </c>
      <c r="D184" s="20">
        <f t="shared" si="17"/>
        <v>2.7234742759585151E-2</v>
      </c>
      <c r="E184" s="17">
        <f>IF(OR($A184="",$B184="",$C184=""),"",A184*'MPTO_working_3-way'!$I183)</f>
        <v>2.5361134150934839</v>
      </c>
      <c r="F184" s="21">
        <f>IF(OR($A184="",$B184="",$C184=""),"",B184*'MPTO_working_3-way'!$I183)</f>
        <v>3.5464350194803189</v>
      </c>
      <c r="G184" s="22">
        <f>IF(OR($A184="",$B184="",$C184=""),"",C184*'MPTO_working_3-way'!$I183)</f>
        <v>3.1237494502980714</v>
      </c>
      <c r="H184" s="17"/>
      <c r="I184" s="21"/>
      <c r="J184" s="22"/>
      <c r="K184" s="17"/>
      <c r="L184" s="21"/>
      <c r="M184" s="22"/>
      <c r="N184" s="23">
        <f t="shared" si="18"/>
        <v>39.430413247632259</v>
      </c>
      <c r="O184" s="24">
        <f t="shared" si="19"/>
        <v>28.197330403830044</v>
      </c>
      <c r="P184" s="24">
        <f t="shared" si="20"/>
        <v>32.012810755503423</v>
      </c>
      <c r="Q184" t="s">
        <v>248</v>
      </c>
      <c r="R184" t="s">
        <v>221</v>
      </c>
      <c r="S184" t="s">
        <v>277</v>
      </c>
      <c r="AD184" s="37"/>
      <c r="AE184" s="37"/>
      <c r="AF184" s="29"/>
      <c r="AG184" s="29"/>
      <c r="AH184" s="37"/>
      <c r="AI184" s="37"/>
      <c r="AJ184" t="s">
        <v>253</v>
      </c>
    </row>
    <row r="185" spans="1:36" s="36" customFormat="1" ht="15" x14ac:dyDescent="0.25">
      <c r="A185">
        <v>2.67</v>
      </c>
      <c r="B185">
        <v>3</v>
      </c>
      <c r="C185">
        <v>3.13</v>
      </c>
      <c r="D185" s="20">
        <f t="shared" si="17"/>
        <v>2.7353986430699528E-2</v>
      </c>
      <c r="E185" s="17">
        <f>IF(OR($A185="",$B185="",$C185=""),"",A185*'MPTO_working_3-way'!$I184)</f>
        <v>2.7496911448903112</v>
      </c>
      <c r="F185" s="21">
        <f>IF(OR($A185="",$B185="",$C185=""),"",B185*'MPTO_working_3-way'!$I184)</f>
        <v>3.0895406122363047</v>
      </c>
      <c r="G185" s="22">
        <f>IF(OR($A185="",$B185="",$C185=""),"",C185*'MPTO_working_3-way'!$I184)</f>
        <v>3.2234207054332114</v>
      </c>
      <c r="H185" s="17"/>
      <c r="I185" s="21"/>
      <c r="J185" s="22"/>
      <c r="K185" s="17"/>
      <c r="L185" s="21"/>
      <c r="M185" s="22"/>
      <c r="N185" s="23">
        <f t="shared" si="18"/>
        <v>36.367720856877952</v>
      </c>
      <c r="O185" s="24">
        <f t="shared" si="19"/>
        <v>32.367271562621383</v>
      </c>
      <c r="P185" s="24">
        <f t="shared" si="20"/>
        <v>31.022943989732955</v>
      </c>
      <c r="Q185" t="s">
        <v>249</v>
      </c>
      <c r="R185" t="s">
        <v>251</v>
      </c>
      <c r="S185" t="s">
        <v>277</v>
      </c>
      <c r="AD185" s="37"/>
      <c r="AE185" s="37"/>
      <c r="AF185" s="29"/>
      <c r="AG185" s="29"/>
      <c r="AH185" s="48"/>
      <c r="AI185" s="37"/>
      <c r="AJ185" t="s">
        <v>253</v>
      </c>
    </row>
    <row r="186" spans="1:36" s="36" customFormat="1" ht="15" x14ac:dyDescent="0.25">
      <c r="A186">
        <v>1.88</v>
      </c>
      <c r="B186">
        <v>3.87</v>
      </c>
      <c r="C186">
        <v>4.18</v>
      </c>
      <c r="D186" s="20">
        <f t="shared" si="17"/>
        <v>2.954727619432429E-2</v>
      </c>
      <c r="E186" s="17">
        <f>IF(OR($A186="",$B186="",$C186=""),"",A186*'MPTO_working_3-way'!$I185)</f>
        <v>1.93120131638802</v>
      </c>
      <c r="F186" s="21">
        <f>IF(OR($A186="",$B186="",$C186=""),"",B186*'MPTO_working_3-way'!$I185)</f>
        <v>3.9753984544795946</v>
      </c>
      <c r="G186" s="22">
        <f>IF(OR($A186="",$B186="",$C186=""),"",C186*'MPTO_working_3-way'!$I185)</f>
        <v>4.2938412247350657</v>
      </c>
      <c r="H186" s="17"/>
      <c r="I186" s="21"/>
      <c r="J186" s="22"/>
      <c r="K186" s="17"/>
      <c r="L186" s="21"/>
      <c r="M186" s="22"/>
      <c r="N186" s="23">
        <f t="shared" si="18"/>
        <v>51.781240594343018</v>
      </c>
      <c r="O186" s="24">
        <f t="shared" si="19"/>
        <v>25.154711193117535</v>
      </c>
      <c r="P186" s="24">
        <f t="shared" si="20"/>
        <v>23.28917041085284</v>
      </c>
      <c r="Q186" t="s">
        <v>231</v>
      </c>
      <c r="R186" t="s">
        <v>218</v>
      </c>
      <c r="S186" t="s">
        <v>277</v>
      </c>
      <c r="AD186" s="37"/>
      <c r="AE186" s="37"/>
      <c r="AF186" s="29"/>
      <c r="AG186" s="29"/>
      <c r="AH186" s="48"/>
      <c r="AI186" s="37"/>
      <c r="AJ186" t="s">
        <v>253</v>
      </c>
    </row>
    <row r="187" spans="1:36" s="36" customFormat="1" ht="15" x14ac:dyDescent="0.25">
      <c r="A187">
        <v>2.1800000000000002</v>
      </c>
      <c r="B187">
        <v>3.72</v>
      </c>
      <c r="C187">
        <v>3.32</v>
      </c>
      <c r="D187" s="20">
        <f t="shared" si="17"/>
        <v>2.87376199084588E-2</v>
      </c>
      <c r="E187" s="17">
        <f>IF(OR($A187="",$B187="",$C187=""),"",A187*'MPTO_working_3-way'!$I186)</f>
        <v>2.2396316904189253</v>
      </c>
      <c r="F187" s="21">
        <f>IF(OR($A187="",$B187="",$C187=""),"",B187*'MPTO_working_3-way'!$I186)</f>
        <v>3.8217568295222026</v>
      </c>
      <c r="G187" s="22">
        <f>IF(OR($A187="",$B187="",$C187=""),"",C187*'MPTO_working_3-way'!$I186)</f>
        <v>3.4108152349499221</v>
      </c>
      <c r="H187" s="17"/>
      <c r="I187" s="21"/>
      <c r="J187" s="22"/>
      <c r="K187" s="17"/>
      <c r="L187" s="21"/>
      <c r="M187" s="22"/>
      <c r="N187" s="23">
        <f t="shared" si="18"/>
        <v>44.650198703562239</v>
      </c>
      <c r="O187" s="24">
        <f t="shared" si="19"/>
        <v>26.165976659614433</v>
      </c>
      <c r="P187" s="24">
        <f t="shared" si="20"/>
        <v>29.318503968001718</v>
      </c>
      <c r="Q187" t="s">
        <v>224</v>
      </c>
      <c r="R187" t="s">
        <v>250</v>
      </c>
      <c r="S187" t="s">
        <v>277</v>
      </c>
      <c r="AD187" s="37"/>
      <c r="AE187" s="37"/>
      <c r="AF187" s="29"/>
      <c r="AG187" s="29"/>
      <c r="AH187" s="48"/>
      <c r="AI187" s="37"/>
      <c r="AJ187" t="s">
        <v>253</v>
      </c>
    </row>
    <row r="188" spans="1:36" s="36" customFormat="1" ht="15" x14ac:dyDescent="0.25">
      <c r="A188">
        <v>1.57</v>
      </c>
      <c r="B188">
        <v>4.08</v>
      </c>
      <c r="C188">
        <v>5.96</v>
      </c>
      <c r="D188" s="20">
        <f t="shared" si="17"/>
        <v>4.9825949274250769E-2</v>
      </c>
      <c r="E188" s="17">
        <f>IF(OR($A188="",$B188="",$C188=""),"",A188*'MPTO_working_3-way'!$I187)</f>
        <v>1.6163892236250892</v>
      </c>
      <c r="F188" s="21">
        <f>IF(OR($A188="",$B188="",$C188=""),"",B188*'MPTO_working_3-way'!$I187)</f>
        <v>4.2005528868728428</v>
      </c>
      <c r="G188" s="22">
        <f>IF(OR($A188="",$B188="",$C188=""),"",C188*'MPTO_working_3-way'!$I187)</f>
        <v>6.1361017661181725</v>
      </c>
      <c r="H188" s="17"/>
      <c r="I188" s="21"/>
      <c r="J188" s="22"/>
      <c r="K188" s="17"/>
      <c r="L188" s="21"/>
      <c r="M188" s="22"/>
      <c r="N188" s="23">
        <f t="shared" si="18"/>
        <v>61.866287239733751</v>
      </c>
      <c r="O188" s="24">
        <f t="shared" si="19"/>
        <v>23.806389942740687</v>
      </c>
      <c r="P188" s="24">
        <f t="shared" si="20"/>
        <v>16.296991772882883</v>
      </c>
      <c r="Q188" t="s">
        <v>196</v>
      </c>
      <c r="R188" t="s">
        <v>155</v>
      </c>
      <c r="S188" t="s">
        <v>278</v>
      </c>
      <c r="AD188" s="37"/>
      <c r="AE188" s="37"/>
      <c r="AF188" s="29"/>
      <c r="AG188" s="29"/>
      <c r="AH188" s="48"/>
      <c r="AI188" s="37"/>
      <c r="AJ188" t="s">
        <v>207</v>
      </c>
    </row>
    <row r="189" spans="1:36" s="36" customFormat="1" ht="15" x14ac:dyDescent="0.25">
      <c r="A189">
        <v>2.14</v>
      </c>
      <c r="B189">
        <v>3.27</v>
      </c>
      <c r="C189">
        <v>3.92</v>
      </c>
      <c r="D189" s="20">
        <f t="shared" si="17"/>
        <v>2.8202157996011445E-2</v>
      </c>
      <c r="E189" s="17">
        <f>IF(OR($A189="",$B189="",$C189=""),"",A189*'MPTO_working_3-way'!$I188)</f>
        <v>2.2014985066041022</v>
      </c>
      <c r="F189" s="21">
        <f>IF(OR($A189="",$B189="",$C189=""),"",B189*'MPTO_working_3-way'!$I188)</f>
        <v>3.3639720171006604</v>
      </c>
      <c r="G189" s="22">
        <f>IF(OR($A189="",$B189="",$C189=""),"",C189*'MPTO_working_3-way'!$I188)</f>
        <v>4.0326514700411584</v>
      </c>
      <c r="H189" s="17"/>
      <c r="I189" s="21"/>
      <c r="J189" s="22"/>
      <c r="K189" s="17"/>
      <c r="L189" s="21"/>
      <c r="M189" s="22"/>
      <c r="N189" s="23">
        <f t="shared" si="18"/>
        <v>45.423605648615187</v>
      </c>
      <c r="O189" s="24">
        <f t="shared" si="19"/>
        <v>29.726763329674778</v>
      </c>
      <c r="P189" s="24">
        <f t="shared" si="20"/>
        <v>24.797580634703195</v>
      </c>
      <c r="Q189" t="s">
        <v>123</v>
      </c>
      <c r="R189" t="s">
        <v>120</v>
      </c>
      <c r="S189" t="s">
        <v>278</v>
      </c>
      <c r="AD189" s="37"/>
      <c r="AE189" s="37"/>
      <c r="AF189" s="29"/>
      <c r="AG189" s="29"/>
      <c r="AH189" s="48"/>
      <c r="AI189" s="37"/>
      <c r="AJ189" t="s">
        <v>130</v>
      </c>
    </row>
    <row r="190" spans="1:36" s="36" customFormat="1" ht="15" x14ac:dyDescent="0.25">
      <c r="A190">
        <v>3.26</v>
      </c>
      <c r="B190">
        <v>3.48</v>
      </c>
      <c r="C190">
        <v>2.2999999999999998</v>
      </c>
      <c r="D190" s="20">
        <f t="shared" si="17"/>
        <v>2.8887396792401265E-2</v>
      </c>
      <c r="E190" s="17">
        <f>IF(OR($A190="",$B190="",$C190=""),"",A190*'MPTO_working_3-way'!$I189)</f>
        <v>3.4224325946340572</v>
      </c>
      <c r="F190" s="21">
        <f>IF(OR($A190="",$B190="",$C190=""),"",B190*'MPTO_working_3-way'!$I189)</f>
        <v>3.6533943034743928</v>
      </c>
      <c r="G190" s="22">
        <f>IF(OR($A190="",$B190="",$C190=""),"",C190*'MPTO_working_3-way'!$I189)</f>
        <v>2.4145996833307768</v>
      </c>
      <c r="H190" s="17"/>
      <c r="I190" s="21"/>
      <c r="J190" s="22"/>
      <c r="K190" s="17"/>
      <c r="L190" s="21"/>
      <c r="M190" s="22"/>
      <c r="N190" s="23">
        <f t="shared" si="18"/>
        <v>29.218983058070268</v>
      </c>
      <c r="O190" s="24">
        <f t="shared" si="19"/>
        <v>27.371805968192263</v>
      </c>
      <c r="P190" s="24">
        <f t="shared" si="20"/>
        <v>41.414732508395254</v>
      </c>
      <c r="Q190" t="s">
        <v>258</v>
      </c>
      <c r="R190" t="s">
        <v>121</v>
      </c>
      <c r="S190" t="s">
        <v>278</v>
      </c>
      <c r="AD190" s="37"/>
      <c r="AE190" s="37"/>
      <c r="AF190" s="29"/>
      <c r="AG190" s="29"/>
      <c r="AH190" s="48"/>
      <c r="AI190" s="37"/>
      <c r="AJ190" t="s">
        <v>130</v>
      </c>
    </row>
    <row r="191" spans="1:36" s="36" customFormat="1" ht="15" x14ac:dyDescent="0.25">
      <c r="A191">
        <v>1.81</v>
      </c>
      <c r="B191">
        <v>3.63</v>
      </c>
      <c r="C191">
        <v>4.8</v>
      </c>
      <c r="D191" s="20">
        <f t="shared" si="17"/>
        <v>3.6301614842549013E-2</v>
      </c>
      <c r="E191" s="17">
        <f>IF(OR($A191="",$B191="",$C191=""),"",A191*'MPTO_working_3-way'!$I190)</f>
        <v>1.8610459059727809</v>
      </c>
      <c r="F191" s="21">
        <f>IF(OR($A191="",$B191="",$C191=""),"",B191*'MPTO_working_3-way'!$I190)</f>
        <v>3.7323738335255214</v>
      </c>
      <c r="G191" s="22">
        <f>IF(OR($A191="",$B191="",$C191=""),"",C191*'MPTO_working_3-way'!$I190)</f>
        <v>4.9353703583808546</v>
      </c>
      <c r="H191" s="17"/>
      <c r="I191" s="21"/>
      <c r="J191" s="22"/>
      <c r="K191" s="17"/>
      <c r="L191" s="21"/>
      <c r="M191" s="22"/>
      <c r="N191" s="23">
        <f t="shared" si="18"/>
        <v>53.733225859213476</v>
      </c>
      <c r="O191" s="24">
        <f t="shared" si="19"/>
        <v>26.792600221811679</v>
      </c>
      <c r="P191" s="24">
        <f t="shared" si="20"/>
        <v>20.261903917745087</v>
      </c>
      <c r="Q191" t="s">
        <v>132</v>
      </c>
      <c r="R191" t="s">
        <v>119</v>
      </c>
      <c r="S191" t="s">
        <v>278</v>
      </c>
      <c r="AD191" s="37"/>
      <c r="AE191" s="37"/>
      <c r="AF191" s="29"/>
      <c r="AG191" s="29"/>
      <c r="AH191" s="48"/>
      <c r="AI191" s="37"/>
      <c r="AJ191" t="s">
        <v>130</v>
      </c>
    </row>
    <row r="192" spans="1:36" s="36" customFormat="1" ht="15" x14ac:dyDescent="0.25">
      <c r="A192">
        <v>3.07</v>
      </c>
      <c r="B192">
        <v>2.74</v>
      </c>
      <c r="C192">
        <v>2.75</v>
      </c>
      <c r="D192" s="20">
        <f t="shared" si="17"/>
        <v>5.4332766308800018E-2</v>
      </c>
      <c r="E192" s="17">
        <f>IF(OR($A192="",$B192="",$C192=""),"",A192*'MPTO_working_3-way'!$I191)</f>
        <v>3.1586843081526719</v>
      </c>
      <c r="F192" s="21">
        <f>IF(OR($A192="",$B192="",$C192=""),"",B192*'MPTO_working_3-way'!$I191)</f>
        <v>2.8191514672111797</v>
      </c>
      <c r="G192" s="22">
        <f>IF(OR($A192="",$B192="",$C192=""),"",C192*'MPTO_working_3-way'!$I191)</f>
        <v>2.8294403411791036</v>
      </c>
      <c r="H192" s="17"/>
      <c r="I192" s="21"/>
      <c r="J192" s="22"/>
      <c r="K192" s="17"/>
      <c r="L192" s="21"/>
      <c r="M192" s="22"/>
      <c r="N192" s="23">
        <f t="shared" si="18"/>
        <v>31.65875100018593</v>
      </c>
      <c r="O192" s="24">
        <f t="shared" si="19"/>
        <v>35.471666266631672</v>
      </c>
      <c r="P192" s="24">
        <f t="shared" si="20"/>
        <v>35.34267838929847</v>
      </c>
      <c r="Q192" t="s">
        <v>82</v>
      </c>
      <c r="R192" t="s">
        <v>78</v>
      </c>
      <c r="S192" t="s">
        <v>278</v>
      </c>
      <c r="AD192" s="37"/>
      <c r="AE192" s="37"/>
      <c r="AF192" s="29"/>
      <c r="AG192" s="29"/>
      <c r="AH192" s="48"/>
      <c r="AI192" s="37"/>
      <c r="AJ192" t="s">
        <v>94</v>
      </c>
    </row>
    <row r="193" spans="1:36" s="36" customFormat="1" ht="15" x14ac:dyDescent="0.25">
      <c r="A193">
        <v>1.42</v>
      </c>
      <c r="B193">
        <v>4.74</v>
      </c>
      <c r="C193">
        <v>8.5</v>
      </c>
      <c r="D193" s="20">
        <f t="shared" si="17"/>
        <v>3.2842875071226629E-2</v>
      </c>
      <c r="E193" s="17">
        <f>IF(OR($A193="",$B193="",$C193=""),"",A193*'MPTO_working_3-way'!$I192)</f>
        <v>1.4715482930764194</v>
      </c>
      <c r="F193" s="21">
        <f>IF(OR($A193="",$B193="",$C193=""),"",B193*'MPTO_working_3-way'!$I192)</f>
        <v>4.9120696543536821</v>
      </c>
      <c r="G193" s="22">
        <f>IF(OR($A193="",$B193="",$C193=""),"",C193*'MPTO_working_3-way'!$I192)</f>
        <v>8.8085637261616672</v>
      </c>
      <c r="H193" s="17"/>
      <c r="I193" s="21"/>
      <c r="J193" s="22"/>
      <c r="K193" s="17"/>
      <c r="L193" s="21"/>
      <c r="M193" s="22"/>
      <c r="N193" s="23">
        <f t="shared" si="18"/>
        <v>67.955635890780016</v>
      </c>
      <c r="O193" s="24">
        <f t="shared" si="19"/>
        <v>20.358017503145067</v>
      </c>
      <c r="P193" s="24">
        <f t="shared" si="20"/>
        <v>11.352588584106778</v>
      </c>
      <c r="Q193" t="s">
        <v>220</v>
      </c>
      <c r="R193" t="s">
        <v>219</v>
      </c>
      <c r="S193" t="s">
        <v>278</v>
      </c>
      <c r="AD193" s="37"/>
      <c r="AE193" s="37"/>
      <c r="AF193" s="29"/>
      <c r="AG193" s="29"/>
      <c r="AH193" s="48"/>
      <c r="AI193" s="37"/>
      <c r="AJ193" t="s">
        <v>253</v>
      </c>
    </row>
    <row r="194" spans="1:36" s="36" customFormat="1" ht="15" x14ac:dyDescent="0.25">
      <c r="A194">
        <v>2.25</v>
      </c>
      <c r="B194">
        <v>3.26</v>
      </c>
      <c r="C194">
        <v>3.41</v>
      </c>
      <c r="D194" s="20">
        <f t="shared" si="17"/>
        <v>4.4448042666922483E-2</v>
      </c>
      <c r="E194" s="17">
        <f>IF(OR($A194="",$B194="",$C194=""),"",A194*'MPTO_working_3-way'!$I193)</f>
        <v>2.3722487241948</v>
      </c>
      <c r="F194" s="21">
        <f>IF(OR($A194="",$B194="",$C194=""),"",B194*'MPTO_working_3-way'!$I193)</f>
        <v>3.437124818166688</v>
      </c>
      <c r="G194" s="22">
        <f>IF(OR($A194="",$B194="",$C194=""),"",C194*'MPTO_working_3-way'!$I193)</f>
        <v>3.5952747331130084</v>
      </c>
      <c r="H194" s="17"/>
      <c r="I194" s="21"/>
      <c r="J194" s="22"/>
      <c r="K194" s="17"/>
      <c r="L194" s="21"/>
      <c r="M194" s="22"/>
      <c r="N194" s="23">
        <f t="shared" si="18"/>
        <v>42.15409580795221</v>
      </c>
      <c r="O194" s="24">
        <f t="shared" si="19"/>
        <v>29.094084530028368</v>
      </c>
      <c r="P194" s="24">
        <f t="shared" si="20"/>
        <v>27.814286090291045</v>
      </c>
      <c r="Q194" t="s">
        <v>203</v>
      </c>
      <c r="R194" t="s">
        <v>263</v>
      </c>
      <c r="S194" t="s">
        <v>279</v>
      </c>
      <c r="AD194" s="37"/>
      <c r="AE194" s="37"/>
      <c r="AF194" s="29"/>
      <c r="AG194" s="29"/>
      <c r="AH194" s="48"/>
      <c r="AI194" s="37"/>
      <c r="AJ194" t="s">
        <v>207</v>
      </c>
    </row>
    <row r="195" spans="1:36" s="36" customFormat="1" ht="15" x14ac:dyDescent="0.25">
      <c r="A195">
        <v>2.68</v>
      </c>
      <c r="B195">
        <v>3.28</v>
      </c>
      <c r="C195">
        <v>2.74</v>
      </c>
      <c r="D195" s="20">
        <f t="shared" si="17"/>
        <v>4.2975880788331811E-2</v>
      </c>
      <c r="E195" s="17">
        <f>IF(OR($A195="",$B195="",$C195=""),"",A195*'MPTO_working_3-way'!$I194)</f>
        <v>2.7680189051908877</v>
      </c>
      <c r="F195" s="21">
        <f>IF(OR($A195="",$B195="",$C195=""),"",B195*'MPTO_working_3-way'!$I194)</f>
        <v>3.387724630233623</v>
      </c>
      <c r="G195" s="22">
        <f>IF(OR($A195="",$B195="",$C195=""),"",C195*'MPTO_working_3-way'!$I194)</f>
        <v>2.8299894776951611</v>
      </c>
      <c r="H195" s="17"/>
      <c r="I195" s="21"/>
      <c r="J195" s="22"/>
      <c r="K195" s="17"/>
      <c r="L195" s="21"/>
      <c r="M195" s="22"/>
      <c r="N195" s="23">
        <f t="shared" si="18"/>
        <v>36.126920886439471</v>
      </c>
      <c r="O195" s="24">
        <f t="shared" si="19"/>
        <v>29.518337797456645</v>
      </c>
      <c r="P195" s="24">
        <f t="shared" si="20"/>
        <v>35.335820429072186</v>
      </c>
      <c r="Q195" t="s">
        <v>200</v>
      </c>
      <c r="R195" t="s">
        <v>266</v>
      </c>
      <c r="S195" t="s">
        <v>279</v>
      </c>
      <c r="AD195" s="37"/>
      <c r="AE195" s="37"/>
      <c r="AF195" s="29"/>
      <c r="AG195" s="29"/>
      <c r="AH195" s="48"/>
      <c r="AI195" s="37"/>
      <c r="AJ195" t="s">
        <v>207</v>
      </c>
    </row>
    <row r="196" spans="1:36" s="36" customFormat="1" ht="15" x14ac:dyDescent="0.25">
      <c r="A196">
        <v>2.48</v>
      </c>
      <c r="B196">
        <v>3.01</v>
      </c>
      <c r="C196">
        <v>3.25</v>
      </c>
      <c r="D196" s="20">
        <f t="shared" ref="D196" si="21">IF(OR($A196="",$B196="",$C196=""),"",(1/A196)+(1/B196)+(1/C196)-1)</f>
        <v>4.3144027765183113E-2</v>
      </c>
      <c r="E196" s="17">
        <f>IF(OR($A196="",$B196="",$C196=""),"",A196*'MPTO_working_3-way'!$I195)</f>
        <v>2.5902311458139677</v>
      </c>
      <c r="F196" s="21">
        <f>IF(OR($A196="",$B196="",$C196=""),"",B196*'MPTO_working_3-way'!$I195)</f>
        <v>3.1437886084274362</v>
      </c>
      <c r="G196" s="22">
        <f>IF(OR($A196="",$B196="",$C196=""),"",C196*'MPTO_working_3-way'!$I195)</f>
        <v>3.3944561386674978</v>
      </c>
      <c r="H196" s="17"/>
      <c r="I196" s="21"/>
      <c r="J196" s="22"/>
      <c r="K196" s="17"/>
      <c r="L196" s="21"/>
      <c r="M196" s="22"/>
      <c r="N196" s="23">
        <f t="shared" si="18"/>
        <v>38.606593145792587</v>
      </c>
      <c r="O196" s="24">
        <f t="shared" si="19"/>
        <v>31.808754485569974</v>
      </c>
      <c r="P196" s="24">
        <f t="shared" si="20"/>
        <v>29.459800308174032</v>
      </c>
      <c r="Q196" t="s">
        <v>198</v>
      </c>
      <c r="R196" t="s">
        <v>191</v>
      </c>
      <c r="S196" t="s">
        <v>280</v>
      </c>
      <c r="AD196" s="37"/>
      <c r="AF196" s="29"/>
      <c r="AG196" s="29"/>
      <c r="AH196" s="48"/>
      <c r="AI196" s="37"/>
      <c r="AJ196" t="s">
        <v>207</v>
      </c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2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2022-03-20T05:59:20Z</dcterms:modified>
</cp:coreProperties>
</file>