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F81EF3AC-4918-448F-85F5-D6A8135AAAD6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G6" i="2"/>
  <c r="P6" i="2" s="1"/>
  <c r="N6" i="2"/>
  <c r="O6" i="2"/>
  <c r="E7" i="2"/>
  <c r="F7" i="2"/>
  <c r="O7" i="2" s="1"/>
  <c r="G7" i="2"/>
  <c r="N7" i="2"/>
  <c r="P7" i="2"/>
  <c r="E8" i="2"/>
  <c r="F8" i="2"/>
  <c r="G8" i="2"/>
  <c r="P8" i="2" s="1"/>
  <c r="N8" i="2"/>
  <c r="O8" i="2"/>
  <c r="E9" i="2"/>
  <c r="N9" i="2" s="1"/>
  <c r="F9" i="2"/>
  <c r="G9" i="2"/>
  <c r="P9" i="2" s="1"/>
  <c r="O9" i="2"/>
  <c r="E10" i="2"/>
  <c r="N10" i="2" s="1"/>
  <c r="F10" i="2"/>
  <c r="G10" i="2"/>
  <c r="P10" i="2" s="1"/>
  <c r="O10" i="2"/>
  <c r="E11" i="2"/>
  <c r="N11" i="2" s="1"/>
  <c r="F11" i="2"/>
  <c r="G11" i="2"/>
  <c r="P11" i="2" s="1"/>
  <c r="O11" i="2"/>
  <c r="D5" i="2"/>
  <c r="D6" i="2"/>
  <c r="D7" i="2"/>
  <c r="D8" i="2"/>
  <c r="D9" i="2"/>
  <c r="D10" i="2"/>
  <c r="D11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Z31" i="4" l="1"/>
  <c r="AK48" i="4"/>
  <c r="AE48" i="4"/>
  <c r="AE31" i="4"/>
  <c r="AJ31" i="4"/>
  <c r="AP89" i="4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59" i="4" l="1"/>
  <c r="AV59" i="4" s="1"/>
  <c r="AM72" i="4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D35" i="4" s="1"/>
  <c r="H35" i="4" s="1"/>
  <c r="AO107" i="4"/>
  <c r="AU107" i="4" s="1"/>
  <c r="AO21" i="4"/>
  <c r="AU21" i="4" s="1"/>
  <c r="AL94" i="4"/>
  <c r="AR94" i="4" s="1"/>
  <c r="AL53" i="4"/>
  <c r="AR53" i="4" s="1"/>
  <c r="F53" i="4" s="1"/>
  <c r="J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F35" i="4"/>
  <c r="J35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G53" i="4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53" i="4" l="1"/>
  <c r="H53" i="4" s="1"/>
  <c r="G35" i="4"/>
  <c r="AP959" i="4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G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D86" i="4" s="1"/>
  <c r="H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F7" i="4"/>
  <c r="J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41" i="4" l="1"/>
  <c r="J41" i="4" s="1"/>
  <c r="E45" i="4"/>
  <c r="I45" i="4" s="1"/>
  <c r="D7" i="4"/>
  <c r="H7" i="4" s="1"/>
  <c r="E86" i="4"/>
  <c r="I86" i="4" s="1"/>
  <c r="G126" i="4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93" i="3"/>
  <c r="D77" i="3"/>
  <c r="D85" i="3"/>
  <c r="D89" i="3"/>
  <c r="D80" i="3"/>
  <c r="D78" i="3"/>
  <c r="D81" i="3"/>
  <c r="D86" i="3"/>
  <c r="D90" i="3"/>
  <c r="D83" i="3"/>
  <c r="D92" i="3"/>
  <c r="D88" i="3"/>
  <c r="D87" i="3"/>
  <c r="D79" i="3"/>
  <c r="D91" i="3"/>
  <c r="D82" i="3"/>
  <c r="D84" i="3"/>
  <c r="D50" i="3"/>
  <c r="D58" i="3"/>
  <c r="D66" i="3"/>
  <c r="D51" i="3"/>
  <c r="D64" i="3"/>
  <c r="D16" i="3"/>
  <c r="D72" i="3"/>
  <c r="D70" i="3"/>
  <c r="D40" i="3"/>
  <c r="D43" i="3"/>
  <c r="D29" i="3"/>
  <c r="D33" i="3"/>
  <c r="D49" i="3"/>
  <c r="D12" i="3"/>
  <c r="D75" i="3"/>
  <c r="D20" i="3"/>
  <c r="D25" i="3"/>
  <c r="D35" i="3"/>
  <c r="D42" i="3"/>
  <c r="D31" i="3"/>
  <c r="D15" i="3"/>
  <c r="D45" i="3"/>
  <c r="D22" i="3"/>
  <c r="D76" i="3"/>
  <c r="D37" i="3"/>
  <c r="D27" i="3"/>
  <c r="D68" i="3"/>
  <c r="D52" i="3"/>
  <c r="D14" i="3"/>
  <c r="D56" i="3"/>
  <c r="D73" i="3"/>
  <c r="D62" i="3"/>
  <c r="D32" i="3"/>
  <c r="D24" i="3"/>
  <c r="D19" i="3"/>
  <c r="D53" i="3"/>
  <c r="D34" i="3"/>
  <c r="D48" i="3"/>
  <c r="D17" i="3"/>
  <c r="D55" i="3"/>
  <c r="D65" i="3"/>
  <c r="D61" i="3"/>
  <c r="D23" i="3"/>
  <c r="D18" i="3"/>
  <c r="D47" i="3"/>
  <c r="D13" i="3"/>
  <c r="D71" i="3"/>
  <c r="D44" i="3"/>
  <c r="D21" i="3"/>
  <c r="D30" i="3"/>
  <c r="D46" i="3"/>
  <c r="D26" i="3"/>
  <c r="D41" i="3"/>
  <c r="D69" i="3"/>
  <c r="D36" i="3"/>
  <c r="D54" i="3"/>
  <c r="D60" i="3"/>
  <c r="D63" i="3"/>
  <c r="D28" i="3"/>
  <c r="D57" i="3"/>
  <c r="D67" i="3"/>
  <c r="D74" i="3"/>
  <c r="D59" i="3"/>
  <c r="D3" i="3"/>
  <c r="D7" i="3"/>
  <c r="D11" i="3"/>
  <c r="D8" i="3"/>
  <c r="D6" i="3"/>
  <c r="D4" i="3"/>
  <c r="D10" i="3"/>
  <c r="D9" i="3"/>
  <c r="D2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<sst xmlns="http://schemas.openxmlformats.org/spreadsheetml/2006/main" count="170" uniqueCount="92">
  <si>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</si>
  <si>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</si>
  <si>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</si>
  <si>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</si>
  <si>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</si>
  <si>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</si>
  <si>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</si>
  <si>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</si>
  <si>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</si>
  <si>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</si>
  <si>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</si>
  <si>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</si>
  <si>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</si>
  <si>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</si>
  <si>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</si>
  <si>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</si>
  <si>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</si>
  <si>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</si>
  <si>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</si>
  <si>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</si>
  <si>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</si>
  <si>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</si>
  <si>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</si>
  <si>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</si>
  <si>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</si>
  <si>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</si>
  <si>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</si>
  <si>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</si>
  <si>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</si>
  <si>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</si>
  <si>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</si>
  <si>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</si>
  <si>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</si>
  <si>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</si>
  <si>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</si>
  <si>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</si>
  <si>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</si>
  <si>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</si>
  <si>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</si>
  <si>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</si>
  <si>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</si>
  <si>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</si>
  <si>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</si>
  <si>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</si>
  <si>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</si>
  <si>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</si>
  <si>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</si>
  <si>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</si>
  <si>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</si>
  <si>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</si>
  <si>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</si>
  <si>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</si>
  <si>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</si>
  <si>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</si>
  <si>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</si>
  <si>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</si>
  <si>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</si>
  <si>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</si>
  <si>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</si>
  <si>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</si>
  <si>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</si>
  <si>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</si>
  <si>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</si>
  <si>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</si>
  <si>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</si>
  <si>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</si>
  <si>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</si>
  <si>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</si>
  <si>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</si>
  <si>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</si>
  <si>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</si>
  <si>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Chengdu Rongcheng</t>
  </si>
  <si>
    <t>Guangzhou City</t>
  </si>
  <si>
    <t>Shanghai Shenhua</t>
  </si>
  <si>
    <t>Beijing Guoan</t>
  </si>
  <si>
    <t>Changchun Yatai</t>
  </si>
  <si>
    <t>Cangzhou</t>
  </si>
  <si>
    <t>Dalian Pro</t>
  </si>
  <si>
    <t>Meizhou Hakka</t>
  </si>
  <si>
    <t>Shandong Taishan</t>
  </si>
  <si>
    <t>Wuhan FC</t>
  </si>
  <si>
    <t>Hebei</t>
  </si>
  <si>
    <t>Zhejiang Professional</t>
  </si>
  <si>
    <t>Guangzhou FC</t>
  </si>
  <si>
    <t>Henan Songshan Longmen</t>
  </si>
  <si>
    <t>Shenzhen</t>
  </si>
  <si>
    <t>Wuhan Three Towns</t>
  </si>
  <si>
    <t>Tianjin Jinmen Tiger</t>
  </si>
  <si>
    <t>Shanghai Port</t>
  </si>
  <si>
    <t>25/11/2022</t>
  </si>
  <si>
    <t>26/11/2022</t>
  </si>
  <si>
    <t>Super 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</si>
</sst>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1.0601259838874864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43.661285737702073</v>
      </c>
      <c r="I2" s="6">
        <f>IF('Log_working_3-way'!$D2="","",'True_Odds_Calculator_3-way'!O3/'True_Odds_Calculator_3-way'!B3-1)</f>
        <v>3.7012344038758389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5.0420204716236317E-2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1.0568269897916418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1.6627799265959209</v>
      </c>
      <c r="I3" s="6">
        <f>IF('Log_working_3-way'!$D3="","",'True_Odds_Calculator_3-way'!O4/'True_Odds_Calculator_3-way'!B4-1)</f>
        <v>4.0091572304015219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5.0176649674526175E-2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1.0442036383576607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20.469815294027761</v>
      </c>
      <c r="I4" s="6">
        <f>IF('Log_working_3-way'!$D4="","",'True_Odds_Calculator_3-way'!O5/'True_Odds_Calculator_3-way'!B5-1)</f>
        <v>6.8476994992275086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4.6180886292783496E-2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1.0417985955566309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4.474404681178612E-2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1.1271696582248267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79.563272491007666</v>
      </c>
      <c r="I7" s="6">
        <f>IF('Log_working_3-way'!$D7="","",'True_Odds_Calculator_3-way'!O7/'True_Odds_Calculator_3-way'!B7-1)</f>
        <v>-0.17018452012381513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4.6720512379091694E-2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1.3704246303727297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-0.91745312315481564</v>
      </c>
      <c r="I8" s="6">
        <f>IF('Log_working_3-way'!$D8="","",'True_Odds_Calculator_3-way'!O8/'True_Odds_Calculator_3-way'!B8-1)</f>
        <v>-0.71030728326435932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6.485270999681747E-2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1.0709965045569969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-0.15305790834045541</v>
      </c>
      <c r="I9" s="6">
        <f>IF('Log_working_3-way'!$D9="","",'True_Odds_Calculator_3-way'!O9/'True_Odds_Calculator_3-way'!B9-1)</f>
        <v>2.2324582860134998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4.9726287821525883E-2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1.2914079311554314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-0.94357758846265205</v>
      </c>
      <c r="I10" s="6">
        <f>IF('Log_working_3-way'!$D10="","",'True_Odds_Calculator_3-way'!O10/'True_Odds_Calculator_3-way'!B10-1)</f>
        <v>-0.31930205801574052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7.0406136911182138E-2</v>
      </c>
    </row>
    <row r="11" spans="1:11" x14ac:dyDescent="0.25">
      <c r="D11">
        <f>solve_for_c('True_Odds_Calculator_3-way'!A11,'True_Odds_Calculator_3-way'!B11,'True_Odds_Calculator_3-way'!C11,'Log_working_3-way'!B$1,'Log_working_3-way'!B$2)</f>
        <v>1.0539661687482711</v>
      </c>
      <c r="F11" s="6" t="e">
        <f>IF('Log_working_3-way'!D11="","",1/'True_Odds_Calculator_3-way'!N11+1/'True_Odds_Calculator_3-way'!O11+1/'True_Odds_Calculator_3-way'!#REF!-1)</f>
        <v>#REF!</v>
      </c>
      <c r="H11" s="6">
        <f>IF('Log_working_3-way'!$D11="","",'True_Odds_Calculator_3-way'!N11/'True_Odds_Calculator_3-way'!A11-1)</f>
        <v>2.4549735138316655</v>
      </c>
      <c r="I11" s="6">
        <f>IF('Log_working_3-way'!$D11="","",'True_Odds_Calculator_3-way'!O11/'True_Odds_Calculator_3-way'!B11-1)</f>
        <v>4.2212041543857186</v>
      </c>
      <c r="J11" s="6" t="e">
        <f>IF('Log_working_3-way'!$D11="","",'True_Odds_Calculator_3-way'!#REF!/'True_Odds_Calculator_3-way'!C11-1)</f>
        <v>#REF!</v>
      </c>
      <c r="K11" s="6">
        <f>IF('Log_working_3-way'!$D11="","",1/'True_Odds_Calculator_3-way'!A11+1/'True_Odds_Calculator_3-way'!B11+1/'True_Odds_Calculator_3-way'!C11-1)</f>
        <v>4.9832324115395288E-2</v>
      </c>
    </row>
    <row r="12" spans="1:11" x14ac:dyDescent="0.25">
      <c r="D12" t="str">
        <f>solve_for_c('True_Odds_Calculator_3-way'!A12,'True_Odds_Calculator_3-way'!B12,'True_Odds_Calculator_3-way'!C12,'Log_working_3-way'!B$1,'Log_working_3-way'!B$2)</f>
        <v/>
      </c>
      <c r="F12" s="6" t="str">
        <f>IF('Log_working_3-way'!D12="","",1/'True_Odds_Calculator_3-way'!N12+1/'True_Odds_Calculator_3-way'!O12+1/'True_Odds_Calculator_3-way'!#REF!-1)</f>
        <v/>
      </c>
      <c r="H12" s="6" t="str">
        <f>IF('Log_working_3-way'!$D12="","",'True_Odds_Calculator_3-way'!N12/'True_Odds_Calculator_3-way'!A12-1)</f>
        <v/>
      </c>
      <c r="I12" s="6" t="str">
        <f>IF('Log_working_3-way'!$D12="","",'True_Odds_Calculator_3-way'!O12/'True_Odds_Calculator_3-way'!B12-1)</f>
        <v/>
      </c>
      <c r="J12" s="6" t="str">
        <f>IF('Log_working_3-way'!$D12="","",'True_Odds_Calculator_3-way'!#REF!/'True_Odds_Calculator_3-way'!C12-1)</f>
        <v/>
      </c>
      <c r="K12" s="6" t="str">
        <f>IF('Log_working_3-way'!$D12="","",1/'True_Odds_Calculator_3-way'!A12+1/'True_Odds_Calculator_3-way'!B12+1/'True_Odds_Calculator_3-way'!C12-1)</f>
        <v/>
      </c>
    </row>
    <row r="13" spans="1:11" x14ac:dyDescent="0.25">
      <c r="D13" t="str">
        <f>solve_for_c('True_Odds_Calculator_3-way'!A13,'True_Odds_Calculator_3-way'!B13,'True_Odds_Calculator_3-way'!C13,'Log_working_3-way'!B$1,'Log_working_3-way'!B$2)</f>
        <v/>
      </c>
      <c r="F13" s="6" t="str">
        <f>IF('Log_working_3-way'!D13="","",1/'True_Odds_Calculator_3-way'!N13+1/'True_Odds_Calculator_3-way'!O13+1/'True_Odds_Calculator_3-way'!#REF!-1)</f>
        <v/>
      </c>
      <c r="H13" s="6" t="str">
        <f>IF('Log_working_3-way'!$D13="","",'True_Odds_Calculator_3-way'!N13/'True_Odds_Calculator_3-way'!A13-1)</f>
        <v/>
      </c>
      <c r="I13" s="6" t="str">
        <f>IF('Log_working_3-way'!$D13="","",'True_Odds_Calculator_3-way'!O13/'True_Odds_Calculator_3-way'!B13-1)</f>
        <v/>
      </c>
      <c r="J13" s="6" t="str">
        <f>IF('Log_working_3-way'!$D13="","",'True_Odds_Calculator_3-way'!#REF!/'True_Odds_Calculator_3-way'!C13-1)</f>
        <v/>
      </c>
      <c r="K13" s="6" t="str">
        <f>IF('Log_working_3-way'!$D13="","",1/'True_Odds_Calculator_3-way'!A13+1/'True_Odds_Calculator_3-way'!B13+1/'True_Odds_Calculator_3-way'!C13-1)</f>
        <v/>
      </c>
    </row>
    <row r="14" spans="1:11" x14ac:dyDescent="0.25">
      <c r="D14" t="str">
        <f>solve_for_c('True_Odds_Calculator_3-way'!A14,'True_Odds_Calculator_3-way'!B14,'True_Odds_Calculator_3-way'!C14,'Log_working_3-way'!B$1,'Log_working_3-way'!B$2)</f>
        <v/>
      </c>
      <c r="F14" s="6" t="str">
        <f>IF('Log_working_3-way'!D14="","",1/'True_Odds_Calculator_3-way'!N14+1/'True_Odds_Calculator_3-way'!O14+1/'True_Odds_Calculator_3-way'!#REF!-1)</f>
        <v/>
      </c>
      <c r="H14" s="6" t="str">
        <f>IF('Log_working_3-way'!$D14="","",'True_Odds_Calculator_3-way'!N14/'True_Odds_Calculator_3-way'!A14-1)</f>
        <v/>
      </c>
      <c r="I14" s="6" t="str">
        <f>IF('Log_working_3-way'!$D14="","",'True_Odds_Calculator_3-way'!O14/'True_Odds_Calculator_3-way'!B14-1)</f>
        <v/>
      </c>
      <c r="J14" s="6" t="str">
        <f>IF('Log_working_3-way'!$D14="","",'True_Odds_Calculator_3-way'!#REF!/'True_Odds_Calculator_3-way'!C14-1)</f>
        <v/>
      </c>
      <c r="K14" s="6" t="str">
        <f>IF('Log_working_3-way'!$D14="","",1/'True_Odds_Calculator_3-way'!A14+1/'True_Odds_Calculator_3-way'!B14+1/'True_Odds_Calculator_3-way'!C14-1)</f>
        <v/>
      </c>
    </row>
    <row r="15" spans="1:11" x14ac:dyDescent="0.25">
      <c r="D15" t="str">
        <f>solve_for_c('True_Odds_Calculator_3-way'!A15,'True_Odds_Calculator_3-way'!B15,'True_Odds_Calculator_3-way'!C15,'Log_working_3-way'!B$1,'Log_working_3-way'!B$2)</f>
        <v/>
      </c>
      <c r="F15" s="6" t="str">
        <f>IF('Log_working_3-way'!D15="","",1/'True_Odds_Calculator_3-way'!N15+1/'True_Odds_Calculator_3-way'!O15+1/'True_Odds_Calculator_3-way'!#REF!-1)</f>
        <v/>
      </c>
      <c r="H15" s="6" t="str">
        <f>IF('Log_working_3-way'!$D15="","",'True_Odds_Calculator_3-way'!N15/'True_Odds_Calculator_3-way'!A15-1)</f>
        <v/>
      </c>
      <c r="I15" s="6" t="str">
        <f>IF('Log_working_3-way'!$D15="","",'True_Odds_Calculator_3-way'!O15/'True_Odds_Calculator_3-way'!B15-1)</f>
        <v/>
      </c>
      <c r="J15" s="6" t="str">
        <f>IF('Log_working_3-way'!$D15="","",'True_Odds_Calculator_3-way'!#REF!/'True_Odds_Calculator_3-way'!C15-1)</f>
        <v/>
      </c>
      <c r="K15" s="6" t="str">
        <f>IF('Log_working_3-way'!$D15="","",1/'True_Odds_Calculator_3-way'!A15+1/'True_Odds_Calculator_3-way'!B15+1/'True_Odds_Calculator_3-way'!C15-1)</f>
        <v/>
      </c>
    </row>
    <row r="16" spans="1:11" x14ac:dyDescent="0.25">
      <c r="D16" t="str">
        <f>solve_for_c('True_Odds_Calculator_3-way'!A16,'True_Odds_Calculator_3-way'!B16,'True_Odds_Calculator_3-way'!C16,'Log_working_3-way'!B$1,'Log_working_3-way'!B$2)</f>
        <v/>
      </c>
      <c r="F16" s="6" t="str">
        <f>IF('Log_working_3-way'!D16="","",1/'True_Odds_Calculator_3-way'!N16+1/'True_Odds_Calculator_3-way'!O16+1/'True_Odds_Calculator_3-way'!#REF!-1)</f>
        <v/>
      </c>
      <c r="H16" s="6" t="str">
        <f>IF('Log_working_3-way'!$D16="","",'True_Odds_Calculator_3-way'!N16/'True_Odds_Calculator_3-way'!A16-1)</f>
        <v/>
      </c>
      <c r="I16" s="6" t="str">
        <f>IF('Log_working_3-way'!$D16="","",'True_Odds_Calculator_3-way'!O16/'True_Odds_Calculator_3-way'!B16-1)</f>
        <v/>
      </c>
      <c r="J16" s="6" t="str">
        <f>IF('Log_working_3-way'!$D16="","",'True_Odds_Calculator_3-way'!#REF!/'True_Odds_Calculator_3-way'!C16-1)</f>
        <v/>
      </c>
      <c r="K16" s="6" t="str">
        <f>IF('Log_working_3-way'!$D16="","",1/'True_Odds_Calculator_3-way'!A16+1/'True_Odds_Calculator_3-way'!B16+1/'True_Odds_Calculator_3-way'!C16-1)</f>
        <v/>
      </c>
    </row>
    <row r="17" spans="4:11" x14ac:dyDescent="0.25">
      <c r="D17" t="str">
        <f>solve_for_c('True_Odds_Calculator_3-way'!A17,'True_Odds_Calculator_3-way'!B17,'True_Odds_Calculator_3-way'!C17,'Log_working_3-way'!B$1,'Log_working_3-way'!B$2)</f>
        <v/>
      </c>
      <c r="F17" s="6" t="str">
        <f>IF('Log_working_3-way'!D17="","",1/'True_Odds_Calculator_3-way'!N17+1/'True_Odds_Calculator_3-way'!O17+1/'True_Odds_Calculator_3-way'!#REF!-1)</f>
        <v/>
      </c>
      <c r="H17" s="6" t="str">
        <f>IF('Log_working_3-way'!$D17="","",'True_Odds_Calculator_3-way'!N17/'True_Odds_Calculator_3-way'!A17-1)</f>
        <v/>
      </c>
      <c r="I17" s="6" t="str">
        <f>IF('Log_working_3-way'!$D17="","",'True_Odds_Calculator_3-way'!O17/'True_Odds_Calculator_3-way'!B17-1)</f>
        <v/>
      </c>
      <c r="J17" s="6" t="str">
        <f>IF('Log_working_3-way'!$D17="","",'True_Odds_Calculator_3-way'!#REF!/'True_Odds_Calculator_3-way'!C17-1)</f>
        <v/>
      </c>
      <c r="K17" s="6" t="str">
        <f>IF('Log_working_3-way'!$D17="","",1/'True_Odds_Calculator_3-way'!A17+1/'True_Odds_Calculator_3-way'!B17+1/'True_Odds_Calculator_3-way'!C17-1)</f>
        <v/>
      </c>
    </row>
    <row r="18" spans="4:11" x14ac:dyDescent="0.25">
      <c r="D18" t="str">
        <f>solve_for_c('True_Odds_Calculator_3-way'!A18,'True_Odds_Calculator_3-way'!B18,'True_Odds_Calculator_3-way'!C18,'Log_working_3-way'!B$1,'Log_working_3-way'!B$2)</f>
        <v/>
      </c>
      <c r="F18" s="6" t="str">
        <f>IF('Log_working_3-way'!D18="","",1/'True_Odds_Calculator_3-way'!N18+1/'True_Odds_Calculator_3-way'!O18+1/'True_Odds_Calculator_3-way'!#REF!-1)</f>
        <v/>
      </c>
      <c r="H18" s="6" t="str">
        <f>IF('Log_working_3-way'!$D18="","",'True_Odds_Calculator_3-way'!N18/'True_Odds_Calculator_3-way'!A18-1)</f>
        <v/>
      </c>
      <c r="I18" s="6" t="str">
        <f>IF('Log_working_3-way'!$D18="","",'True_Odds_Calculator_3-way'!O18/'True_Odds_Calculator_3-way'!B18-1)</f>
        <v/>
      </c>
      <c r="J18" s="6" t="str">
        <f>IF('Log_working_3-way'!$D18="","",'True_Odds_Calculator_3-way'!#REF!/'True_Odds_Calculator_3-way'!C18-1)</f>
        <v/>
      </c>
      <c r="K18" s="6" t="str">
        <f>IF('Log_working_3-way'!$D18="","",1/'True_Odds_Calculator_3-way'!A18+1/'True_Odds_Calculator_3-way'!B18+1/'True_Odds_Calculator_3-way'!C18-1)</f>
        <v/>
      </c>
    </row>
    <row r="19" spans="4:11" x14ac:dyDescent="0.25">
      <c r="D19" t="str">
        <f>solve_for_c('True_Odds_Calculator_3-way'!A19,'True_Odds_Calculator_3-way'!B19,'True_Odds_Calculator_3-way'!C19,'Log_working_3-way'!B$1,'Log_working_3-way'!B$2)</f>
        <v/>
      </c>
      <c r="F19" s="6" t="str">
        <f>IF('Log_working_3-way'!D19="","",1/'True_Odds_Calculator_3-way'!N19+1/'True_Odds_Calculator_3-way'!O19+1/'True_Odds_Calculator_3-way'!#REF!-1)</f>
        <v/>
      </c>
      <c r="H19" s="6" t="str">
        <f>IF('Log_working_3-way'!$D19="","",'True_Odds_Calculator_3-way'!N19/'True_Odds_Calculator_3-way'!A19-1)</f>
        <v/>
      </c>
      <c r="I19" s="6" t="str">
        <f>IF('Log_working_3-way'!$D19="","",'True_Odds_Calculator_3-way'!O19/'True_Odds_Calculator_3-way'!B19-1)</f>
        <v/>
      </c>
      <c r="J19" s="6" t="str">
        <f>IF('Log_working_3-way'!$D19="","",'True_Odds_Calculator_3-way'!#REF!/'True_Odds_Calculator_3-way'!C19-1)</f>
        <v/>
      </c>
      <c r="K19" s="6" t="str">
        <f>IF('Log_working_3-way'!$D19="","",1/'True_Odds_Calculator_3-way'!A19+1/'True_Odds_Calculator_3-way'!B19+1/'True_Odds_Calculator_3-way'!C19-1)</f>
        <v/>
      </c>
    </row>
    <row r="20" spans="4:11" x14ac:dyDescent="0.25">
      <c r="D20" t="str">
        <f>solve_for_c('True_Odds_Calculator_3-way'!A20,'True_Odds_Calculator_3-way'!B20,'True_Odds_Calculator_3-way'!C20,'Log_working_3-way'!B$1,'Log_working_3-way'!B$2)</f>
        <v/>
      </c>
      <c r="F20" s="6" t="str">
        <f>IF('Log_working_3-way'!D20="","",1/'True_Odds_Calculator_3-way'!N20+1/'True_Odds_Calculator_3-way'!O20+1/'True_Odds_Calculator_3-way'!#REF!-1)</f>
        <v/>
      </c>
      <c r="H20" s="6" t="str">
        <f>IF('Log_working_3-way'!$D20="","",'True_Odds_Calculator_3-way'!N20/'True_Odds_Calculator_3-way'!A20-1)</f>
        <v/>
      </c>
      <c r="I20" s="6" t="str">
        <f>IF('Log_working_3-way'!$D20="","",'True_Odds_Calculator_3-way'!O20/'True_Odds_Calculator_3-way'!B20-1)</f>
        <v/>
      </c>
      <c r="J20" s="6" t="str">
        <f>IF('Log_working_3-way'!$D20="","",'True_Odds_Calculator_3-way'!#REF!/'True_Odds_Calculator_3-way'!C20-1)</f>
        <v/>
      </c>
      <c r="K20" s="6" t="str">
        <f>IF('Log_working_3-way'!$D20="","",1/'True_Odds_Calculator_3-way'!A20+1/'True_Odds_Calculator_3-way'!B20+1/'True_Odds_Calculator_3-way'!C20-1)</f>
        <v/>
      </c>
    </row>
    <row r="21" spans="4:11" x14ac:dyDescent="0.25">
      <c r="D21" t="str">
        <f>solve_for_c('True_Odds_Calculator_3-way'!A21,'True_Odds_Calculator_3-way'!B21,'True_Odds_Calculator_3-way'!C21,'Log_working_3-way'!B$1,'Log_working_3-way'!B$2)</f>
        <v/>
      </c>
      <c r="F21" s="6" t="str">
        <f>IF('Log_working_3-way'!D21="","",1/'True_Odds_Calculator_3-way'!N21+1/'True_Odds_Calculator_3-way'!O21+1/'True_Odds_Calculator_3-way'!#REF!-1)</f>
        <v/>
      </c>
      <c r="H21" s="6" t="str">
        <f>IF('Log_working_3-way'!$D21="","",'True_Odds_Calculator_3-way'!N21/'True_Odds_Calculator_3-way'!A21-1)</f>
        <v/>
      </c>
      <c r="I21" s="6" t="str">
        <f>IF('Log_working_3-way'!$D21="","",'True_Odds_Calculator_3-way'!O21/'True_Odds_Calculator_3-way'!B21-1)</f>
        <v/>
      </c>
      <c r="J21" s="6" t="str">
        <f>IF('Log_working_3-way'!$D21="","",'True_Odds_Calculator_3-way'!#REF!/'True_Odds_Calculator_3-way'!C21-1)</f>
        <v/>
      </c>
      <c r="K21" s="6" t="str">
        <f>IF('Log_working_3-way'!$D21="","",1/'True_Odds_Calculator_3-way'!A21+1/'True_Odds_Calculator_3-way'!B21+1/'True_Odds_Calculator_3-way'!C21-1)</f>
        <v/>
      </c>
    </row>
    <row r="22" spans="4:11" x14ac:dyDescent="0.25">
      <c r="D22" t="str">
        <f>solve_for_c('True_Odds_Calculator_3-way'!A22,'True_Odds_Calculator_3-way'!B22,'True_Odds_Calculator_3-way'!C22,'Log_working_3-way'!B$1,'Log_working_3-way'!B$2)</f>
        <v/>
      </c>
      <c r="F22" s="6" t="str">
        <f>IF('Log_working_3-way'!D22="","",1/'True_Odds_Calculator_3-way'!N22+1/'True_Odds_Calculator_3-way'!O22+1/'True_Odds_Calculator_3-way'!#REF!-1)</f>
        <v/>
      </c>
      <c r="H22" s="6" t="str">
        <f>IF('Log_working_3-way'!$D22="","",'True_Odds_Calculator_3-way'!N22/'True_Odds_Calculator_3-way'!A22-1)</f>
        <v/>
      </c>
      <c r="I22" s="6" t="str">
        <f>IF('Log_working_3-way'!$D22="","",'True_Odds_Calculator_3-way'!O22/'True_Odds_Calculator_3-way'!B22-1)</f>
        <v/>
      </c>
      <c r="J22" s="6" t="str">
        <f>IF('Log_working_3-way'!$D22="","",'True_Odds_Calculator_3-way'!#REF!/'True_Odds_Calculator_3-way'!C22-1)</f>
        <v/>
      </c>
      <c r="K22" s="6" t="str">
        <f>IF('Log_working_3-way'!$D22="","",1/'True_Odds_Calculator_3-way'!A22+1/'True_Odds_Calculator_3-way'!B22+1/'True_Odds_Calculator_3-way'!C22-1)</f>
        <v/>
      </c>
    </row>
    <row r="23" spans="4:11" x14ac:dyDescent="0.25">
      <c r="D23" t="str">
        <f>solve_for_c('True_Odds_Calculator_3-way'!A23,'True_Odds_Calculator_3-way'!B23,'True_Odds_Calculator_3-way'!C23,'Log_working_3-way'!B$1,'Log_working_3-way'!B$2)</f>
        <v/>
      </c>
      <c r="F23" s="6" t="str">
        <f>IF('Log_working_3-way'!D23="","",1/'True_Odds_Calculator_3-way'!N23+1/'True_Odds_Calculator_3-way'!O23+1/'True_Odds_Calculator_3-way'!#REF!-1)</f>
        <v/>
      </c>
      <c r="H23" s="6" t="str">
        <f>IF('Log_working_3-way'!$D23="","",'True_Odds_Calculator_3-way'!N23/'True_Odds_Calculator_3-way'!A23-1)</f>
        <v/>
      </c>
      <c r="I23" s="6" t="str">
        <f>IF('Log_working_3-way'!$D23="","",'True_Odds_Calculator_3-way'!O23/'True_Odds_Calculator_3-way'!B23-1)</f>
        <v/>
      </c>
      <c r="J23" s="6" t="str">
        <f>IF('Log_working_3-way'!$D23="","",'True_Odds_Calculator_3-way'!#REF!/'True_Odds_Calculator_3-way'!C23-1)</f>
        <v/>
      </c>
      <c r="K23" s="6" t="str">
        <f>IF('Log_working_3-way'!$D23="","",1/'True_Odds_Calculator_3-way'!A23+1/'True_Odds_Calculator_3-way'!B23+1/'True_Odds_Calculator_3-way'!C23-1)</f>
        <v/>
      </c>
    </row>
    <row r="24" spans="4:11" x14ac:dyDescent="0.25">
      <c r="D24" t="str">
        <f>solve_for_c('True_Odds_Calculator_3-way'!A24,'True_Odds_Calculator_3-way'!B24,'True_Odds_Calculator_3-way'!C24,'Log_working_3-way'!B$1,'Log_working_3-way'!B$2)</f>
        <v/>
      </c>
      <c r="F24" s="6" t="str">
        <f>IF('Log_working_3-way'!D24="","",1/'True_Odds_Calculator_3-way'!N24+1/'True_Odds_Calculator_3-way'!O24+1/'True_Odds_Calculator_3-way'!#REF!-1)</f>
        <v/>
      </c>
      <c r="H24" s="6" t="str">
        <f>IF('Log_working_3-way'!$D24="","",'True_Odds_Calculator_3-way'!N24/'True_Odds_Calculator_3-way'!A24-1)</f>
        <v/>
      </c>
      <c r="I24" s="6" t="str">
        <f>IF('Log_working_3-way'!$D24="","",'True_Odds_Calculator_3-way'!O24/'True_Odds_Calculator_3-way'!B24-1)</f>
        <v/>
      </c>
      <c r="J24" s="6" t="str">
        <f>IF('Log_working_3-way'!$D24="","",'True_Odds_Calculator_3-way'!#REF!/'True_Odds_Calculator_3-way'!C24-1)</f>
        <v/>
      </c>
      <c r="K24" s="6" t="str">
        <f>IF('Log_working_3-way'!$D24="","",1/'True_Odds_Calculator_3-way'!A24+1/'True_Odds_Calculator_3-way'!B24+1/'True_Odds_Calculator_3-way'!C24-1)</f>
        <v/>
      </c>
    </row>
    <row r="25" spans="4:11" x14ac:dyDescent="0.25">
      <c r="D25" t="str">
        <f>solve_for_c('True_Odds_Calculator_3-way'!A25,'True_Odds_Calculator_3-way'!B25,'True_Odds_Calculator_3-way'!C25,'Log_working_3-way'!B$1,'Log_working_3-way'!B$2)</f>
        <v/>
      </c>
      <c r="F25" s="6" t="str">
        <f>IF('Log_working_3-way'!D25="","",1/'True_Odds_Calculator_3-way'!N25+1/'True_Odds_Calculator_3-way'!O25+1/'True_Odds_Calculator_3-way'!#REF!-1)</f>
        <v/>
      </c>
      <c r="H25" s="6" t="str">
        <f>IF('Log_working_3-way'!$D25="","",'True_Odds_Calculator_3-way'!N25/'True_Odds_Calculator_3-way'!A25-1)</f>
        <v/>
      </c>
      <c r="I25" s="6" t="str">
        <f>IF('Log_working_3-way'!$D25="","",'True_Odds_Calculator_3-way'!O25/'True_Odds_Calculator_3-way'!B25-1)</f>
        <v/>
      </c>
      <c r="J25" s="6" t="str">
        <f>IF('Log_working_3-way'!$D25="","",'True_Odds_Calculator_3-way'!#REF!/'True_Odds_Calculator_3-way'!C25-1)</f>
        <v/>
      </c>
      <c r="K25" s="6" t="str">
        <f>IF('Log_working_3-way'!$D25="","",1/'True_Odds_Calculator_3-way'!A25+1/'True_Odds_Calculator_3-way'!B25+1/'True_Odds_Calculator_3-way'!C25-1)</f>
        <v/>
      </c>
    </row>
    <row r="26" spans="4:11" x14ac:dyDescent="0.25">
      <c r="D26" t="str">
        <f>solve_for_c('True_Odds_Calculator_3-way'!A26,'True_Odds_Calculator_3-way'!B26,'True_Odds_Calculator_3-way'!C26,'Log_working_3-way'!B$1,'Log_working_3-way'!B$2)</f>
        <v/>
      </c>
      <c r="F26" s="6" t="str">
        <f>IF('Log_working_3-way'!D26="","",1/'True_Odds_Calculator_3-way'!N26+1/'True_Odds_Calculator_3-way'!O26+1/'True_Odds_Calculator_3-way'!#REF!-1)</f>
        <v/>
      </c>
      <c r="H26" s="6" t="str">
        <f>IF('Log_working_3-way'!$D26="","",'True_Odds_Calculator_3-way'!N26/'True_Odds_Calculator_3-way'!A26-1)</f>
        <v/>
      </c>
      <c r="I26" s="6" t="str">
        <f>IF('Log_working_3-way'!$D26="","",'True_Odds_Calculator_3-way'!O26/'True_Odds_Calculator_3-way'!B26-1)</f>
        <v/>
      </c>
      <c r="J26" s="6" t="str">
        <f>IF('Log_working_3-way'!$D26="","",'True_Odds_Calculator_3-way'!#REF!/'True_Odds_Calculator_3-way'!C26-1)</f>
        <v/>
      </c>
      <c r="K26" s="6" t="str">
        <f>IF('Log_working_3-way'!$D26="","",1/'True_Odds_Calculator_3-way'!A26+1/'True_Odds_Calculator_3-way'!B26+1/'True_Odds_Calculator_3-way'!C26-1)</f>
        <v/>
      </c>
    </row>
    <row r="27" spans="4:11" x14ac:dyDescent="0.25">
      <c r="D27" t="str">
        <f>solve_for_c('True_Odds_Calculator_3-way'!A27,'True_Odds_Calculator_3-way'!B27,'True_Odds_Calculator_3-way'!C27,'Log_working_3-way'!B$1,'Log_working_3-way'!B$2)</f>
        <v/>
      </c>
      <c r="F27" s="6" t="str">
        <f>IF('Log_working_3-way'!D27="","",1/'True_Odds_Calculator_3-way'!N27+1/'True_Odds_Calculator_3-way'!O27+1/'True_Odds_Calculator_3-way'!#REF!-1)</f>
        <v/>
      </c>
      <c r="H27" s="6" t="str">
        <f>IF('Log_working_3-way'!$D27="","",'True_Odds_Calculator_3-way'!N27/'True_Odds_Calculator_3-way'!A27-1)</f>
        <v/>
      </c>
      <c r="I27" s="6" t="str">
        <f>IF('Log_working_3-way'!$D27="","",'True_Odds_Calculator_3-way'!O27/'True_Odds_Calculator_3-way'!B27-1)</f>
        <v/>
      </c>
      <c r="J27" s="6" t="str">
        <f>IF('Log_working_3-way'!$D27="","",'True_Odds_Calculator_3-way'!#REF!/'True_Odds_Calculator_3-way'!C27-1)</f>
        <v/>
      </c>
      <c r="K27" s="6" t="str">
        <f>IF('Log_working_3-way'!$D27="","",1/'True_Odds_Calculator_3-way'!A27+1/'True_Odds_Calculator_3-way'!B27+1/'True_Odds_Calculator_3-way'!C27-1)</f>
        <v/>
      </c>
    </row>
    <row r="28" spans="4:11" x14ac:dyDescent="0.25">
      <c r="D28" t="str">
        <f>solve_for_c('True_Odds_Calculator_3-way'!A28,'True_Odds_Calculator_3-way'!B28,'True_Odds_Calculator_3-way'!C28,'Log_working_3-way'!B$1,'Log_working_3-way'!B$2)</f>
        <v/>
      </c>
      <c r="F28" s="6" t="str">
        <f>IF('Log_working_3-way'!D28="","",1/'True_Odds_Calculator_3-way'!N28+1/'True_Odds_Calculator_3-way'!O28+1/'True_Odds_Calculator_3-way'!#REF!-1)</f>
        <v/>
      </c>
      <c r="H28" s="6" t="str">
        <f>IF('Log_working_3-way'!$D28="","",'True_Odds_Calculator_3-way'!N28/'True_Odds_Calculator_3-way'!A28-1)</f>
        <v/>
      </c>
      <c r="I28" s="6" t="str">
        <f>IF('Log_working_3-way'!$D28="","",'True_Odds_Calculator_3-way'!O28/'True_Odds_Calculator_3-way'!B28-1)</f>
        <v/>
      </c>
      <c r="J28" s="6" t="str">
        <f>IF('Log_working_3-way'!$D28="","",'True_Odds_Calculator_3-way'!#REF!/'True_Odds_Calculator_3-way'!C28-1)</f>
        <v/>
      </c>
      <c r="K28" s="6" t="str">
        <f>IF('Log_working_3-way'!$D28="","",1/'True_Odds_Calculator_3-way'!A28+1/'True_Odds_Calculator_3-way'!B28+1/'True_Odds_Calculator_3-way'!C28-1)</f>
        <v/>
      </c>
    </row>
    <row r="29" spans="4:11" x14ac:dyDescent="0.25">
      <c r="D29" t="str">
        <f>solve_for_c('True_Odds_Calculator_3-way'!A29,'True_Odds_Calculator_3-way'!B29,'True_Odds_Calculator_3-way'!C29,'Log_working_3-way'!B$1,'Log_working_3-way'!B$2)</f>
        <v/>
      </c>
      <c r="F29" s="6" t="str">
        <f>IF('Log_working_3-way'!D29="","",1/'True_Odds_Calculator_3-way'!N29+1/'True_Odds_Calculator_3-way'!O29+1/'True_Odds_Calculator_3-way'!#REF!-1)</f>
        <v/>
      </c>
      <c r="H29" s="6" t="str">
        <f>IF('Log_working_3-way'!$D29="","",'True_Odds_Calculator_3-way'!N29/'True_Odds_Calculator_3-way'!A29-1)</f>
        <v/>
      </c>
      <c r="I29" s="6" t="str">
        <f>IF('Log_working_3-way'!$D29="","",'True_Odds_Calculator_3-way'!O29/'True_Odds_Calculator_3-way'!B29-1)</f>
        <v/>
      </c>
      <c r="J29" s="6" t="str">
        <f>IF('Log_working_3-way'!$D29="","",'True_Odds_Calculator_3-way'!#REF!/'True_Odds_Calculator_3-way'!C29-1)</f>
        <v/>
      </c>
      <c r="K29" s="6" t="str">
        <f>IF('Log_working_3-way'!$D29="","",1/'True_Odds_Calculator_3-way'!A29+1/'True_Odds_Calculator_3-way'!B29+1/'True_Odds_Calculator_3-way'!C29-1)</f>
        <v/>
      </c>
    </row>
    <row r="30" spans="4:11" x14ac:dyDescent="0.25">
      <c r="D30" t="str">
        <f>solve_for_c('True_Odds_Calculator_3-way'!A30,'True_Odds_Calculator_3-way'!B30,'True_Odds_Calculator_3-way'!C30,'Log_working_3-way'!B$1,'Log_working_3-way'!B$2)</f>
        <v/>
      </c>
      <c r="F30" s="6" t="str">
        <f>IF('Log_working_3-way'!D30="","",1/'True_Odds_Calculator_3-way'!N30+1/'True_Odds_Calculator_3-way'!O30+1/'True_Odds_Calculator_3-way'!#REF!-1)</f>
        <v/>
      </c>
      <c r="H30" s="6" t="str">
        <f>IF('Log_working_3-way'!$D30="","",'True_Odds_Calculator_3-way'!N30/'True_Odds_Calculator_3-way'!A30-1)</f>
        <v/>
      </c>
      <c r="I30" s="6" t="str">
        <f>IF('Log_working_3-way'!$D30="","",'True_Odds_Calculator_3-way'!O30/'True_Odds_Calculator_3-way'!B30-1)</f>
        <v/>
      </c>
      <c r="J30" s="6" t="str">
        <f>IF('Log_working_3-way'!$D30="","",'True_Odds_Calculator_3-way'!#REF!/'True_Odds_Calculator_3-way'!C30-1)</f>
        <v/>
      </c>
      <c r="K30" s="6" t="str">
        <f>IF('Log_working_3-way'!$D30="","",1/'True_Odds_Calculator_3-way'!A30+1/'True_Odds_Calculator_3-way'!B30+1/'True_Odds_Calculator_3-way'!C30-1)</f>
        <v/>
      </c>
    </row>
    <row r="31" spans="4:11" x14ac:dyDescent="0.25">
      <c r="D31" t="str">
        <f>solve_for_c('True_Odds_Calculator_3-way'!A31,'True_Odds_Calculator_3-way'!B31,'True_Odds_Calculator_3-way'!C31,'Log_working_3-way'!B$1,'Log_working_3-way'!B$2)</f>
        <v/>
      </c>
      <c r="F31" s="6" t="str">
        <f>IF('Log_working_3-way'!D31="","",1/'True_Odds_Calculator_3-way'!N31+1/'True_Odds_Calculator_3-way'!O31+1/'True_Odds_Calculator_3-way'!#REF!-1)</f>
        <v/>
      </c>
      <c r="H31" s="6" t="str">
        <f>IF('Log_working_3-way'!$D31="","",'True_Odds_Calculator_3-way'!N31/'True_Odds_Calculator_3-way'!A31-1)</f>
        <v/>
      </c>
      <c r="I31" s="6" t="str">
        <f>IF('Log_working_3-way'!$D31="","",'True_Odds_Calculator_3-way'!O31/'True_Odds_Calculator_3-way'!B31-1)</f>
        <v/>
      </c>
      <c r="J31" s="6" t="str">
        <f>IF('Log_working_3-way'!$D31="","",'True_Odds_Calculator_3-way'!#REF!/'True_Odds_Calculator_3-way'!C31-1)</f>
        <v/>
      </c>
      <c r="K31" s="6" t="str">
        <f>IF('Log_working_3-way'!$D31="","",1/'True_Odds_Calculator_3-way'!A31+1/'True_Odds_Calculator_3-way'!B31+1/'True_Odds_Calculator_3-way'!C31-1)</f>
        <v/>
      </c>
    </row>
    <row r="32" spans="4:11" x14ac:dyDescent="0.25">
      <c r="D32" t="str">
        <f>solve_for_c('True_Odds_Calculator_3-way'!A32,'True_Odds_Calculator_3-way'!B32,'True_Odds_Calculator_3-way'!C32,'Log_working_3-way'!B$1,'Log_working_3-way'!B$2)</f>
        <v/>
      </c>
      <c r="F32" s="6" t="str">
        <f>IF('Log_working_3-way'!D32="","",1/'True_Odds_Calculator_3-way'!N32+1/'True_Odds_Calculator_3-way'!O32+1/'True_Odds_Calculator_3-way'!#REF!-1)</f>
        <v/>
      </c>
      <c r="H32" s="6" t="str">
        <f>IF('Log_working_3-way'!$D32="","",'True_Odds_Calculator_3-way'!N32/'True_Odds_Calculator_3-way'!A32-1)</f>
        <v/>
      </c>
      <c r="I32" s="6" t="str">
        <f>IF('Log_working_3-way'!$D32="","",'True_Odds_Calculator_3-way'!O32/'True_Odds_Calculator_3-way'!B32-1)</f>
        <v/>
      </c>
      <c r="J32" s="6" t="str">
        <f>IF('Log_working_3-way'!$D32="","",'True_Odds_Calculator_3-way'!#REF!/'True_Odds_Calculator_3-way'!C32-1)</f>
        <v/>
      </c>
      <c r="K32" s="6" t="str">
        <f>IF('Log_working_3-way'!$D32="","",1/'True_Odds_Calculator_3-way'!A32+1/'True_Odds_Calculator_3-way'!B32+1/'True_Odds_Calculator_3-way'!C32-1)</f>
        <v/>
      </c>
    </row>
    <row r="33" spans="4:11" x14ac:dyDescent="0.25">
      <c r="D33" t="str">
        <f>solve_for_c('True_Odds_Calculator_3-way'!A33,'True_Odds_Calculator_3-way'!B33,'True_Odds_Calculator_3-way'!C33,'Log_working_3-way'!B$1,'Log_working_3-way'!B$2)</f>
        <v/>
      </c>
      <c r="F33" s="6" t="str">
        <f>IF('Log_working_3-way'!D33="","",1/'True_Odds_Calculator_3-way'!N33+1/'True_Odds_Calculator_3-way'!O33+1/'True_Odds_Calculator_3-way'!#REF!-1)</f>
        <v/>
      </c>
      <c r="H33" s="6" t="str">
        <f>IF('Log_working_3-way'!$D33="","",'True_Odds_Calculator_3-way'!N33/'True_Odds_Calculator_3-way'!A33-1)</f>
        <v/>
      </c>
      <c r="I33" s="6" t="str">
        <f>IF('Log_working_3-way'!$D33="","",'True_Odds_Calculator_3-way'!O33/'True_Odds_Calculator_3-way'!B33-1)</f>
        <v/>
      </c>
      <c r="J33" s="6" t="str">
        <f>IF('Log_working_3-way'!$D33="","",'True_Odds_Calculator_3-way'!#REF!/'True_Odds_Calculator_3-way'!C33-1)</f>
        <v/>
      </c>
      <c r="K33" s="6" t="str">
        <f>IF('Log_working_3-way'!$D33="","",1/'True_Odds_Calculator_3-way'!A33+1/'True_Odds_Calculator_3-way'!B33+1/'True_Odds_Calculator_3-way'!C33-1)</f>
        <v/>
      </c>
    </row>
    <row r="34" spans="4:11" x14ac:dyDescent="0.25">
      <c r="D34" t="str">
        <f>solve_for_c('True_Odds_Calculator_3-way'!A34,'True_Odds_Calculator_3-way'!B34,'True_Odds_Calculator_3-way'!C34,'Log_working_3-way'!B$1,'Log_working_3-way'!B$2)</f>
        <v/>
      </c>
      <c r="F34" s="6" t="str">
        <f>IF('Log_working_3-way'!D34="","",1/'True_Odds_Calculator_3-way'!N34+1/'True_Odds_Calculator_3-way'!O34+1/'True_Odds_Calculator_3-way'!#REF!-1)</f>
        <v/>
      </c>
      <c r="H34" s="6" t="str">
        <f>IF('Log_working_3-way'!$D34="","",'True_Odds_Calculator_3-way'!N34/'True_Odds_Calculator_3-way'!A34-1)</f>
        <v/>
      </c>
      <c r="I34" s="6" t="str">
        <f>IF('Log_working_3-way'!$D34="","",'True_Odds_Calculator_3-way'!O34/'True_Odds_Calculator_3-way'!B34-1)</f>
        <v/>
      </c>
      <c r="J34" s="6" t="str">
        <f>IF('Log_working_3-way'!$D34="","",'True_Odds_Calculator_3-way'!#REF!/'True_Odds_Calculator_3-way'!C34-1)</f>
        <v/>
      </c>
      <c r="K34" s="6" t="str">
        <f>IF('Log_working_3-way'!$D34="","",1/'True_Odds_Calculator_3-way'!A34+1/'True_Odds_Calculator_3-way'!B34+1/'True_Odds_Calculator_3-way'!C34-1)</f>
        <v/>
      </c>
    </row>
    <row r="35" spans="4:11" x14ac:dyDescent="0.25">
      <c r="D35" t="str">
        <f>solve_for_c('True_Odds_Calculator_3-way'!A35,'True_Odds_Calculator_3-way'!B35,'True_Odds_Calculator_3-way'!C35,'Log_working_3-way'!B$1,'Log_working_3-way'!B$2)</f>
        <v/>
      </c>
      <c r="F35" s="6" t="str">
        <f>IF('Log_working_3-way'!D35="","",1/'True_Odds_Calculator_3-way'!N35+1/'True_Odds_Calculator_3-way'!O35+1/'True_Odds_Calculator_3-way'!#REF!-1)</f>
        <v/>
      </c>
      <c r="H35" s="6" t="str">
        <f>IF('Log_working_3-way'!$D35="","",'True_Odds_Calculator_3-way'!N35/'True_Odds_Calculator_3-way'!A35-1)</f>
        <v/>
      </c>
      <c r="I35" s="6" t="str">
        <f>IF('Log_working_3-way'!$D35="","",'True_Odds_Calculator_3-way'!O35/'True_Odds_Calculator_3-way'!B35-1)</f>
        <v/>
      </c>
      <c r="J35" s="6" t="str">
        <f>IF('Log_working_3-way'!$D35="","",'True_Odds_Calculator_3-way'!#REF!/'True_Odds_Calculator_3-way'!C35-1)</f>
        <v/>
      </c>
      <c r="K35" s="6" t="str">
        <f>IF('Log_working_3-way'!$D35="","",1/'True_Odds_Calculator_3-way'!A35+1/'True_Odds_Calculator_3-way'!B35+1/'True_Odds_Calculator_3-way'!C35-1)</f>
        <v/>
      </c>
    </row>
    <row r="36" spans="4:11" x14ac:dyDescent="0.25">
      <c r="D36" t="str">
        <f>solve_for_c('True_Odds_Calculator_3-way'!A36,'True_Odds_Calculator_3-way'!B36,'True_Odds_Calculator_3-way'!C36,'Log_working_3-way'!B$1,'Log_working_3-way'!B$2)</f>
        <v/>
      </c>
      <c r="F36" s="6" t="str">
        <f>IF('Log_working_3-way'!D36="","",1/'True_Odds_Calculator_3-way'!N36+1/'True_Odds_Calculator_3-way'!O36+1/'True_Odds_Calculator_3-way'!#REF!-1)</f>
        <v/>
      </c>
      <c r="H36" s="6" t="str">
        <f>IF('Log_working_3-way'!$D36="","",'True_Odds_Calculator_3-way'!N36/'True_Odds_Calculator_3-way'!A36-1)</f>
        <v/>
      </c>
      <c r="I36" s="6" t="str">
        <f>IF('Log_working_3-way'!$D36="","",'True_Odds_Calculator_3-way'!O36/'True_Odds_Calculator_3-way'!B36-1)</f>
        <v/>
      </c>
      <c r="J36" s="6" t="str">
        <f>IF('Log_working_3-way'!$D36="","",'True_Odds_Calculator_3-way'!#REF!/'True_Odds_Calculator_3-way'!C36-1)</f>
        <v/>
      </c>
      <c r="K36" s="6" t="str">
        <f>IF('Log_working_3-way'!$D36="","",1/'True_Odds_Calculator_3-way'!A36+1/'True_Odds_Calculator_3-way'!B36+1/'True_Odds_Calculator_3-way'!C36-1)</f>
        <v/>
      </c>
    </row>
    <row r="37" spans="4:11" x14ac:dyDescent="0.25">
      <c r="D37" t="str">
        <f>solve_for_c('True_Odds_Calculator_3-way'!A37,'True_Odds_Calculator_3-way'!B37,'True_Odds_Calculator_3-way'!C37,'Log_working_3-way'!B$1,'Log_working_3-way'!B$2)</f>
        <v/>
      </c>
      <c r="F37" s="6" t="str">
        <f>IF('Log_working_3-way'!D37="","",1/'True_Odds_Calculator_3-way'!N37+1/'True_Odds_Calculator_3-way'!O37+1/'True_Odds_Calculator_3-way'!#REF!-1)</f>
        <v/>
      </c>
      <c r="H37" s="6" t="str">
        <f>IF('Log_working_3-way'!$D37="","",'True_Odds_Calculator_3-way'!N37/'True_Odds_Calculator_3-way'!A37-1)</f>
        <v/>
      </c>
      <c r="I37" s="6" t="str">
        <f>IF('Log_working_3-way'!$D37="","",'True_Odds_Calculator_3-way'!O37/'True_Odds_Calculator_3-way'!B37-1)</f>
        <v/>
      </c>
      <c r="J37" s="6" t="str">
        <f>IF('Log_working_3-way'!$D37="","",'True_Odds_Calculator_3-way'!#REF!/'True_Odds_Calculator_3-way'!C37-1)</f>
        <v/>
      </c>
      <c r="K37" s="6" t="str">
        <f>IF('Log_working_3-way'!$D37="","",1/'True_Odds_Calculator_3-way'!A37+1/'True_Odds_Calculator_3-way'!B37+1/'True_Odds_Calculator_3-way'!C37-1)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solve_for_c('True_Odds_Calculator_3-way'!A38,'True_Odds_Calculator_3-way'!B38,'True_Odds_Calculator_3-way'!C38,'Log_working_3-way'!B$1,'Log_working_3-way'!B$2)</f>
        <v/>
      </c>
      <c r="F40" s="6" t="str">
        <f>IF('Log_working_3-way'!D40="","",1/'True_Odds_Calculator_3-way'!N38+1/'True_Odds_Calculator_3-way'!O38+1/'True_Odds_Calculator_3-way'!#REF!-1)</f>
        <v/>
      </c>
      <c r="H40" s="6" t="str">
        <f>IF('Log_working_3-way'!$D40="","",'True_Odds_Calculator_3-way'!N38/'True_Odds_Calculator_3-way'!A38-1)</f>
        <v/>
      </c>
      <c r="I40" s="6" t="str">
        <f>IF('Log_working_3-way'!$D40="","",'True_Odds_Calculator_3-way'!O38/'True_Odds_Calculator_3-way'!B38-1)</f>
        <v/>
      </c>
      <c r="J40" s="6" t="str">
        <f>IF('Log_working_3-way'!$D40="","",'True_Odds_Calculator_3-way'!#REF!/'True_Odds_Calculator_3-way'!C38-1)</f>
        <v/>
      </c>
      <c r="K40" s="6" t="str">
        <f>IF('Log_working_3-way'!$D40="","",1/'True_Odds_Calculator_3-way'!A38+1/'True_Odds_Calculator_3-way'!B38+1/'True_Odds_Calculator_3-way'!C38-1)</f>
        <v/>
      </c>
    </row>
    <row r="41" spans="4:11" x14ac:dyDescent="0.25">
      <c r="D41" t="str">
        <f>solve_for_c('True_Odds_Calculator_3-way'!A39,'True_Odds_Calculator_3-way'!B39,'True_Odds_Calculator_3-way'!C39,'Log_working_3-way'!B$1,'Log_working_3-way'!B$2)</f>
        <v/>
      </c>
      <c r="F41" s="6" t="str">
        <f>IF('Log_working_3-way'!D41="","",1/'True_Odds_Calculator_3-way'!N39+1/'True_Odds_Calculator_3-way'!O39+1/'True_Odds_Calculator_3-way'!#REF!-1)</f>
        <v/>
      </c>
      <c r="H41" s="6" t="str">
        <f>IF('Log_working_3-way'!$D41="","",'True_Odds_Calculator_3-way'!N39/'True_Odds_Calculator_3-way'!A39-1)</f>
        <v/>
      </c>
      <c r="I41" s="6" t="str">
        <f>IF('Log_working_3-way'!$D41="","",'True_Odds_Calculator_3-way'!O39/'True_Odds_Calculator_3-way'!B39-1)</f>
        <v/>
      </c>
      <c r="J41" s="6" t="str">
        <f>IF('Log_working_3-way'!$D41="","",'True_Odds_Calculator_3-way'!#REF!/'True_Odds_Calculator_3-way'!C39-1)</f>
        <v/>
      </c>
      <c r="K41" s="6" t="str">
        <f>IF('Log_working_3-way'!$D41="","",1/'True_Odds_Calculator_3-way'!A39+1/'True_Odds_Calculator_3-way'!B39+1/'True_Odds_Calculator_3-way'!C39-1)</f>
        <v/>
      </c>
    </row>
    <row r="42" spans="4:11" x14ac:dyDescent="0.25">
      <c r="D42" t="str">
        <f>solve_for_c('True_Odds_Calculator_3-way'!A40,'True_Odds_Calculator_3-way'!B40,'True_Odds_Calculator_3-way'!C40,'Log_working_3-way'!B$1,'Log_working_3-way'!B$2)</f>
        <v/>
      </c>
      <c r="F42" s="6" t="str">
        <f>IF('Log_working_3-way'!D42="","",1/'True_Odds_Calculator_3-way'!N40+1/'True_Odds_Calculator_3-way'!O40+1/'True_Odds_Calculator_3-way'!#REF!-1)</f>
        <v/>
      </c>
      <c r="H42" s="6" t="str">
        <f>IF('Log_working_3-way'!$D42="","",'True_Odds_Calculator_3-way'!N40/'True_Odds_Calculator_3-way'!A40-1)</f>
        <v/>
      </c>
      <c r="I42" s="6" t="str">
        <f>IF('Log_working_3-way'!$D42="","",'True_Odds_Calculator_3-way'!O40/'True_Odds_Calculator_3-way'!B40-1)</f>
        <v/>
      </c>
      <c r="J42" s="6" t="str">
        <f>IF('Log_working_3-way'!$D42="","",'True_Odds_Calculator_3-way'!#REF!/'True_Odds_Calculator_3-way'!C40-1)</f>
        <v/>
      </c>
      <c r="K42" s="6" t="str">
        <f>IF('Log_working_3-way'!$D42="","",1/'True_Odds_Calculator_3-way'!A40+1/'True_Odds_Calculator_3-way'!B40+1/'True_Odds_Calculator_3-way'!C40-1)</f>
        <v/>
      </c>
    </row>
    <row r="43" spans="4:11" x14ac:dyDescent="0.25">
      <c r="D43" t="str">
        <f>solve_for_c('True_Odds_Calculator_3-way'!A41,'True_Odds_Calculator_3-way'!B41,'True_Odds_Calculator_3-way'!C41,'Log_working_3-way'!B$1,'Log_working_3-way'!B$2)</f>
        <v/>
      </c>
      <c r="F43" s="6" t="str">
        <f>IF('Log_working_3-way'!D43="","",1/'True_Odds_Calculator_3-way'!N41+1/'True_Odds_Calculator_3-way'!O41+1/'True_Odds_Calculator_3-way'!#REF!-1)</f>
        <v/>
      </c>
      <c r="H43" s="6" t="str">
        <f>IF('Log_working_3-way'!$D43="","",'True_Odds_Calculator_3-way'!N41/'True_Odds_Calculator_3-way'!A41-1)</f>
        <v/>
      </c>
      <c r="I43" s="6" t="str">
        <f>IF('Log_working_3-way'!$D43="","",'True_Odds_Calculator_3-way'!O41/'True_Odds_Calculator_3-way'!B41-1)</f>
        <v/>
      </c>
      <c r="J43" s="6" t="str">
        <f>IF('Log_working_3-way'!$D43="","",'True_Odds_Calculator_3-way'!#REF!/'True_Odds_Calculator_3-way'!C41-1)</f>
        <v/>
      </c>
      <c r="K43" s="6" t="str">
        <f>IF('Log_working_3-way'!$D43="","",1/'True_Odds_Calculator_3-way'!A41+1/'True_Odds_Calculator_3-way'!B41+1/'True_Odds_Calculator_3-way'!C41-1)</f>
        <v/>
      </c>
    </row>
    <row r="44" spans="4:11" x14ac:dyDescent="0.25">
      <c r="D44" t="str">
        <f>solve_for_c('True_Odds_Calculator_3-way'!A42,'True_Odds_Calculator_3-way'!B42,'True_Odds_Calculator_3-way'!C42,'Log_working_3-way'!B$1,'Log_working_3-way'!B$2)</f>
        <v/>
      </c>
      <c r="F44" s="6" t="str">
        <f>IF('Log_working_3-way'!D44="","",1/'True_Odds_Calculator_3-way'!N42+1/'True_Odds_Calculator_3-way'!O42+1/'True_Odds_Calculator_3-way'!#REF!-1)</f>
        <v/>
      </c>
      <c r="H44" s="6" t="str">
        <f>IF('Log_working_3-way'!$D44="","",'True_Odds_Calculator_3-way'!N42/'True_Odds_Calculator_3-way'!A42-1)</f>
        <v/>
      </c>
      <c r="I44" s="6" t="str">
        <f>IF('Log_working_3-way'!$D44="","",'True_Odds_Calculator_3-way'!O42/'True_Odds_Calculator_3-way'!B42-1)</f>
        <v/>
      </c>
      <c r="J44" s="6" t="str">
        <f>IF('Log_working_3-way'!$D44="","",'True_Odds_Calculator_3-way'!#REF!/'True_Odds_Calculator_3-way'!C42-1)</f>
        <v/>
      </c>
      <c r="K44" s="6" t="str">
        <f>IF('Log_working_3-way'!$D44="","",1/'True_Odds_Calculator_3-way'!A42+1/'True_Odds_Calculator_3-way'!B42+1/'True_Odds_Calculator_3-way'!C42-1)</f>
        <v/>
      </c>
    </row>
    <row r="45" spans="4:11" x14ac:dyDescent="0.25">
      <c r="D45" t="str">
        <f>solve_for_c('True_Odds_Calculator_3-way'!A43,'True_Odds_Calculator_3-way'!B43,'True_Odds_Calculator_3-way'!C43,'Log_working_3-way'!B$1,'Log_working_3-way'!B$2)</f>
        <v/>
      </c>
      <c r="F45" s="6" t="str">
        <f>IF('Log_working_3-way'!D45="","",1/'True_Odds_Calculator_3-way'!N43+1/'True_Odds_Calculator_3-way'!O43+1/'True_Odds_Calculator_3-way'!#REF!-1)</f>
        <v/>
      </c>
      <c r="H45" s="6" t="str">
        <f>IF('Log_working_3-way'!$D45="","",'True_Odds_Calculator_3-way'!N43/'True_Odds_Calculator_3-way'!A43-1)</f>
        <v/>
      </c>
      <c r="I45" s="6" t="str">
        <f>IF('Log_working_3-way'!$D45="","",'True_Odds_Calculator_3-way'!O43/'True_Odds_Calculator_3-way'!B43-1)</f>
        <v/>
      </c>
      <c r="J45" s="6" t="str">
        <f>IF('Log_working_3-way'!$D45="","",'True_Odds_Calculator_3-way'!#REF!/'True_Odds_Calculator_3-way'!C43-1)</f>
        <v/>
      </c>
      <c r="K45" s="6" t="str">
        <f>IF('Log_working_3-way'!$D45="","",1/'True_Odds_Calculator_3-way'!A43+1/'True_Odds_Calculator_3-way'!B43+1/'True_Odds_Calculator_3-way'!C43-1)</f>
        <v/>
      </c>
    </row>
    <row r="46" spans="4:11" x14ac:dyDescent="0.25">
      <c r="D46" t="str">
        <f>solve_for_c('True_Odds_Calculator_3-way'!A44,'True_Odds_Calculator_3-way'!B44,'True_Odds_Calculator_3-way'!C44,'Log_working_3-way'!B$1,'Log_working_3-way'!B$2)</f>
        <v/>
      </c>
      <c r="F46" s="6" t="str">
        <f>IF('Log_working_3-way'!D46="","",1/'True_Odds_Calculator_3-way'!N44+1/'True_Odds_Calculator_3-way'!O44+1/'True_Odds_Calculator_3-way'!#REF!-1)</f>
        <v/>
      </c>
      <c r="H46" s="6" t="str">
        <f>IF('Log_working_3-way'!$D46="","",'True_Odds_Calculator_3-way'!N44/'True_Odds_Calculator_3-way'!A44-1)</f>
        <v/>
      </c>
      <c r="I46" s="6" t="str">
        <f>IF('Log_working_3-way'!$D46="","",'True_Odds_Calculator_3-way'!O44/'True_Odds_Calculator_3-way'!B44-1)</f>
        <v/>
      </c>
      <c r="J46" s="6" t="str">
        <f>IF('Log_working_3-way'!$D46="","",'True_Odds_Calculator_3-way'!#REF!/'True_Odds_Calculator_3-way'!C44-1)</f>
        <v/>
      </c>
      <c r="K46" s="6" t="str">
        <f>IF('Log_working_3-way'!$D46="","",1/'True_Odds_Calculator_3-way'!A44+1/'True_Odds_Calculator_3-way'!B44+1/'True_Odds_Calculator_3-way'!C44-1)</f>
        <v/>
      </c>
    </row>
    <row r="47" spans="4:11" x14ac:dyDescent="0.25">
      <c r="D47" t="str">
        <f>solve_for_c('True_Odds_Calculator_3-way'!A45,'True_Odds_Calculator_3-way'!B45,'True_Odds_Calculator_3-way'!C45,'Log_working_3-way'!B$1,'Log_working_3-way'!B$2)</f>
        <v/>
      </c>
      <c r="F47" s="6" t="str">
        <f>IF('Log_working_3-way'!D47="","",1/'True_Odds_Calculator_3-way'!N45+1/'True_Odds_Calculator_3-way'!O45+1/'True_Odds_Calculator_3-way'!#REF!-1)</f>
        <v/>
      </c>
      <c r="H47" s="6" t="str">
        <f>IF('Log_working_3-way'!$D47="","",'True_Odds_Calculator_3-way'!N45/'True_Odds_Calculator_3-way'!A45-1)</f>
        <v/>
      </c>
      <c r="I47" s="6" t="str">
        <f>IF('Log_working_3-way'!$D47="","",'True_Odds_Calculator_3-way'!O45/'True_Odds_Calculator_3-way'!B45-1)</f>
        <v/>
      </c>
      <c r="J47" s="6" t="str">
        <f>IF('Log_working_3-way'!$D47="","",'True_Odds_Calculator_3-way'!#REF!/'True_Odds_Calculator_3-way'!C45-1)</f>
        <v/>
      </c>
      <c r="K47" s="6" t="str">
        <f>IF('Log_working_3-way'!$D47="","",1/'True_Odds_Calculator_3-way'!A45+1/'True_Odds_Calculator_3-way'!B45+1/'True_Odds_Calculator_3-way'!C45-1)</f>
        <v/>
      </c>
    </row>
    <row r="48" spans="4:11" x14ac:dyDescent="0.25">
      <c r="D48" t="str">
        <f>solve_for_c('True_Odds_Calculator_3-way'!A46,'True_Odds_Calculator_3-way'!B46,'True_Odds_Calculator_3-way'!C46,'Log_working_3-way'!B$1,'Log_working_3-way'!B$2)</f>
        <v/>
      </c>
      <c r="F48" s="6" t="str">
        <f>IF('Log_working_3-way'!D48="","",1/'True_Odds_Calculator_3-way'!N46+1/'True_Odds_Calculator_3-way'!O46+1/'True_Odds_Calculator_3-way'!#REF!-1)</f>
        <v/>
      </c>
      <c r="H48" s="6" t="str">
        <f>IF('Log_working_3-way'!$D48="","",'True_Odds_Calculator_3-way'!N46/'True_Odds_Calculator_3-way'!A46-1)</f>
        <v/>
      </c>
      <c r="I48" s="6" t="str">
        <f>IF('Log_working_3-way'!$D48="","",'True_Odds_Calculator_3-way'!O46/'True_Odds_Calculator_3-way'!B46-1)</f>
        <v/>
      </c>
      <c r="J48" s="6" t="str">
        <f>IF('Log_working_3-way'!$D48="","",'True_Odds_Calculator_3-way'!#REF!/'True_Odds_Calculator_3-way'!C46-1)</f>
        <v/>
      </c>
      <c r="K48" s="6" t="str">
        <f>IF('Log_working_3-way'!$D48="","",1/'True_Odds_Calculator_3-way'!A46+1/'True_Odds_Calculator_3-way'!B46+1/'True_Odds_Calculator_3-way'!C46-1)</f>
        <v/>
      </c>
    </row>
    <row r="49" spans="4:11" x14ac:dyDescent="0.25">
      <c r="D49" t="str">
        <f>solve_for_c('True_Odds_Calculator_3-way'!A47,'True_Odds_Calculator_3-way'!B47,'True_Odds_Calculator_3-way'!C47,'Log_working_3-way'!B$1,'Log_working_3-way'!B$2)</f>
        <v/>
      </c>
      <c r="F49" s="6" t="str">
        <f>IF('Log_working_3-way'!D49="","",1/'True_Odds_Calculator_3-way'!N47+1/'True_Odds_Calculator_3-way'!O47+1/'True_Odds_Calculator_3-way'!#REF!-1)</f>
        <v/>
      </c>
      <c r="H49" s="6" t="str">
        <f>IF('Log_working_3-way'!$D49="","",'True_Odds_Calculator_3-way'!N47/'True_Odds_Calculator_3-way'!A47-1)</f>
        <v/>
      </c>
      <c r="I49" s="6" t="str">
        <f>IF('Log_working_3-way'!$D49="","",'True_Odds_Calculator_3-way'!O47/'True_Odds_Calculator_3-way'!B47-1)</f>
        <v/>
      </c>
      <c r="J49" s="6" t="str">
        <f>IF('Log_working_3-way'!$D49="","",'True_Odds_Calculator_3-way'!#REF!/'True_Odds_Calculator_3-way'!C47-1)</f>
        <v/>
      </c>
      <c r="K49" s="6" t="str">
        <f>IF('Log_working_3-way'!$D49="","",1/'True_Odds_Calculator_3-way'!A47+1/'True_Odds_Calculator_3-way'!B47+1/'True_Odds_Calculator_3-way'!C47-1)</f>
        <v/>
      </c>
    </row>
    <row r="50" spans="4:11" x14ac:dyDescent="0.25">
      <c r="D50" t="str">
        <f>solve_for_c('True_Odds_Calculator_3-way'!A48,'True_Odds_Calculator_3-way'!B48,'True_Odds_Calculator_3-way'!C48,'Log_working_3-way'!B$1,'Log_working_3-way'!B$2)</f>
        <v/>
      </c>
      <c r="F50" s="6" t="str">
        <f>IF('Log_working_3-way'!D50="","",1/'True_Odds_Calculator_3-way'!N48+1/'True_Odds_Calculator_3-way'!O48+1/'True_Odds_Calculator_3-way'!#REF!-1)</f>
        <v/>
      </c>
      <c r="H50" s="6" t="str">
        <f>IF('Log_working_3-way'!$D50="","",'True_Odds_Calculator_3-way'!N48/'True_Odds_Calculator_3-way'!A48-1)</f>
        <v/>
      </c>
      <c r="I50" s="6" t="str">
        <f>IF('Log_working_3-way'!$D50="","",'True_Odds_Calculator_3-way'!O48/'True_Odds_Calculator_3-way'!B48-1)</f>
        <v/>
      </c>
      <c r="J50" s="6" t="str">
        <f>IF('Log_working_3-way'!$D50="","",'True_Odds_Calculator_3-way'!#REF!/'True_Odds_Calculator_3-way'!C48-1)</f>
        <v/>
      </c>
      <c r="K50" s="6" t="str">
        <f>IF('Log_working_3-way'!$D50="","",1/'True_Odds_Calculator_3-way'!A48+1/'True_Odds_Calculator_3-way'!B48+1/'True_Odds_Calculator_3-way'!C48-1)</f>
        <v/>
      </c>
    </row>
    <row r="51" spans="4:11" x14ac:dyDescent="0.25">
      <c r="D51" t="str">
        <f>solve_for_c('True_Odds_Calculator_3-way'!A49,'True_Odds_Calculator_3-way'!B49,'True_Odds_Calculator_3-way'!C49,'Log_working_3-way'!B$1,'Log_working_3-way'!B$2)</f>
        <v/>
      </c>
      <c r="F51" s="6" t="str">
        <f>IF('Log_working_3-way'!D51="","",1/'True_Odds_Calculator_3-way'!N49+1/'True_Odds_Calculator_3-way'!O49+1/'True_Odds_Calculator_3-way'!#REF!-1)</f>
        <v/>
      </c>
      <c r="H51" s="6" t="str">
        <f>IF('Log_working_3-way'!$D51="","",'True_Odds_Calculator_3-way'!N49/'True_Odds_Calculator_3-way'!A49-1)</f>
        <v/>
      </c>
      <c r="I51" s="6" t="str">
        <f>IF('Log_working_3-way'!$D51="","",'True_Odds_Calculator_3-way'!O49/'True_Odds_Calculator_3-way'!B49-1)</f>
        <v/>
      </c>
      <c r="J51" s="6" t="str">
        <f>IF('Log_working_3-way'!$D51="","",'True_Odds_Calculator_3-way'!#REF!/'True_Odds_Calculator_3-way'!C49-1)</f>
        <v/>
      </c>
      <c r="K51" s="6" t="str">
        <f>IF('Log_working_3-way'!$D51="","",1/'True_Odds_Calculator_3-way'!A49+1/'True_Odds_Calculator_3-way'!B49+1/'True_Odds_Calculator_3-way'!C49-1)</f>
        <v/>
      </c>
    </row>
    <row r="52" spans="4:11" x14ac:dyDescent="0.25">
      <c r="D52" t="str">
        <f>solve_for_c('True_Odds_Calculator_3-way'!A50,'True_Odds_Calculator_3-way'!B50,'True_Odds_Calculator_3-way'!C50,'Log_working_3-way'!B$1,'Log_working_3-way'!B$2)</f>
        <v/>
      </c>
      <c r="F52" s="6" t="str">
        <f>IF('Log_working_3-way'!D52="","",1/'True_Odds_Calculator_3-way'!N50+1/'True_Odds_Calculator_3-way'!O50+1/'True_Odds_Calculator_3-way'!#REF!-1)</f>
        <v/>
      </c>
      <c r="H52" s="6" t="str">
        <f>IF('Log_working_3-way'!$D52="","",'True_Odds_Calculator_3-way'!N50/'True_Odds_Calculator_3-way'!A50-1)</f>
        <v/>
      </c>
      <c r="I52" s="6" t="str">
        <f>IF('Log_working_3-way'!$D52="","",'True_Odds_Calculator_3-way'!O50/'True_Odds_Calculator_3-way'!B50-1)</f>
        <v/>
      </c>
      <c r="J52" s="6" t="str">
        <f>IF('Log_working_3-way'!$D52="","",'True_Odds_Calculator_3-way'!#REF!/'True_Odds_Calculator_3-way'!C50-1)</f>
        <v/>
      </c>
      <c r="K52" s="6" t="str">
        <f>IF('Log_working_3-way'!$D52="","",1/'True_Odds_Calculator_3-way'!A50+1/'True_Odds_Calculator_3-way'!B50+1/'True_Odds_Calculator_3-way'!C50-1)</f>
        <v/>
      </c>
    </row>
    <row r="53" spans="4:11" x14ac:dyDescent="0.25">
      <c r="D53" t="str">
        <f>solve_for_c('True_Odds_Calculator_3-way'!A51,'True_Odds_Calculator_3-way'!B51,'True_Odds_Calculator_3-way'!C51,'Log_working_3-way'!B$1,'Log_working_3-way'!B$2)</f>
        <v/>
      </c>
      <c r="F53" s="6" t="str">
        <f>IF('Log_working_3-way'!D53="","",1/'True_Odds_Calculator_3-way'!N51+1/'True_Odds_Calculator_3-way'!O51+1/'True_Odds_Calculator_3-way'!#REF!-1)</f>
        <v/>
      </c>
      <c r="H53" s="6" t="str">
        <f>IF('Log_working_3-way'!$D53="","",'True_Odds_Calculator_3-way'!N51/'True_Odds_Calculator_3-way'!A51-1)</f>
        <v/>
      </c>
      <c r="I53" s="6" t="str">
        <f>IF('Log_working_3-way'!$D53="","",'True_Odds_Calculator_3-way'!O51/'True_Odds_Calculator_3-way'!B51-1)</f>
        <v/>
      </c>
      <c r="J53" s="6" t="str">
        <f>IF('Log_working_3-way'!$D53="","",'True_Odds_Calculator_3-way'!#REF!/'True_Odds_Calculator_3-way'!C51-1)</f>
        <v/>
      </c>
      <c r="K53" s="6" t="str">
        <f>IF('Log_working_3-way'!$D53="","",1/'True_Odds_Calculator_3-way'!A51+1/'True_Odds_Calculator_3-way'!B51+1/'True_Odds_Calculator_3-way'!C51-1)</f>
        <v/>
      </c>
    </row>
    <row r="54" spans="4:11" x14ac:dyDescent="0.25">
      <c r="D54" t="str">
        <f>solve_for_c('True_Odds_Calculator_3-way'!A52,'True_Odds_Calculator_3-way'!B52,'True_Odds_Calculator_3-way'!C52,'Log_working_3-way'!B$1,'Log_working_3-way'!B$2)</f>
        <v/>
      </c>
      <c r="F54" s="6" t="str">
        <f>IF('Log_working_3-way'!D54="","",1/'True_Odds_Calculator_3-way'!N52+1/'True_Odds_Calculator_3-way'!O52+1/'True_Odds_Calculator_3-way'!#REF!-1)</f>
        <v/>
      </c>
      <c r="H54" s="6" t="str">
        <f>IF('Log_working_3-way'!$D54="","",'True_Odds_Calculator_3-way'!N52/'True_Odds_Calculator_3-way'!A52-1)</f>
        <v/>
      </c>
      <c r="I54" s="6" t="str">
        <f>IF('Log_working_3-way'!$D54="","",'True_Odds_Calculator_3-way'!O52/'True_Odds_Calculator_3-way'!B52-1)</f>
        <v/>
      </c>
      <c r="J54" s="6" t="str">
        <f>IF('Log_working_3-way'!$D54="","",'True_Odds_Calculator_3-way'!#REF!/'True_Odds_Calculator_3-way'!C52-1)</f>
        <v/>
      </c>
      <c r="K54" s="6" t="str">
        <f>IF('Log_working_3-way'!$D54="","",1/'True_Odds_Calculator_3-way'!A52+1/'True_Odds_Calculator_3-way'!B52+1/'True_Odds_Calculator_3-way'!C52-1)</f>
        <v/>
      </c>
    </row>
    <row r="55" spans="4:11" x14ac:dyDescent="0.25">
      <c r="D55" t="str">
        <f>solve_for_c('True_Odds_Calculator_3-way'!A53,'True_Odds_Calculator_3-way'!B53,'True_Odds_Calculator_3-way'!C53,'Log_working_3-way'!B$1,'Log_working_3-way'!B$2)</f>
        <v/>
      </c>
      <c r="F55" s="6" t="str">
        <f>IF('Log_working_3-way'!D55="","",1/'True_Odds_Calculator_3-way'!N53+1/'True_Odds_Calculator_3-way'!O53+1/'True_Odds_Calculator_3-way'!#REF!-1)</f>
        <v/>
      </c>
      <c r="H55" s="6" t="str">
        <f>IF('Log_working_3-way'!$D55="","",'True_Odds_Calculator_3-way'!N53/'True_Odds_Calculator_3-way'!A53-1)</f>
        <v/>
      </c>
      <c r="I55" s="6" t="str">
        <f>IF('Log_working_3-way'!$D55="","",'True_Odds_Calculator_3-way'!O53/'True_Odds_Calculator_3-way'!B53-1)</f>
        <v/>
      </c>
      <c r="J55" s="6" t="str">
        <f>IF('Log_working_3-way'!$D55="","",'True_Odds_Calculator_3-way'!#REF!/'True_Odds_Calculator_3-way'!C53-1)</f>
        <v/>
      </c>
      <c r="K55" s="6" t="str">
        <f>IF('Log_working_3-way'!$D55="","",1/'True_Odds_Calculator_3-way'!A53+1/'True_Odds_Calculator_3-way'!B53+1/'True_Odds_Calculator_3-way'!C53-1)</f>
        <v/>
      </c>
    </row>
    <row r="56" spans="4:11" x14ac:dyDescent="0.25">
      <c r="D56" t="str">
        <f>solve_for_c('True_Odds_Calculator_3-way'!A54,'True_Odds_Calculator_3-way'!B54,'True_Odds_Calculator_3-way'!C54,'Log_working_3-way'!B$1,'Log_working_3-way'!B$2)</f>
        <v/>
      </c>
      <c r="F56" s="6" t="str">
        <f>IF('Log_working_3-way'!D56="","",1/'True_Odds_Calculator_3-way'!N54+1/'True_Odds_Calculator_3-way'!O54+1/'True_Odds_Calculator_3-way'!#REF!-1)</f>
        <v/>
      </c>
      <c r="H56" s="6" t="str">
        <f>IF('Log_working_3-way'!$D56="","",'True_Odds_Calculator_3-way'!N54/'True_Odds_Calculator_3-way'!A54-1)</f>
        <v/>
      </c>
      <c r="I56" s="6" t="str">
        <f>IF('Log_working_3-way'!$D56="","",'True_Odds_Calculator_3-way'!O54/'True_Odds_Calculator_3-way'!B54-1)</f>
        <v/>
      </c>
      <c r="J56" s="6" t="str">
        <f>IF('Log_working_3-way'!$D56="","",'True_Odds_Calculator_3-way'!#REF!/'True_Odds_Calculator_3-way'!C54-1)</f>
        <v/>
      </c>
      <c r="K56" s="6" t="str">
        <f>IF('Log_working_3-way'!$D56="","",1/'True_Odds_Calculator_3-way'!A54+1/'True_Odds_Calculator_3-way'!B54+1/'True_Odds_Calculator_3-way'!C54-1)</f>
        <v/>
      </c>
    </row>
    <row r="57" spans="4:11" x14ac:dyDescent="0.25">
      <c r="D57" t="str">
        <f>solve_for_c('True_Odds_Calculator_3-way'!A55,'True_Odds_Calculator_3-way'!B55,'True_Odds_Calculator_3-way'!C55,'Log_working_3-way'!B$1,'Log_working_3-way'!B$2)</f>
        <v/>
      </c>
      <c r="F57" s="6" t="str">
        <f>IF('Log_working_3-way'!D57="","",1/'True_Odds_Calculator_3-way'!N55+1/'True_Odds_Calculator_3-way'!O55+1/'True_Odds_Calculator_3-way'!#REF!-1)</f>
        <v/>
      </c>
      <c r="H57" s="6" t="str">
        <f>IF('Log_working_3-way'!$D57="","",'True_Odds_Calculator_3-way'!N55/'True_Odds_Calculator_3-way'!A55-1)</f>
        <v/>
      </c>
      <c r="I57" s="6" t="str">
        <f>IF('Log_working_3-way'!$D57="","",'True_Odds_Calculator_3-way'!O55/'True_Odds_Calculator_3-way'!B55-1)</f>
        <v/>
      </c>
      <c r="J57" s="6" t="str">
        <f>IF('Log_working_3-way'!$D57="","",'True_Odds_Calculator_3-way'!#REF!/'True_Odds_Calculator_3-way'!C55-1)</f>
        <v/>
      </c>
      <c r="K57" s="6" t="str">
        <f>IF('Log_working_3-way'!$D57="","",1/'True_Odds_Calculator_3-way'!A55+1/'True_Odds_Calculator_3-way'!B55+1/'True_Odds_Calculator_3-way'!C55-1)</f>
        <v/>
      </c>
    </row>
    <row r="58" spans="4:11" x14ac:dyDescent="0.25">
      <c r="D58" t="str">
        <f>solve_for_c('True_Odds_Calculator_3-way'!A56,'True_Odds_Calculator_3-way'!B56,'True_Odds_Calculator_3-way'!C56,'Log_working_3-way'!B$1,'Log_working_3-way'!B$2)</f>
        <v/>
      </c>
      <c r="F58" s="6" t="str">
        <f>IF('Log_working_3-way'!D58="","",1/'True_Odds_Calculator_3-way'!N56+1/'True_Odds_Calculator_3-way'!O56+1/'True_Odds_Calculator_3-way'!#REF!-1)</f>
        <v/>
      </c>
      <c r="H58" s="6" t="str">
        <f>IF('Log_working_3-way'!$D58="","",'True_Odds_Calculator_3-way'!N56/'True_Odds_Calculator_3-way'!A56-1)</f>
        <v/>
      </c>
      <c r="I58" s="6" t="str">
        <f>IF('Log_working_3-way'!$D58="","",'True_Odds_Calculator_3-way'!O56/'True_Odds_Calculator_3-way'!B56-1)</f>
        <v/>
      </c>
      <c r="J58" s="6" t="str">
        <f>IF('Log_working_3-way'!$D58="","",'True_Odds_Calculator_3-way'!#REF!/'True_Odds_Calculator_3-way'!C56-1)</f>
        <v/>
      </c>
      <c r="K58" s="6" t="str">
        <f>IF('Log_working_3-way'!$D58="","",1/'True_Odds_Calculator_3-way'!A56+1/'True_Odds_Calculator_3-way'!B56+1/'True_Odds_Calculator_3-way'!C56-1)</f>
        <v/>
      </c>
    </row>
    <row r="59" spans="4:11" x14ac:dyDescent="0.25">
      <c r="D59" t="str">
        <f>solve_for_c('True_Odds_Calculator_3-way'!A57,'True_Odds_Calculator_3-way'!B57,'True_Odds_Calculator_3-way'!C57,'Log_working_3-way'!B$1,'Log_working_3-way'!B$2)</f>
        <v/>
      </c>
      <c r="F59" s="6" t="str">
        <f>IF('Log_working_3-way'!D59="","",1/'True_Odds_Calculator_3-way'!N57+1/'True_Odds_Calculator_3-way'!O57+1/'True_Odds_Calculator_3-way'!#REF!-1)</f>
        <v/>
      </c>
      <c r="H59" s="6" t="str">
        <f>IF('Log_working_3-way'!$D59="","",'True_Odds_Calculator_3-way'!N57/'True_Odds_Calculator_3-way'!A57-1)</f>
        <v/>
      </c>
      <c r="I59" s="6" t="str">
        <f>IF('Log_working_3-way'!$D59="","",'True_Odds_Calculator_3-way'!O57/'True_Odds_Calculator_3-way'!B57-1)</f>
        <v/>
      </c>
      <c r="J59" s="6" t="str">
        <f>IF('Log_working_3-way'!$D59="","",'True_Odds_Calculator_3-way'!#REF!/'True_Odds_Calculator_3-way'!C57-1)</f>
        <v/>
      </c>
      <c r="K59" s="6" t="str">
        <f>IF('Log_working_3-way'!$D59="","",1/'True_Odds_Calculator_3-way'!A57+1/'True_Odds_Calculator_3-way'!B57+1/'True_Odds_Calculator_3-way'!C57-1)</f>
        <v/>
      </c>
    </row>
    <row r="60" spans="4:11" x14ac:dyDescent="0.25">
      <c r="D60" t="str">
        <f>solve_for_c('True_Odds_Calculator_3-way'!A58,'True_Odds_Calculator_3-way'!B58,'True_Odds_Calculator_3-way'!C58,'Log_working_3-way'!B$1,'Log_working_3-way'!B$2)</f>
        <v/>
      </c>
      <c r="F60" s="6" t="str">
        <f>IF('Log_working_3-way'!D60="","",1/'True_Odds_Calculator_3-way'!N58+1/'True_Odds_Calculator_3-way'!O58+1/'True_Odds_Calculator_3-way'!#REF!-1)</f>
        <v/>
      </c>
      <c r="H60" s="6" t="str">
        <f>IF('Log_working_3-way'!$D60="","",'True_Odds_Calculator_3-way'!N58/'True_Odds_Calculator_3-way'!A58-1)</f>
        <v/>
      </c>
      <c r="I60" s="6" t="str">
        <f>IF('Log_working_3-way'!$D60="","",'True_Odds_Calculator_3-way'!O58/'True_Odds_Calculator_3-way'!B58-1)</f>
        <v/>
      </c>
      <c r="J60" s="6" t="str">
        <f>IF('Log_working_3-way'!$D60="","",'True_Odds_Calculator_3-way'!#REF!/'True_Odds_Calculator_3-way'!C58-1)</f>
        <v/>
      </c>
      <c r="K60" s="6" t="str">
        <f>IF('Log_working_3-way'!$D60="","",1/'True_Odds_Calculator_3-way'!A58+1/'True_Odds_Calculator_3-way'!B58+1/'True_Odds_Calculator_3-way'!C58-1)</f>
        <v/>
      </c>
    </row>
    <row r="61" spans="4:11" x14ac:dyDescent="0.25">
      <c r="D61" t="str">
        <f>solve_for_c('True_Odds_Calculator_3-way'!A59,'True_Odds_Calculator_3-way'!B59,'True_Odds_Calculator_3-way'!C59,'Log_working_3-way'!B$1,'Log_working_3-way'!B$2)</f>
        <v/>
      </c>
      <c r="F61" s="6" t="str">
        <f>IF('Log_working_3-way'!D61="","",1/'True_Odds_Calculator_3-way'!N59+1/'True_Odds_Calculator_3-way'!O59+1/'True_Odds_Calculator_3-way'!#REF!-1)</f>
        <v/>
      </c>
      <c r="H61" s="6" t="str">
        <f>IF('Log_working_3-way'!$D61="","",'True_Odds_Calculator_3-way'!N59/'True_Odds_Calculator_3-way'!A59-1)</f>
        <v/>
      </c>
      <c r="I61" s="6" t="str">
        <f>IF('Log_working_3-way'!$D61="","",'True_Odds_Calculator_3-way'!O59/'True_Odds_Calculator_3-way'!B59-1)</f>
        <v/>
      </c>
      <c r="J61" s="6" t="str">
        <f>IF('Log_working_3-way'!$D61="","",'True_Odds_Calculator_3-way'!#REF!/'True_Odds_Calculator_3-way'!C59-1)</f>
        <v/>
      </c>
      <c r="K61" s="6" t="str">
        <f>IF('Log_working_3-way'!$D61="","",1/'True_Odds_Calculator_3-way'!A59+1/'True_Odds_Calculator_3-way'!B59+1/'True_Odds_Calculator_3-way'!C59-1)</f>
        <v/>
      </c>
    </row>
    <row r="62" spans="4:11" x14ac:dyDescent="0.25">
      <c r="D62" t="str">
        <f>solve_for_c('True_Odds_Calculator_3-way'!A60,'True_Odds_Calculator_3-way'!B60,'True_Odds_Calculator_3-way'!C60,'Log_working_3-way'!B$1,'Log_working_3-way'!B$2)</f>
        <v/>
      </c>
      <c r="F62" s="6" t="str">
        <f>IF('Log_working_3-way'!D62="","",1/'True_Odds_Calculator_3-way'!N60+1/'True_Odds_Calculator_3-way'!O60+1/'True_Odds_Calculator_3-way'!#REF!-1)</f>
        <v/>
      </c>
      <c r="H62" s="6" t="str">
        <f>IF('Log_working_3-way'!$D62="","",'True_Odds_Calculator_3-way'!N60/'True_Odds_Calculator_3-way'!A60-1)</f>
        <v/>
      </c>
      <c r="I62" s="6" t="str">
        <f>IF('Log_working_3-way'!$D62="","",'True_Odds_Calculator_3-way'!O60/'True_Odds_Calculator_3-way'!B60-1)</f>
        <v/>
      </c>
      <c r="J62" s="6" t="str">
        <f>IF('Log_working_3-way'!$D62="","",'True_Odds_Calculator_3-way'!#REF!/'True_Odds_Calculator_3-way'!C60-1)</f>
        <v/>
      </c>
      <c r="K62" s="6" t="str">
        <f>IF('Log_working_3-way'!$D62="","",1/'True_Odds_Calculator_3-way'!A60+1/'True_Odds_Calculator_3-way'!B60+1/'True_Odds_Calculator_3-way'!C60-1)</f>
        <v/>
      </c>
    </row>
    <row r="63" spans="4:11" x14ac:dyDescent="0.25">
      <c r="D63" t="str">
        <f>solve_for_c('True_Odds_Calculator_3-way'!A61,'True_Odds_Calculator_3-way'!B61,'True_Odds_Calculator_3-way'!C61,'Log_working_3-way'!B$1,'Log_working_3-way'!B$2)</f>
        <v/>
      </c>
      <c r="F63" s="6" t="str">
        <f>IF('Log_working_3-way'!D63="","",1/'True_Odds_Calculator_3-way'!N61+1/'True_Odds_Calculator_3-way'!O61+1/'True_Odds_Calculator_3-way'!#REF!-1)</f>
        <v/>
      </c>
      <c r="H63" s="6" t="str">
        <f>IF('Log_working_3-way'!$D63="","",'True_Odds_Calculator_3-way'!N61/'True_Odds_Calculator_3-way'!A61-1)</f>
        <v/>
      </c>
      <c r="I63" s="6" t="str">
        <f>IF('Log_working_3-way'!$D63="","",'True_Odds_Calculator_3-way'!O61/'True_Odds_Calculator_3-way'!B61-1)</f>
        <v/>
      </c>
      <c r="J63" s="6" t="str">
        <f>IF('Log_working_3-way'!$D63="","",'True_Odds_Calculator_3-way'!#REF!/'True_Odds_Calculator_3-way'!C61-1)</f>
        <v/>
      </c>
      <c r="K63" s="6" t="str">
        <f>IF('Log_working_3-way'!$D63="","",1/'True_Odds_Calculator_3-way'!A61+1/'True_Odds_Calculator_3-way'!B61+1/'True_Odds_Calculator_3-way'!C61-1)</f>
        <v/>
      </c>
    </row>
    <row r="64" spans="4:11" x14ac:dyDescent="0.25">
      <c r="D64" t="str">
        <f>solve_for_c('True_Odds_Calculator_3-way'!A62,'True_Odds_Calculator_3-way'!B62,'True_Odds_Calculator_3-way'!C62,'Log_working_3-way'!B$1,'Log_working_3-way'!B$2)</f>
        <v/>
      </c>
      <c r="F64" s="6" t="str">
        <f>IF('Log_working_3-way'!D64="","",1/'True_Odds_Calculator_3-way'!N62+1/'True_Odds_Calculator_3-way'!O62+1/'True_Odds_Calculator_3-way'!#REF!-1)</f>
        <v/>
      </c>
      <c r="H64" s="6" t="str">
        <f>IF('Log_working_3-way'!$D64="","",'True_Odds_Calculator_3-way'!N62/'True_Odds_Calculator_3-way'!A62-1)</f>
        <v/>
      </c>
      <c r="I64" s="6" t="str">
        <f>IF('Log_working_3-way'!$D64="","",'True_Odds_Calculator_3-way'!O62/'True_Odds_Calculator_3-way'!B62-1)</f>
        <v/>
      </c>
      <c r="J64" s="6" t="str">
        <f>IF('Log_working_3-way'!$D64="","",'True_Odds_Calculator_3-way'!#REF!/'True_Odds_Calculator_3-way'!C62-1)</f>
        <v/>
      </c>
      <c r="K64" s="6" t="str">
        <f>IF('Log_working_3-way'!$D64="","",1/'True_Odds_Calculator_3-way'!A62+1/'True_Odds_Calculator_3-way'!B62+1/'True_Odds_Calculator_3-way'!C62-1)</f>
        <v/>
      </c>
    </row>
    <row r="65" spans="4:11" x14ac:dyDescent="0.25">
      <c r="D65" t="str">
        <f>solve_for_c('True_Odds_Calculator_3-way'!A63,'True_Odds_Calculator_3-way'!B63,'True_Odds_Calculator_3-way'!C63,'Log_working_3-way'!B$1,'Log_working_3-way'!B$2)</f>
        <v/>
      </c>
      <c r="F65" s="6" t="str">
        <f>IF('Log_working_3-way'!D65="","",1/'True_Odds_Calculator_3-way'!N63+1/'True_Odds_Calculator_3-way'!O63+1/'True_Odds_Calculator_3-way'!#REF!-1)</f>
        <v/>
      </c>
      <c r="H65" s="6" t="str">
        <f>IF('Log_working_3-way'!$D65="","",'True_Odds_Calculator_3-way'!N63/'True_Odds_Calculator_3-way'!A63-1)</f>
        <v/>
      </c>
      <c r="I65" s="6" t="str">
        <f>IF('Log_working_3-way'!$D65="","",'True_Odds_Calculator_3-way'!O63/'True_Odds_Calculator_3-way'!B63-1)</f>
        <v/>
      </c>
      <c r="J65" s="6" t="str">
        <f>IF('Log_working_3-way'!$D65="","",'True_Odds_Calculator_3-way'!#REF!/'True_Odds_Calculator_3-way'!C63-1)</f>
        <v/>
      </c>
      <c r="K65" s="6" t="str">
        <f>IF('Log_working_3-way'!$D65="","",1/'True_Odds_Calculator_3-way'!A63+1/'True_Odds_Calculator_3-way'!B63+1/'True_Odds_Calculator_3-way'!C63-1)</f>
        <v/>
      </c>
    </row>
    <row r="66" spans="4:11" x14ac:dyDescent="0.25">
      <c r="D66" t="str">
        <f>solve_for_c('True_Odds_Calculator_3-way'!A64,'True_Odds_Calculator_3-way'!B64,'True_Odds_Calculator_3-way'!C64,'Log_working_3-way'!B$1,'Log_working_3-way'!B$2)</f>
        <v/>
      </c>
      <c r="F66" s="6" t="str">
        <f>IF('Log_working_3-way'!D66="","",1/'True_Odds_Calculator_3-way'!N64+1/'True_Odds_Calculator_3-way'!O64+1/'True_Odds_Calculator_3-way'!#REF!-1)</f>
        <v/>
      </c>
      <c r="H66" s="6" t="str">
        <f>IF('Log_working_3-way'!$D66="","",'True_Odds_Calculator_3-way'!N64/'True_Odds_Calculator_3-way'!A64-1)</f>
        <v/>
      </c>
      <c r="I66" s="6" t="str">
        <f>IF('Log_working_3-way'!$D66="","",'True_Odds_Calculator_3-way'!O64/'True_Odds_Calculator_3-way'!B64-1)</f>
        <v/>
      </c>
      <c r="J66" s="6" t="str">
        <f>IF('Log_working_3-way'!$D66="","",'True_Odds_Calculator_3-way'!#REF!/'True_Odds_Calculator_3-way'!C64-1)</f>
        <v/>
      </c>
      <c r="K66" s="6" t="str">
        <f>IF('Log_working_3-way'!$D66="","",1/'True_Odds_Calculator_3-way'!A64+1/'True_Odds_Calculator_3-way'!B64+1/'True_Odds_Calculator_3-way'!C64-1)</f>
        <v/>
      </c>
    </row>
    <row r="67" spans="4:11" x14ac:dyDescent="0.25">
      <c r="D67" t="str">
        <f>solve_for_c('True_Odds_Calculator_3-way'!A65,'True_Odds_Calculator_3-way'!B65,'True_Odds_Calculator_3-way'!C65,'Log_working_3-way'!B$1,'Log_working_3-way'!B$2)</f>
        <v/>
      </c>
      <c r="F67" s="6" t="str">
        <f>IF('Log_working_3-way'!D67="","",1/'True_Odds_Calculator_3-way'!N65+1/'True_Odds_Calculator_3-way'!O65+1/'True_Odds_Calculator_3-way'!#REF!-1)</f>
        <v/>
      </c>
      <c r="H67" s="6" t="str">
        <f>IF('Log_working_3-way'!$D67="","",'True_Odds_Calculator_3-way'!N65/'True_Odds_Calculator_3-way'!A65-1)</f>
        <v/>
      </c>
      <c r="I67" s="6" t="str">
        <f>IF('Log_working_3-way'!$D67="","",'True_Odds_Calculator_3-way'!O65/'True_Odds_Calculator_3-way'!B65-1)</f>
        <v/>
      </c>
      <c r="J67" s="6" t="str">
        <f>IF('Log_working_3-way'!$D67="","",'True_Odds_Calculator_3-way'!#REF!/'True_Odds_Calculator_3-way'!C65-1)</f>
        <v/>
      </c>
      <c r="K67" s="6" t="str">
        <f>IF('Log_working_3-way'!$D67="","",1/'True_Odds_Calculator_3-way'!A65+1/'True_Odds_Calculator_3-way'!B65+1/'True_Odds_Calculator_3-way'!C65-1)</f>
        <v/>
      </c>
    </row>
    <row r="68" spans="4:11" x14ac:dyDescent="0.25">
      <c r="D68" t="str">
        <f>solve_for_c('True_Odds_Calculator_3-way'!A66,'True_Odds_Calculator_3-way'!B66,'True_Odds_Calculator_3-way'!C66,'Log_working_3-way'!B$1,'Log_working_3-way'!B$2)</f>
        <v/>
      </c>
      <c r="F68" s="6" t="str">
        <f>IF('Log_working_3-way'!D68="","",1/'True_Odds_Calculator_3-way'!N66+1/'True_Odds_Calculator_3-way'!O66+1/'True_Odds_Calculator_3-way'!#REF!-1)</f>
        <v/>
      </c>
      <c r="H68" s="6" t="str">
        <f>IF('Log_working_3-way'!$D68="","",'True_Odds_Calculator_3-way'!N66/'True_Odds_Calculator_3-way'!A66-1)</f>
        <v/>
      </c>
      <c r="I68" s="6" t="str">
        <f>IF('Log_working_3-way'!$D68="","",'True_Odds_Calculator_3-way'!O66/'True_Odds_Calculator_3-way'!B66-1)</f>
        <v/>
      </c>
      <c r="J68" s="6" t="str">
        <f>IF('Log_working_3-way'!$D68="","",'True_Odds_Calculator_3-way'!#REF!/'True_Odds_Calculator_3-way'!C66-1)</f>
        <v/>
      </c>
      <c r="K68" s="6" t="str">
        <f>IF('Log_working_3-way'!$D68="","",1/'True_Odds_Calculator_3-way'!A66+1/'True_Odds_Calculator_3-way'!B66+1/'True_Odds_Calculator_3-way'!C66-1)</f>
        <v/>
      </c>
    </row>
    <row r="69" spans="4:11" x14ac:dyDescent="0.25">
      <c r="D69" t="str">
        <f>solve_for_c('True_Odds_Calculator_3-way'!A67,'True_Odds_Calculator_3-way'!B67,'True_Odds_Calculator_3-way'!C67,'Log_working_3-way'!B$1,'Log_working_3-way'!B$2)</f>
        <v/>
      </c>
      <c r="F69" s="6" t="str">
        <f>IF('Log_working_3-way'!D69="","",1/'True_Odds_Calculator_3-way'!N67+1/'True_Odds_Calculator_3-way'!O67+1/'True_Odds_Calculator_3-way'!#REF!-1)</f>
        <v/>
      </c>
      <c r="H69" s="6" t="str">
        <f>IF('Log_working_3-way'!$D69="","",'True_Odds_Calculator_3-way'!N67/'True_Odds_Calculator_3-way'!A67-1)</f>
        <v/>
      </c>
      <c r="I69" s="6" t="str">
        <f>IF('Log_working_3-way'!$D69="","",'True_Odds_Calculator_3-way'!O67/'True_Odds_Calculator_3-way'!B67-1)</f>
        <v/>
      </c>
      <c r="J69" s="6" t="str">
        <f>IF('Log_working_3-way'!$D69="","",'True_Odds_Calculator_3-way'!#REF!/'True_Odds_Calculator_3-way'!C67-1)</f>
        <v/>
      </c>
      <c r="K69" s="6" t="str">
        <f>IF('Log_working_3-way'!$D69="","",1/'True_Odds_Calculator_3-way'!A67+1/'True_Odds_Calculator_3-way'!B67+1/'True_Odds_Calculator_3-way'!C67-1)</f>
        <v/>
      </c>
    </row>
    <row r="70" spans="4:11" x14ac:dyDescent="0.25">
      <c r="D70" t="str">
        <f>solve_for_c('True_Odds_Calculator_3-way'!A68,'True_Odds_Calculator_3-way'!B68,'True_Odds_Calculator_3-way'!C68,'Log_working_3-way'!B$1,'Log_working_3-way'!B$2)</f>
        <v/>
      </c>
      <c r="F70" s="6" t="str">
        <f>IF('Log_working_3-way'!D70="","",1/'True_Odds_Calculator_3-way'!N68+1/'True_Odds_Calculator_3-way'!O68+1/'True_Odds_Calculator_3-way'!#REF!-1)</f>
        <v/>
      </c>
      <c r="H70" s="6" t="str">
        <f>IF('Log_working_3-way'!$D70="","",'True_Odds_Calculator_3-way'!N68/'True_Odds_Calculator_3-way'!A68-1)</f>
        <v/>
      </c>
      <c r="I70" s="6" t="str">
        <f>IF('Log_working_3-way'!$D70="","",'True_Odds_Calculator_3-way'!O68/'True_Odds_Calculator_3-way'!B68-1)</f>
        <v/>
      </c>
      <c r="J70" s="6" t="str">
        <f>IF('Log_working_3-way'!$D70="","",'True_Odds_Calculator_3-way'!#REF!/'True_Odds_Calculator_3-way'!C68-1)</f>
        <v/>
      </c>
      <c r="K70" s="6" t="str">
        <f>IF('Log_working_3-way'!$D70="","",1/'True_Odds_Calculator_3-way'!A68+1/'True_Odds_Calculator_3-way'!B68+1/'True_Odds_Calculator_3-way'!C68-1)</f>
        <v/>
      </c>
    </row>
    <row r="71" spans="4:11" x14ac:dyDescent="0.25">
      <c r="D71" t="str">
        <f>solve_for_c('True_Odds_Calculator_3-way'!A69,'True_Odds_Calculator_3-way'!B69,'True_Odds_Calculator_3-way'!C69,'Log_working_3-way'!B$1,'Log_working_3-way'!B$2)</f>
        <v/>
      </c>
      <c r="F71" s="6" t="str">
        <f>IF('Log_working_3-way'!D71="","",1/'True_Odds_Calculator_3-way'!N69+1/'True_Odds_Calculator_3-way'!O69+1/'True_Odds_Calculator_3-way'!#REF!-1)</f>
        <v/>
      </c>
      <c r="H71" s="6" t="str">
        <f>IF('Log_working_3-way'!$D71="","",'True_Odds_Calculator_3-way'!N69/'True_Odds_Calculator_3-way'!A69-1)</f>
        <v/>
      </c>
      <c r="I71" s="6" t="str">
        <f>IF('Log_working_3-way'!$D71="","",'True_Odds_Calculator_3-way'!O69/'True_Odds_Calculator_3-way'!B69-1)</f>
        <v/>
      </c>
      <c r="J71" s="6" t="str">
        <f>IF('Log_working_3-way'!$D71="","",'True_Odds_Calculator_3-way'!#REF!/'True_Odds_Calculator_3-way'!C69-1)</f>
        <v/>
      </c>
      <c r="K71" s="6" t="str">
        <f>IF('Log_working_3-way'!$D71="","",1/'True_Odds_Calculator_3-way'!A69+1/'True_Odds_Calculator_3-way'!B69+1/'True_Odds_Calculator_3-way'!C69-1)</f>
        <v/>
      </c>
    </row>
    <row r="72" spans="4:11" x14ac:dyDescent="0.25">
      <c r="D72" t="str">
        <f>solve_for_c('True_Odds_Calculator_3-way'!A70,'True_Odds_Calculator_3-way'!B70,'True_Odds_Calculator_3-way'!C70,'Log_working_3-way'!B$1,'Log_working_3-way'!B$2)</f>
        <v/>
      </c>
      <c r="F72" s="6" t="str">
        <f>IF('Log_working_3-way'!D72="","",1/'True_Odds_Calculator_3-way'!N70+1/'True_Odds_Calculator_3-way'!O70+1/'True_Odds_Calculator_3-way'!#REF!-1)</f>
        <v/>
      </c>
      <c r="H72" s="6" t="str">
        <f>IF('Log_working_3-way'!$D72="","",'True_Odds_Calculator_3-way'!N70/'True_Odds_Calculator_3-way'!A70-1)</f>
        <v/>
      </c>
      <c r="I72" s="6" t="str">
        <f>IF('Log_working_3-way'!$D72="","",'True_Odds_Calculator_3-way'!O70/'True_Odds_Calculator_3-way'!B70-1)</f>
        <v/>
      </c>
      <c r="J72" s="6" t="str">
        <f>IF('Log_working_3-way'!$D72="","",'True_Odds_Calculator_3-way'!#REF!/'True_Odds_Calculator_3-way'!C70-1)</f>
        <v/>
      </c>
      <c r="K72" s="6" t="str">
        <f>IF('Log_working_3-way'!$D72="","",1/'True_Odds_Calculator_3-way'!A70+1/'True_Odds_Calculator_3-way'!B70+1/'True_Odds_Calculator_3-way'!C70-1)</f>
        <v/>
      </c>
    </row>
    <row r="73" spans="4:11" x14ac:dyDescent="0.25">
      <c r="D73" t="str">
        <f>solve_for_c('True_Odds_Calculator_3-way'!A71,'True_Odds_Calculator_3-way'!B71,'True_Odds_Calculator_3-way'!C71,'Log_working_3-way'!B$1,'Log_working_3-way'!B$2)</f>
        <v/>
      </c>
      <c r="F73" s="6" t="str">
        <f>IF('Log_working_3-way'!D73="","",1/'True_Odds_Calculator_3-way'!N71+1/'True_Odds_Calculator_3-way'!O71+1/'True_Odds_Calculator_3-way'!#REF!-1)</f>
        <v/>
      </c>
      <c r="H73" s="6" t="str">
        <f>IF('Log_working_3-way'!$D73="","",'True_Odds_Calculator_3-way'!N71/'True_Odds_Calculator_3-way'!A71-1)</f>
        <v/>
      </c>
      <c r="I73" s="6" t="str">
        <f>IF('Log_working_3-way'!$D73="","",'True_Odds_Calculator_3-way'!O71/'True_Odds_Calculator_3-way'!B71-1)</f>
        <v/>
      </c>
      <c r="J73" s="6" t="str">
        <f>IF('Log_working_3-way'!$D73="","",'True_Odds_Calculator_3-way'!#REF!/'True_Odds_Calculator_3-way'!C71-1)</f>
        <v/>
      </c>
      <c r="K73" s="6" t="str">
        <f>IF('Log_working_3-way'!$D73="","",1/'True_Odds_Calculator_3-way'!A71+1/'True_Odds_Calculator_3-way'!B71+1/'True_Odds_Calculator_3-way'!C71-1)</f>
        <v/>
      </c>
    </row>
    <row r="74" spans="4:11" x14ac:dyDescent="0.25">
      <c r="D74" t="str">
        <f>solve_for_c('True_Odds_Calculator_3-way'!A72,'True_Odds_Calculator_3-way'!B72,'True_Odds_Calculator_3-way'!C72,'Log_working_3-way'!B$1,'Log_working_3-way'!B$2)</f>
        <v/>
      </c>
      <c r="F74" s="6" t="str">
        <f>IF('Log_working_3-way'!D74="","",1/'True_Odds_Calculator_3-way'!N72+1/'True_Odds_Calculator_3-way'!O72+1/'True_Odds_Calculator_3-way'!#REF!-1)</f>
        <v/>
      </c>
      <c r="H74" s="6" t="str">
        <f>IF('Log_working_3-way'!$D74="","",'True_Odds_Calculator_3-way'!N72/'True_Odds_Calculator_3-way'!A72-1)</f>
        <v/>
      </c>
      <c r="I74" s="6" t="str">
        <f>IF('Log_working_3-way'!$D74="","",'True_Odds_Calculator_3-way'!O72/'True_Odds_Calculator_3-way'!B72-1)</f>
        <v/>
      </c>
      <c r="J74" s="6" t="str">
        <f>IF('Log_working_3-way'!$D74="","",'True_Odds_Calculator_3-way'!#REF!/'True_Odds_Calculator_3-way'!C72-1)</f>
        <v/>
      </c>
      <c r="K74" s="6" t="str">
        <f>IF('Log_working_3-way'!$D74="","",1/'True_Odds_Calculator_3-way'!A72+1/'True_Odds_Calculator_3-way'!B72+1/'True_Odds_Calculator_3-way'!C72-1)</f>
        <v/>
      </c>
    </row>
    <row r="75" spans="4:11" x14ac:dyDescent="0.25">
      <c r="D75" t="str">
        <f>solve_for_c('True_Odds_Calculator_3-way'!A73,'True_Odds_Calculator_3-way'!B73,'True_Odds_Calculator_3-way'!C73,'Log_working_3-way'!B$1,'Log_working_3-way'!B$2)</f>
        <v/>
      </c>
      <c r="F75" s="6" t="str">
        <f>IF('Log_working_3-way'!D75="","",1/'True_Odds_Calculator_3-way'!N73+1/'True_Odds_Calculator_3-way'!O73+1/'True_Odds_Calculator_3-way'!#REF!-1)</f>
        <v/>
      </c>
      <c r="H75" s="6" t="str">
        <f>IF('Log_working_3-way'!$D75="","",'True_Odds_Calculator_3-way'!N73/'True_Odds_Calculator_3-way'!A73-1)</f>
        <v/>
      </c>
      <c r="I75" s="6" t="str">
        <f>IF('Log_working_3-way'!$D75="","",'True_Odds_Calculator_3-way'!O73/'True_Odds_Calculator_3-way'!B73-1)</f>
        <v/>
      </c>
      <c r="J75" s="6" t="str">
        <f>IF('Log_working_3-way'!$D75="","",'True_Odds_Calculator_3-way'!#REF!/'True_Odds_Calculator_3-way'!C73-1)</f>
        <v/>
      </c>
      <c r="K75" s="6" t="str">
        <f>IF('Log_working_3-way'!$D75="","",1/'True_Odds_Calculator_3-way'!A73+1/'True_Odds_Calculator_3-way'!B73+1/'True_Odds_Calculator_3-way'!C73-1)</f>
        <v/>
      </c>
    </row>
    <row r="76" spans="4:11" x14ac:dyDescent="0.25">
      <c r="D76" t="str">
        <f>solve_for_c('True_Odds_Calculator_3-way'!A74,'True_Odds_Calculator_3-way'!B74,'True_Odds_Calculator_3-way'!C74,'Log_working_3-way'!B$1,'Log_working_3-way'!B$2)</f>
        <v/>
      </c>
      <c r="F76" s="6" t="str">
        <f>IF('Log_working_3-way'!D76="","",1/'True_Odds_Calculator_3-way'!N74+1/'True_Odds_Calculator_3-way'!O74+1/'True_Odds_Calculator_3-way'!#REF!-1)</f>
        <v/>
      </c>
      <c r="H76" s="6" t="str">
        <f>IF('Log_working_3-way'!$D76="","",'True_Odds_Calculator_3-way'!N74/'True_Odds_Calculator_3-way'!A74-1)</f>
        <v/>
      </c>
      <c r="I76" s="6" t="str">
        <f>IF('Log_working_3-way'!$D76="","",'True_Odds_Calculator_3-way'!O74/'True_Odds_Calculator_3-way'!B74-1)</f>
        <v/>
      </c>
      <c r="J76" s="6" t="str">
        <f>IF('Log_working_3-way'!$D76="","",'True_Odds_Calculator_3-way'!#REF!/'True_Odds_Calculator_3-way'!C74-1)</f>
        <v/>
      </c>
      <c r="K76" s="6" t="str">
        <f>IF('Log_working_3-way'!$D76="","",1/'True_Odds_Calculator_3-way'!A74+1/'True_Odds_Calculator_3-way'!B74+1/'True_Odds_Calculator_3-way'!C74-1)</f>
        <v/>
      </c>
    </row>
    <row r="77" spans="4:11" x14ac:dyDescent="0.25">
      <c r="D77" t="str">
        <f>solve_for_c('True_Odds_Calculator_3-way'!A75,'True_Odds_Calculator_3-way'!B75,'True_Odds_Calculator_3-way'!C75,'Log_working_3-way'!B$1,'Log_working_3-way'!B$2)</f>
        <v/>
      </c>
      <c r="F77" s="6" t="str">
        <f>IF('Log_working_3-way'!D77="","",1/'True_Odds_Calculator_3-way'!N75+1/'True_Odds_Calculator_3-way'!O75+1/'True_Odds_Calculator_3-way'!#REF!-1)</f>
        <v/>
      </c>
      <c r="H77" s="6" t="str">
        <f>IF('Log_working_3-way'!$D77="","",'True_Odds_Calculator_3-way'!N75/'True_Odds_Calculator_3-way'!A75-1)</f>
        <v/>
      </c>
      <c r="I77" s="6" t="str">
        <f>IF('Log_working_3-way'!$D77="","",'True_Odds_Calculator_3-way'!O75/'True_Odds_Calculator_3-way'!B75-1)</f>
        <v/>
      </c>
      <c r="J77" s="6" t="str">
        <f>IF('Log_working_3-way'!$D77="","",'True_Odds_Calculator_3-way'!#REF!/'True_Odds_Calculator_3-way'!C75-1)</f>
        <v/>
      </c>
      <c r="K77" s="6" t="str">
        <f>IF('Log_working_3-way'!$D77="","",1/'True_Odds_Calculator_3-way'!A75+1/'True_Odds_Calculator_3-way'!B75+1/'True_Odds_Calculator_3-way'!C75-1)</f>
        <v/>
      </c>
    </row>
    <row r="78" spans="4:11" x14ac:dyDescent="0.25">
      <c r="D78" t="str">
        <f>solve_for_c('True_Odds_Calculator_3-way'!A76,'True_Odds_Calculator_3-way'!B76,'True_Odds_Calculator_3-way'!C76,'Log_working_3-way'!B$1,'Log_working_3-way'!B$2)</f>
        <v/>
      </c>
      <c r="F78" s="6" t="str">
        <f>IF('Log_working_3-way'!D78="","",1/'True_Odds_Calculator_3-way'!N76+1/'True_Odds_Calculator_3-way'!O76+1/'True_Odds_Calculator_3-way'!#REF!-1)</f>
        <v/>
      </c>
      <c r="H78" s="6" t="str">
        <f>IF('Log_working_3-way'!$D78="","",'True_Odds_Calculator_3-way'!N76/'True_Odds_Calculator_3-way'!A76-1)</f>
        <v/>
      </c>
      <c r="I78" s="6" t="str">
        <f>IF('Log_working_3-way'!$D78="","",'True_Odds_Calculator_3-way'!O76/'True_Odds_Calculator_3-way'!B76-1)</f>
        <v/>
      </c>
      <c r="J78" s="6" t="str">
        <f>IF('Log_working_3-way'!$D78="","",'True_Odds_Calculator_3-way'!#REF!/'True_Odds_Calculator_3-way'!C76-1)</f>
        <v/>
      </c>
      <c r="K78" s="6" t="str">
        <f>IF('Log_working_3-way'!$D78="","",1/'True_Odds_Calculator_3-way'!A76+1/'True_Odds_Calculator_3-way'!B76+1/'True_Odds_Calculator_3-way'!C76-1)</f>
        <v/>
      </c>
    </row>
    <row r="79" spans="4:11" x14ac:dyDescent="0.25">
      <c r="D79" t="str">
        <f>solve_for_c('True_Odds_Calculator_3-way'!A77,'True_Odds_Calculator_3-way'!B77,'True_Odds_Calculator_3-way'!C77,'Log_working_3-way'!B$1,'Log_working_3-way'!B$2)</f>
        <v/>
      </c>
      <c r="F79" s="6" t="str">
        <f>IF('Log_working_3-way'!D79="","",1/'True_Odds_Calculator_3-way'!N77+1/'True_Odds_Calculator_3-way'!O77+1/'True_Odds_Calculator_3-way'!#REF!-1)</f>
        <v/>
      </c>
      <c r="H79" s="6" t="str">
        <f>IF('Log_working_3-way'!$D79="","",'True_Odds_Calculator_3-way'!N77/'True_Odds_Calculator_3-way'!A77-1)</f>
        <v/>
      </c>
      <c r="I79" s="6" t="str">
        <f>IF('Log_working_3-way'!$D79="","",'True_Odds_Calculator_3-way'!O77/'True_Odds_Calculator_3-way'!B77-1)</f>
        <v/>
      </c>
      <c r="J79" s="6" t="str">
        <f>IF('Log_working_3-way'!$D79="","",'True_Odds_Calculator_3-way'!#REF!/'True_Odds_Calculator_3-way'!C77-1)</f>
        <v/>
      </c>
      <c r="K79" s="6" t="str">
        <f>IF('Log_working_3-way'!$D79="","",1/'True_Odds_Calculator_3-way'!A77+1/'True_Odds_Calculator_3-way'!B77+1/'True_Odds_Calculator_3-way'!C77-1)</f>
        <v/>
      </c>
    </row>
    <row r="80" spans="4:11" x14ac:dyDescent="0.25">
      <c r="D80" t="str">
        <f>solve_for_c('True_Odds_Calculator_3-way'!A78,'True_Odds_Calculator_3-way'!B78,'True_Odds_Calculator_3-way'!C78,'Log_working_3-way'!B$1,'Log_working_3-way'!B$2)</f>
        <v/>
      </c>
      <c r="F80" s="6" t="str">
        <f>IF('Log_working_3-way'!D80="","",1/'True_Odds_Calculator_3-way'!N78+1/'True_Odds_Calculator_3-way'!O78+1/'True_Odds_Calculator_3-way'!#REF!-1)</f>
        <v/>
      </c>
      <c r="H80" s="6" t="str">
        <f>IF('Log_working_3-way'!$D80="","",'True_Odds_Calculator_3-way'!N78/'True_Odds_Calculator_3-way'!A78-1)</f>
        <v/>
      </c>
      <c r="I80" s="6" t="str">
        <f>IF('Log_working_3-way'!$D80="","",'True_Odds_Calculator_3-way'!O78/'True_Odds_Calculator_3-way'!B78-1)</f>
        <v/>
      </c>
      <c r="J80" s="6" t="str">
        <f>IF('Log_working_3-way'!$D80="","",'True_Odds_Calculator_3-way'!#REF!/'True_Odds_Calculator_3-way'!C78-1)</f>
        <v/>
      </c>
      <c r="K80" s="6" t="str">
        <f>IF('Log_working_3-way'!$D80="","",1/'True_Odds_Calculator_3-way'!A78+1/'True_Odds_Calculator_3-way'!B78+1/'True_Odds_Calculator_3-way'!C78-1)</f>
        <v/>
      </c>
    </row>
    <row r="81" spans="4:11" x14ac:dyDescent="0.25">
      <c r="D81" t="str">
        <f>solve_for_c('True_Odds_Calculator_3-way'!A79,'True_Odds_Calculator_3-way'!B79,'True_Odds_Calculator_3-way'!C79,'Log_working_3-way'!B$1,'Log_working_3-way'!B$2)</f>
        <v/>
      </c>
      <c r="F81" s="6" t="str">
        <f>IF('Log_working_3-way'!D81="","",1/'True_Odds_Calculator_3-way'!N79+1/'True_Odds_Calculator_3-way'!O79+1/'True_Odds_Calculator_3-way'!#REF!-1)</f>
        <v/>
      </c>
      <c r="H81" s="6" t="str">
        <f>IF('Log_working_3-way'!$D81="","",'True_Odds_Calculator_3-way'!N79/'True_Odds_Calculator_3-way'!A79-1)</f>
        <v/>
      </c>
      <c r="I81" s="6" t="str">
        <f>IF('Log_working_3-way'!$D81="","",'True_Odds_Calculator_3-way'!O79/'True_Odds_Calculator_3-way'!B79-1)</f>
        <v/>
      </c>
      <c r="J81" s="6" t="str">
        <f>IF('Log_working_3-way'!$D81="","",'True_Odds_Calculator_3-way'!#REF!/'True_Odds_Calculator_3-way'!C79-1)</f>
        <v/>
      </c>
      <c r="K81" s="6" t="str">
        <f>IF('Log_working_3-way'!$D81="","",1/'True_Odds_Calculator_3-way'!A79+1/'True_Odds_Calculator_3-way'!B79+1/'True_Odds_Calculator_3-way'!C79-1)</f>
        <v/>
      </c>
    </row>
    <row r="82" spans="4:11" x14ac:dyDescent="0.25">
      <c r="D82" t="str">
        <f>solve_for_c('True_Odds_Calculator_3-way'!A80,'True_Odds_Calculator_3-way'!B80,'True_Odds_Calculator_3-way'!C80,'Log_working_3-way'!B$1,'Log_working_3-way'!B$2)</f>
        <v/>
      </c>
      <c r="F82" s="6" t="str">
        <f>IF('Log_working_3-way'!D82="","",1/'True_Odds_Calculator_3-way'!N80+1/'True_Odds_Calculator_3-way'!O80+1/'True_Odds_Calculator_3-way'!#REF!-1)</f>
        <v/>
      </c>
      <c r="H82" s="6" t="str">
        <f>IF('Log_working_3-way'!$D82="","",'True_Odds_Calculator_3-way'!N80/'True_Odds_Calculator_3-way'!A80-1)</f>
        <v/>
      </c>
      <c r="I82" s="6" t="str">
        <f>IF('Log_working_3-way'!$D82="","",'True_Odds_Calculator_3-way'!O80/'True_Odds_Calculator_3-way'!B80-1)</f>
        <v/>
      </c>
      <c r="J82" s="6" t="str">
        <f>IF('Log_working_3-way'!$D82="","",'True_Odds_Calculator_3-way'!#REF!/'True_Odds_Calculator_3-way'!C80-1)</f>
        <v/>
      </c>
      <c r="K82" s="6" t="str">
        <f>IF('Log_working_3-way'!$D82="","",1/'True_Odds_Calculator_3-way'!A80+1/'True_Odds_Calculator_3-way'!B80+1/'True_Odds_Calculator_3-way'!C80-1)</f>
        <v/>
      </c>
    </row>
    <row r="83" spans="4:11" x14ac:dyDescent="0.25">
      <c r="D83" t="str">
        <f>solve_for_c('True_Odds_Calculator_3-way'!A81,'True_Odds_Calculator_3-way'!B81,'True_Odds_Calculator_3-way'!C81,'Log_working_3-way'!B$1,'Log_working_3-way'!B$2)</f>
        <v/>
      </c>
      <c r="F83" s="6" t="str">
        <f>IF('Log_working_3-way'!D83="","",1/'True_Odds_Calculator_3-way'!N81+1/'True_Odds_Calculator_3-way'!O81+1/'True_Odds_Calculator_3-way'!#REF!-1)</f>
        <v/>
      </c>
      <c r="H83" s="6" t="str">
        <f>IF('Log_working_3-way'!$D83="","",'True_Odds_Calculator_3-way'!N81/'True_Odds_Calculator_3-way'!A81-1)</f>
        <v/>
      </c>
      <c r="I83" s="6" t="str">
        <f>IF('Log_working_3-way'!$D83="","",'True_Odds_Calculator_3-way'!O81/'True_Odds_Calculator_3-way'!B81-1)</f>
        <v/>
      </c>
      <c r="J83" s="6" t="str">
        <f>IF('Log_working_3-way'!$D83="","",'True_Odds_Calculator_3-way'!#REF!/'True_Odds_Calculator_3-way'!C81-1)</f>
        <v/>
      </c>
      <c r="K83" s="6" t="str">
        <f>IF('Log_working_3-way'!$D83="","",1/'True_Odds_Calculator_3-way'!A81+1/'True_Odds_Calculator_3-way'!B81+1/'True_Odds_Calculator_3-way'!C81-1)</f>
        <v/>
      </c>
    </row>
    <row r="84" spans="4:11" x14ac:dyDescent="0.25">
      <c r="D84" t="str">
        <f>solve_for_c('True_Odds_Calculator_3-way'!A82,'True_Odds_Calculator_3-way'!B82,'True_Odds_Calculator_3-way'!C82,'Log_working_3-way'!B$1,'Log_working_3-way'!B$2)</f>
        <v/>
      </c>
      <c r="F84" s="6" t="str">
        <f>IF('Log_working_3-way'!D84="","",1/'True_Odds_Calculator_3-way'!N82+1/'True_Odds_Calculator_3-way'!O82+1/'True_Odds_Calculator_3-way'!#REF!-1)</f>
        <v/>
      </c>
      <c r="H84" s="6" t="str">
        <f>IF('Log_working_3-way'!$D84="","",'True_Odds_Calculator_3-way'!N82/'True_Odds_Calculator_3-way'!A82-1)</f>
        <v/>
      </c>
      <c r="I84" s="6" t="str">
        <f>IF('Log_working_3-way'!$D84="","",'True_Odds_Calculator_3-way'!O82/'True_Odds_Calculator_3-way'!B82-1)</f>
        <v/>
      </c>
      <c r="J84" s="6" t="str">
        <f>IF('Log_working_3-way'!$D84="","",'True_Odds_Calculator_3-way'!#REF!/'True_Odds_Calculator_3-way'!C82-1)</f>
        <v/>
      </c>
      <c r="K84" s="6" t="str">
        <f>IF('Log_working_3-way'!$D84="","",1/'True_Odds_Calculator_3-way'!A82+1/'True_Odds_Calculator_3-way'!B82+1/'True_Odds_Calculator_3-way'!C82-1)</f>
        <v/>
      </c>
    </row>
    <row r="85" spans="4:11" x14ac:dyDescent="0.25">
      <c r="D85" t="str">
        <f>solve_for_c('True_Odds_Calculator_3-way'!A83,'True_Odds_Calculator_3-way'!B83,'True_Odds_Calculator_3-way'!C83,'Log_working_3-way'!B$1,'Log_working_3-way'!B$2)</f>
        <v/>
      </c>
      <c r="F85" s="6" t="str">
        <f>IF('Log_working_3-way'!D85="","",1/'True_Odds_Calculator_3-way'!N83+1/'True_Odds_Calculator_3-way'!O83+1/'True_Odds_Calculator_3-way'!#REF!-1)</f>
        <v/>
      </c>
      <c r="H85" s="6" t="str">
        <f>IF('Log_working_3-way'!$D85="","",'True_Odds_Calculator_3-way'!N83/'True_Odds_Calculator_3-way'!A83-1)</f>
        <v/>
      </c>
      <c r="I85" s="6" t="str">
        <f>IF('Log_working_3-way'!$D85="","",'True_Odds_Calculator_3-way'!O83/'True_Odds_Calculator_3-way'!B83-1)</f>
        <v/>
      </c>
      <c r="J85" s="6" t="str">
        <f>IF('Log_working_3-way'!$D85="","",'True_Odds_Calculator_3-way'!#REF!/'True_Odds_Calculator_3-way'!C83-1)</f>
        <v/>
      </c>
      <c r="K85" s="6" t="str">
        <f>IF('Log_working_3-way'!$D85="","",1/'True_Odds_Calculator_3-way'!A83+1/'True_Odds_Calculator_3-way'!B83+1/'True_Odds_Calculator_3-way'!C83-1)</f>
        <v/>
      </c>
    </row>
    <row r="86" spans="4:11" x14ac:dyDescent="0.25">
      <c r="D86" t="str">
        <f>solve_for_c('True_Odds_Calculator_3-way'!A84,'True_Odds_Calculator_3-way'!B84,'True_Odds_Calculator_3-way'!C84,'Log_working_3-way'!B$1,'Log_working_3-way'!B$2)</f>
        <v/>
      </c>
      <c r="F86" s="6" t="str">
        <f>IF('Log_working_3-way'!D86="","",1/'True_Odds_Calculator_3-way'!N84+1/'True_Odds_Calculator_3-way'!O84+1/'True_Odds_Calculator_3-way'!#REF!-1)</f>
        <v/>
      </c>
      <c r="H86" s="6" t="str">
        <f>IF('Log_working_3-way'!$D86="","",'True_Odds_Calculator_3-way'!N84/'True_Odds_Calculator_3-way'!A84-1)</f>
        <v/>
      </c>
      <c r="I86" s="6" t="str">
        <f>IF('Log_working_3-way'!$D86="","",'True_Odds_Calculator_3-way'!O84/'True_Odds_Calculator_3-way'!B84-1)</f>
        <v/>
      </c>
      <c r="J86" s="6" t="str">
        <f>IF('Log_working_3-way'!$D86="","",'True_Odds_Calculator_3-way'!#REF!/'True_Odds_Calculator_3-way'!C84-1)</f>
        <v/>
      </c>
      <c r="K86" s="6" t="str">
        <f>IF('Log_working_3-way'!$D86="","",1/'True_Odds_Calculator_3-way'!A84+1/'True_Odds_Calculator_3-way'!B84+1/'True_Odds_Calculator_3-way'!C84-1)</f>
        <v/>
      </c>
    </row>
    <row r="87" spans="4:11" x14ac:dyDescent="0.25">
      <c r="D87" t="str">
        <f>solve_for_c('True_Odds_Calculator_3-way'!A85,'True_Odds_Calculator_3-way'!B85,'True_Odds_Calculator_3-way'!C85,'Log_working_3-way'!B$1,'Log_working_3-way'!B$2)</f>
        <v/>
      </c>
      <c r="F87" s="6" t="str">
        <f>IF('Log_working_3-way'!D87="","",1/'True_Odds_Calculator_3-way'!N85+1/'True_Odds_Calculator_3-way'!O85+1/'True_Odds_Calculator_3-way'!#REF!-1)</f>
        <v/>
      </c>
      <c r="H87" s="6" t="str">
        <f>IF('Log_working_3-way'!$D87="","",'True_Odds_Calculator_3-way'!N85/'True_Odds_Calculator_3-way'!A85-1)</f>
        <v/>
      </c>
      <c r="I87" s="6" t="str">
        <f>IF('Log_working_3-way'!$D87="","",'True_Odds_Calculator_3-way'!O85/'True_Odds_Calculator_3-way'!B85-1)</f>
        <v/>
      </c>
      <c r="J87" s="6" t="str">
        <f>IF('Log_working_3-way'!$D87="","",'True_Odds_Calculator_3-way'!#REF!/'True_Odds_Calculator_3-way'!C85-1)</f>
        <v/>
      </c>
      <c r="K87" s="6" t="str">
        <f>IF('Log_working_3-way'!$D87="","",1/'True_Odds_Calculator_3-way'!A85+1/'True_Odds_Calculator_3-way'!B85+1/'True_Odds_Calculator_3-way'!C85-1)</f>
        <v/>
      </c>
    </row>
    <row r="88" spans="4:11" x14ac:dyDescent="0.25">
      <c r="D88" t="str">
        <f>solve_for_c('True_Odds_Calculator_3-way'!A86,'True_Odds_Calculator_3-way'!B86,'True_Odds_Calculator_3-way'!C86,'Log_working_3-way'!B$1,'Log_working_3-way'!B$2)</f>
        <v/>
      </c>
      <c r="F88" s="6" t="str">
        <f>IF('Log_working_3-way'!D88="","",1/'True_Odds_Calculator_3-way'!N86+1/'True_Odds_Calculator_3-way'!O86+1/'True_Odds_Calculator_3-way'!#REF!-1)</f>
        <v/>
      </c>
      <c r="H88" s="6" t="str">
        <f>IF('Log_working_3-way'!$D88="","",'True_Odds_Calculator_3-way'!N86/'True_Odds_Calculator_3-way'!A86-1)</f>
        <v/>
      </c>
      <c r="I88" s="6" t="str">
        <f>IF('Log_working_3-way'!$D88="","",'True_Odds_Calculator_3-way'!O86/'True_Odds_Calculator_3-way'!B86-1)</f>
        <v/>
      </c>
      <c r="J88" s="6" t="str">
        <f>IF('Log_working_3-way'!$D88="","",'True_Odds_Calculator_3-way'!#REF!/'True_Odds_Calculator_3-way'!C86-1)</f>
        <v/>
      </c>
      <c r="K88" s="6" t="str">
        <f>IF('Log_working_3-way'!$D88="","",1/'True_Odds_Calculator_3-way'!A86+1/'True_Odds_Calculator_3-way'!B86+1/'True_Odds_Calculator_3-way'!C86-1)</f>
        <v/>
      </c>
    </row>
    <row r="89" spans="4:11" x14ac:dyDescent="0.25">
      <c r="D89" t="str">
        <f>solve_for_c('True_Odds_Calculator_3-way'!A87,'True_Odds_Calculator_3-way'!B87,'True_Odds_Calculator_3-way'!C87,'Log_working_3-way'!B$1,'Log_working_3-way'!B$2)</f>
        <v/>
      </c>
      <c r="F89" s="6" t="str">
        <f>IF('Log_working_3-way'!D89="","",1/'True_Odds_Calculator_3-way'!N87+1/'True_Odds_Calculator_3-way'!O87+1/'True_Odds_Calculator_3-way'!#REF!-1)</f>
        <v/>
      </c>
      <c r="H89" s="6" t="str">
        <f>IF('Log_working_3-way'!$D89="","",'True_Odds_Calculator_3-way'!N87/'True_Odds_Calculator_3-way'!A87-1)</f>
        <v/>
      </c>
      <c r="I89" s="6" t="str">
        <f>IF('Log_working_3-way'!$D89="","",'True_Odds_Calculator_3-way'!O87/'True_Odds_Calculator_3-way'!B87-1)</f>
        <v/>
      </c>
      <c r="J89" s="6" t="str">
        <f>IF('Log_working_3-way'!$D89="","",'True_Odds_Calculator_3-way'!#REF!/'True_Odds_Calculator_3-way'!C87-1)</f>
        <v/>
      </c>
      <c r="K89" s="6" t="str">
        <f>IF('Log_working_3-way'!$D89="","",1/'True_Odds_Calculator_3-way'!A87+1/'True_Odds_Calculator_3-way'!B87+1/'True_Odds_Calculator_3-way'!C87-1)</f>
        <v/>
      </c>
    </row>
    <row r="90" spans="4:11" x14ac:dyDescent="0.25">
      <c r="D90" t="str">
        <f>solve_for_c('True_Odds_Calculator_3-way'!A88,'True_Odds_Calculator_3-way'!B88,'True_Odds_Calculator_3-way'!C88,'Log_working_3-way'!B$1,'Log_working_3-way'!B$2)</f>
        <v/>
      </c>
      <c r="F90" s="6" t="str">
        <f>IF('Log_working_3-way'!D90="","",1/'True_Odds_Calculator_3-way'!N88+1/'True_Odds_Calculator_3-way'!O88+1/'True_Odds_Calculator_3-way'!#REF!-1)</f>
        <v/>
      </c>
      <c r="H90" s="6" t="str">
        <f>IF('Log_working_3-way'!$D90="","",'True_Odds_Calculator_3-way'!N88/'True_Odds_Calculator_3-way'!A88-1)</f>
        <v/>
      </c>
      <c r="I90" s="6" t="str">
        <f>IF('Log_working_3-way'!$D90="","",'True_Odds_Calculator_3-way'!O88/'True_Odds_Calculator_3-way'!B88-1)</f>
        <v/>
      </c>
      <c r="J90" s="6" t="str">
        <f>IF('Log_working_3-way'!$D90="","",'True_Odds_Calculator_3-way'!#REF!/'True_Odds_Calculator_3-way'!C88-1)</f>
        <v/>
      </c>
      <c r="K90" s="6" t="str">
        <f>IF('Log_working_3-way'!$D90="","",1/'True_Odds_Calculator_3-way'!A88+1/'True_Odds_Calculator_3-way'!B88+1/'True_Odds_Calculator_3-way'!C88-1)</f>
        <v/>
      </c>
    </row>
    <row r="91" spans="4:11" x14ac:dyDescent="0.25">
      <c r="D91" t="str">
        <f>solve_for_c('True_Odds_Calculator_3-way'!A89,'True_Odds_Calculator_3-way'!B89,'True_Odds_Calculator_3-way'!C89,'Log_working_3-way'!B$1,'Log_working_3-way'!B$2)</f>
        <v/>
      </c>
      <c r="F91" s="6" t="str">
        <f>IF('Log_working_3-way'!D91="","",1/'True_Odds_Calculator_3-way'!N89+1/'True_Odds_Calculator_3-way'!O89+1/'True_Odds_Calculator_3-way'!#REF!-1)</f>
        <v/>
      </c>
      <c r="H91" s="6" t="str">
        <f>IF('Log_working_3-way'!$D91="","",'True_Odds_Calculator_3-way'!N89/'True_Odds_Calculator_3-way'!A89-1)</f>
        <v/>
      </c>
      <c r="I91" s="6" t="str">
        <f>IF('Log_working_3-way'!$D91="","",'True_Odds_Calculator_3-way'!O89/'True_Odds_Calculator_3-way'!B89-1)</f>
        <v/>
      </c>
      <c r="J91" s="6" t="str">
        <f>IF('Log_working_3-way'!$D91="","",'True_Odds_Calculator_3-way'!#REF!/'True_Odds_Calculator_3-way'!C89-1)</f>
        <v/>
      </c>
      <c r="K91" s="6" t="str">
        <f>IF('Log_working_3-way'!$D91="","",1/'True_Odds_Calculator_3-way'!A89+1/'True_Odds_Calculator_3-way'!B89+1/'True_Odds_Calculator_3-way'!C89-1)</f>
        <v/>
      </c>
    </row>
    <row r="92" spans="4:11" x14ac:dyDescent="0.25">
      <c r="D92" t="str">
        <f>solve_for_c('True_Odds_Calculator_3-way'!A90,'True_Odds_Calculator_3-way'!B90,'True_Odds_Calculator_3-way'!C90,'Log_working_3-way'!B$1,'Log_working_3-way'!B$2)</f>
        <v/>
      </c>
      <c r="F92" s="6" t="str">
        <f>IF('Log_working_3-way'!D92="","",1/'True_Odds_Calculator_3-way'!N90+1/'True_Odds_Calculator_3-way'!O90+1/'True_Odds_Calculator_3-way'!#REF!-1)</f>
        <v/>
      </c>
      <c r="H92" s="6" t="str">
        <f>IF('Log_working_3-way'!$D92="","",'True_Odds_Calculator_3-way'!N90/'True_Odds_Calculator_3-way'!A90-1)</f>
        <v/>
      </c>
      <c r="I92" s="6" t="str">
        <f>IF('Log_working_3-way'!$D92="","",'True_Odds_Calculator_3-way'!O90/'True_Odds_Calculator_3-way'!B90-1)</f>
        <v/>
      </c>
      <c r="J92" s="6" t="str">
        <f>IF('Log_working_3-way'!$D92="","",'True_Odds_Calculator_3-way'!#REF!/'True_Odds_Calculator_3-way'!C90-1)</f>
        <v/>
      </c>
      <c r="K92" s="6" t="str">
        <f>IF('Log_working_3-way'!$D92="","",1/'True_Odds_Calculator_3-way'!A90+1/'True_Odds_Calculator_3-way'!B90+1/'True_Odds_Calculator_3-way'!C90-1)</f>
        <v/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1.46</v>
      </c>
      <c r="B2" s="4">
        <f>IF('True_Odds_Calculator_3-way'!B3="","",'True_Odds_Calculator_3-way'!B3)</f>
        <v>4.5</v>
      </c>
      <c r="C2" s="4">
        <f>IF('True_Odds_Calculator_3-way'!C3="","",'True_Odds_Calculator_3-way'!C3)</f>
        <v>6.98</v>
      </c>
      <c r="D2" s="9">
        <f>(K2/(AR2+K2-(AR2*K2)))</f>
        <v>0.66304952634406411</v>
      </c>
      <c r="E2" s="9">
        <f>(L2/(AR2+L2-(AR2*L2)))</f>
        <v>0.2054818653572833</v>
      </c>
      <c r="F2" s="9">
        <f>(M2/(AR2+M2-(AR2*M2)))</f>
        <v>0.13146860829865248</v>
      </c>
      <c r="G2" s="9">
        <f>AR2</f>
        <v>1.1047455741740677</v>
      </c>
      <c r="H2" s="9">
        <f>IF(A2="","",1/D2)</f>
        <v>1.5081829641200715</v>
      </c>
      <c r="I2" s="9">
        <f>IF(B2="","",1/E2)</f>
        <v>4.8666095096092379</v>
      </c>
      <c r="J2" s="9">
        <f>IF(C2="","",1/F2)</f>
        <v>7.6063785335609255</v>
      </c>
      <c r="K2" s="11">
        <f>1/A2</f>
        <v>0.68493150684931503</v>
      </c>
      <c r="L2" s="11">
        <f>1/B2</f>
        <v>0.22222222222222221</v>
      </c>
      <c r="M2" s="11">
        <f>1/C2</f>
        <v>0.14326647564469913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-0.20994535376134482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0.21675323712455247</v>
      </c>
      <c r="Q2" s="11">
        <f>2*'OddsRatio_working_3-way'!K2*'OddsRatio_working_3-way'!L2*'OddsRatio_working_3-way'!M2</f>
        <v>4.361232135302865E-2</v>
      </c>
      <c r="R2" s="11">
        <f>O2/N2</f>
        <v>0</v>
      </c>
      <c r="S2" s="11">
        <f>P2/N2</f>
        <v>-1.0324269303475346</v>
      </c>
      <c r="T2" s="11">
        <f>Q2/N2</f>
        <v>-0.20773177672988616</v>
      </c>
      <c r="U2" s="11">
        <f>'OddsRatio_working_3-way'!S2-'OddsRatio_working_3-way'!R2^2/3</f>
        <v>-1.0324269303475346</v>
      </c>
      <c r="V2" s="11">
        <f>'OddsRatio_working_3-way'!S2*'OddsRatio_working_3-way'!R2/3-2*'OddsRatio_working_3-way'!R2^3/27-'OddsRatio_working_3-way'!T2</f>
        <v>0.20773177672988616</v>
      </c>
      <c r="W2" s="11">
        <f>'OddsRatio_working_3-way'!V2^2+4*'OddsRatio_working_3-way'!U2^3/27</f>
        <v>-0.11988001346755045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0.20188641889123307</v>
      </c>
      <c r="Y2" s="11">
        <f>IF('OddsRatio_working_3-way'!W2&gt;=0,IF('OddsRatio_working_3-way'!V2+SQRT('OddsRatio_working_3-way'!W2)&gt;0,0,PI()),ACOS('OddsRatio_working_3-way'!V2/(2*'OddsRatio_working_3-way'!X2)))</f>
        <v>1.0303988765019501</v>
      </c>
      <c r="Z2" s="11">
        <f>'OddsRatio_working_3-way'!X2^(1/3)*COS('OddsRatio_working_3-way'!Y2/3)</f>
        <v>0.55237278708703386</v>
      </c>
      <c r="AA2" s="11">
        <f>'OddsRatio_working_3-way'!X2^(1/3)*COS(('OddsRatio_working_3-way'!Y2+2*PI())/3)</f>
        <v>-0.44727105285334662</v>
      </c>
      <c r="AB2" s="11">
        <f>'OddsRatio_working_3-way'!X2^(1/3)*COS(('OddsRatio_working_3-way'!Y2+4*PI())/3)</f>
        <v>-0.10510173423368713</v>
      </c>
      <c r="AC2" s="11">
        <f>'OddsRatio_working_3-way'!X2^(1/3)*SIN('OddsRatio_working_3-way'!Y2/3)</f>
        <v>0.19755154821349119</v>
      </c>
      <c r="AD2" s="11">
        <f>'OddsRatio_working_3-way'!X2^(1/3)*SIN(('OddsRatio_working_3-way'!Y2+2*PI())/3)</f>
        <v>0.37959309186983869</v>
      </c>
      <c r="AE2" s="11">
        <f>'OddsRatio_working_3-way'!X2^(1/3)*SIN(('OddsRatio_working_3-way'!Y2+4*PI())/3)</f>
        <v>-0.57714464008332989</v>
      </c>
      <c r="AF2" s="11">
        <f>-'OddsRatio_working_3-way'!U2/(3*'OddsRatio_working_3-way'!X2^(1/3))*COS(('OddsRatio_working_3-way'!Y2)/3)</f>
        <v>0.55237278708703375</v>
      </c>
      <c r="AG2" s="11">
        <f>-'OddsRatio_working_3-way'!U2/(3*'OddsRatio_working_3-way'!X2^(1/3))*COS(('OddsRatio_working_3-way'!Y2+2*PI())/3)</f>
        <v>-0.44727105285334651</v>
      </c>
      <c r="AH2" s="11">
        <f>-'OddsRatio_working_3-way'!U2/(3*'OddsRatio_working_3-way'!X2^(1/3))*COS(('OddsRatio_working_3-way'!Y2+4*PI())/3)</f>
        <v>-0.10510173423368711</v>
      </c>
      <c r="AI2" s="11">
        <f>'OddsRatio_working_3-way'!U2/(3*'OddsRatio_working_3-way'!X2^(1/3))*SIN(('OddsRatio_working_3-way'!Y2)/3)</f>
        <v>-0.19755154821349116</v>
      </c>
      <c r="AJ2" s="11">
        <f>'OddsRatio_working_3-way'!U2/(3*'OddsRatio_working_3-way'!X2^(1/3))*SIN(('OddsRatio_working_3-way'!Y2+2*PI())/3)</f>
        <v>-0.37959309186983858</v>
      </c>
      <c r="AK2" s="11">
        <f>'OddsRatio_working_3-way'!U2/(3*'OddsRatio_working_3-way'!X2^(1/3))*SIN(('OddsRatio_working_3-way'!Y2+4*PI())/3)</f>
        <v>0.57714464008332977</v>
      </c>
      <c r="AL2" s="11">
        <f>'OddsRatio_working_3-way'!Z2+'OddsRatio_working_3-way'!AF2</f>
        <v>1.1047455741740677</v>
      </c>
      <c r="AM2" s="11">
        <f>'OddsRatio_working_3-way'!AA2+'OddsRatio_working_3-way'!AG2</f>
        <v>-0.89454210570669312</v>
      </c>
      <c r="AN2" s="11">
        <f>'OddsRatio_working_3-way'!AB2+'OddsRatio_working_3-way'!AH2</f>
        <v>-0.21020346846737425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1.1047455741740677</v>
      </c>
      <c r="AS2" s="11">
        <f>IF(('OddsRatio_working_3-way'!X2=0),IF(Q2&gt;0,-Q2^(1/3),(-Q2)^(1/3)),'OddsRatio_working_3-way'!AM2-'OddsRatio_working_3-way'!R2/3)</f>
        <v>-0.89454210570669312</v>
      </c>
      <c r="AT2" s="11">
        <f>IF(('OddsRatio_working_3-way'!X2=0),IF(Q2&gt;0,-Q2^(1/3),(-Q2)^(1/3)),'OddsRatio_working_3-way'!AN2-'OddsRatio_working_3-way'!R2/3)</f>
        <v>-0.21020346846737425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5.98</v>
      </c>
      <c r="B3" s="4">
        <f>IF('True_Odds_Calculator_3-way'!B4="","",'True_Odds_Calculator_3-way'!B4)</f>
        <v>4.3600000000000003</v>
      </c>
      <c r="C3" s="4">
        <f>IF('True_Odds_Calculator_3-way'!C4="","",'True_Odds_Calculator_3-way'!C4)</f>
        <v>1.53</v>
      </c>
      <c r="D3" s="9">
        <f t="shared" ref="D3" si="0">(K3/(AR3+K3-(AR3*K3)))</f>
        <v>0.15460783735333869</v>
      </c>
      <c r="E3" s="9">
        <f t="shared" ref="E3" si="1">(L3/(AR3+L3-(AR3*L3)))</f>
        <v>0.21325427465427665</v>
      </c>
      <c r="F3" s="9">
        <f t="shared" ref="F3" si="2">(M3/(AR3+M3-(AR3*M3)))</f>
        <v>0.63213788799238457</v>
      </c>
      <c r="G3" s="9">
        <f t="shared" ref="G3" si="3">AR3</f>
        <v>1.0979874324927408</v>
      </c>
      <c r="H3" s="9">
        <f t="shared" ref="H3" si="4">IF(A3="","",1/D3)</f>
        <v>6.4679774138138502</v>
      </c>
      <c r="I3" s="9">
        <f t="shared" ref="I3" si="5">IF(B3="","",1/E3)</f>
        <v>4.6892377731756092</v>
      </c>
      <c r="J3" s="9">
        <f t="shared" ref="J3" si="6">IF(C3="","",1/F3)</f>
        <v>1.5819333392211528</v>
      </c>
      <c r="K3" s="11">
        <f t="shared" ref="K3" si="7">1/A3</f>
        <v>0.16722408026755853</v>
      </c>
      <c r="L3" s="11">
        <f t="shared" ref="L3" si="8">1/B3</f>
        <v>0.2293577981651376</v>
      </c>
      <c r="M3" s="11">
        <f t="shared" ref="M3" si="9">1/C3</f>
        <v>0.65359477124183007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-0.22231326945186958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0.22235377945272589</v>
      </c>
      <c r="Q3" s="11">
        <f>2*'OddsRatio_working_3-way'!K3*'OddsRatio_working_3-way'!L3*'OddsRatio_working_3-way'!M3</f>
        <v>5.013613967366988E-2</v>
      </c>
      <c r="R3" s="11">
        <f t="shared" ref="R3" si="10">O3/N3</f>
        <v>0</v>
      </c>
      <c r="S3" s="11">
        <f t="shared" ref="S3" si="11">P3/N3</f>
        <v>-1.0001822203458939</v>
      </c>
      <c r="T3" s="11">
        <f t="shared" ref="T3" si="12">Q3/N3</f>
        <v>-0.22552023006671792</v>
      </c>
      <c r="U3" s="11">
        <f>'OddsRatio_working_3-way'!S3-'OddsRatio_working_3-way'!R3^2/3</f>
        <v>-1.0001822203458939</v>
      </c>
      <c r="V3" s="11">
        <f>'OddsRatio_working_3-way'!S3*'OddsRatio_working_3-way'!R3/3-2*'OddsRatio_working_3-way'!R3^3/27-'OddsRatio_working_3-way'!T3</f>
        <v>0.22552023006671792</v>
      </c>
      <c r="W3" s="11">
        <f>'OddsRatio_working_3-way'!V3^2+4*'OddsRatio_working_3-way'!U3^3/27</f>
        <v>-9.7369775557542837E-2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0.19250269460898997</v>
      </c>
      <c r="Y3" s="11">
        <f>IF('OddsRatio_working_3-way'!W3&gt;=0,IF('OddsRatio_working_3-way'!V3+SQRT('OddsRatio_working_3-way'!W3)&gt;0,0,PI()),ACOS('OddsRatio_working_3-way'!V3/(2*'OddsRatio_working_3-way'!X3)))</f>
        <v>0.94498056377163253</v>
      </c>
      <c r="Z3" s="11">
        <f>'OddsRatio_working_3-way'!X3^(1/3)*COS('OddsRatio_working_3-way'!Y3/3)</f>
        <v>0.54899371624637039</v>
      </c>
      <c r="AA3" s="11">
        <f>'OddsRatio_working_3-way'!X3^(1/3)*COS(('OddsRatio_working_3-way'!Y3+2*PI())/3)</f>
        <v>-0.42941612654378308</v>
      </c>
      <c r="AB3" s="11">
        <f>'OddsRatio_working_3-way'!X3^(1/3)*COS(('OddsRatio_working_3-way'!Y3+4*PI())/3)</f>
        <v>-0.11957758970258749</v>
      </c>
      <c r="AC3" s="11">
        <f>'OddsRatio_working_3-way'!X3^(1/3)*SIN('OddsRatio_working_3-way'!Y3/3)</f>
        <v>0.17888536265058416</v>
      </c>
      <c r="AD3" s="11">
        <f>'OddsRatio_working_3-way'!X3^(1/3)*SIN(('OddsRatio_working_3-way'!Y3+2*PI())/3)</f>
        <v>0.38599982346209044</v>
      </c>
      <c r="AE3" s="11">
        <f>'OddsRatio_working_3-way'!X3^(1/3)*SIN(('OddsRatio_working_3-way'!Y3+4*PI())/3)</f>
        <v>-0.56488518611267458</v>
      </c>
      <c r="AF3" s="11">
        <f>-'OddsRatio_working_3-way'!U3/(3*'OddsRatio_working_3-way'!X3^(1/3))*COS(('OddsRatio_working_3-way'!Y3)/3)</f>
        <v>0.54899371624637039</v>
      </c>
      <c r="AG3" s="11">
        <f>-'OddsRatio_working_3-way'!U3/(3*'OddsRatio_working_3-way'!X3^(1/3))*COS(('OddsRatio_working_3-way'!Y3+2*PI())/3)</f>
        <v>-0.42941612654378303</v>
      </c>
      <c r="AH3" s="11">
        <f>-'OddsRatio_working_3-way'!U3/(3*'OddsRatio_working_3-way'!X3^(1/3))*COS(('OddsRatio_working_3-way'!Y3+4*PI())/3)</f>
        <v>-0.11957758970258746</v>
      </c>
      <c r="AI3" s="11">
        <f>'OddsRatio_working_3-way'!U3/(3*'OddsRatio_working_3-way'!X3^(1/3))*SIN(('OddsRatio_working_3-way'!Y3)/3)</f>
        <v>-0.17888536265058413</v>
      </c>
      <c r="AJ3" s="11">
        <f>'OddsRatio_working_3-way'!U3/(3*'OddsRatio_working_3-way'!X3^(1/3))*SIN(('OddsRatio_working_3-way'!Y3+2*PI())/3)</f>
        <v>-0.38599982346209033</v>
      </c>
      <c r="AK3" s="11">
        <f>'OddsRatio_working_3-way'!U3/(3*'OddsRatio_working_3-way'!X3^(1/3))*SIN(('OddsRatio_working_3-way'!Y3+4*PI())/3)</f>
        <v>0.56488518611267446</v>
      </c>
      <c r="AL3" s="11">
        <f>'OddsRatio_working_3-way'!Z3+'OddsRatio_working_3-way'!AF3</f>
        <v>1.0979874324927408</v>
      </c>
      <c r="AM3" s="11">
        <f>'OddsRatio_working_3-way'!AA3+'OddsRatio_working_3-way'!AG3</f>
        <v>-0.85883225308756606</v>
      </c>
      <c r="AN3" s="11">
        <f>'OddsRatio_working_3-way'!AB3+'OddsRatio_working_3-way'!AH3</f>
        <v>-0.23915517940517494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1.0979874324927408</v>
      </c>
      <c r="AS3" s="11">
        <f>IF(('OddsRatio_working_3-way'!X3=0),IF(Q3&gt;0,-Q3^(1/3),(-Q3)^(1/3)),'OddsRatio_working_3-way'!AM3-'OddsRatio_working_3-way'!R3/3)</f>
        <v>-0.85883225308756606</v>
      </c>
      <c r="AT3" s="11">
        <f>IF(('OddsRatio_working_3-way'!X3=0),IF(Q3&gt;0,-Q3^(1/3),(-Q3)^(1/3)),'OddsRatio_working_3-way'!AN3-'OddsRatio_working_3-way'!R3/3)</f>
        <v>-0.23915517940517494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2.11</v>
      </c>
      <c r="B4" s="4">
        <f>IF('True_Odds_Calculator_3-way'!B5="","",'True_Odds_Calculator_3-way'!B5)</f>
        <v>3.49</v>
      </c>
      <c r="C4" s="4">
        <f>IF('True_Odds_Calculator_3-way'!C5="","",'True_Odds_Calculator_3-way'!C5)</f>
        <v>3.5</v>
      </c>
      <c r="D4" s="9">
        <f t="shared" ref="D4:D67" si="13">(K4/(AR4+K4-(AR4*K4)))</f>
        <v>0.45628723420628464</v>
      </c>
      <c r="E4" s="9">
        <f t="shared" ref="E4:E67" si="14">(L4/(AR4+L4-(AR4*L4)))</f>
        <v>0.27225307758090933</v>
      </c>
      <c r="F4" s="9">
        <f t="shared" ref="F4:F67" si="15">(M4/(AR4+M4-(AR4*M4)))</f>
        <v>0.27145968821280608</v>
      </c>
      <c r="G4" s="9">
        <f t="shared" ref="G4:G67" si="16">AR4</f>
        <v>1.0735152855787082</v>
      </c>
      <c r="H4" s="9">
        <f t="shared" ref="H4:H67" si="17">IF(A4="","",1/D4)</f>
        <v>2.1916019669923665</v>
      </c>
      <c r="I4" s="9">
        <f t="shared" ref="I4:I67" si="18">IF(B4="","",1/E4)</f>
        <v>3.6730530610909833</v>
      </c>
      <c r="J4" s="9">
        <f t="shared" ref="J4:J67" si="19">IF(C4="","",1/F4)</f>
        <v>3.6837882139467699</v>
      </c>
      <c r="K4" s="11">
        <f t="shared" ref="K4:K67" si="20">1/A4</f>
        <v>0.47393364928909953</v>
      </c>
      <c r="L4" s="11">
        <f t="shared" ref="L4:L67" si="21">1/B4</f>
        <v>0.28653295128939826</v>
      </c>
      <c r="M4" s="11">
        <f t="shared" ref="M4:M67" si="22">1/C4</f>
        <v>0.2857142857142857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-0.26809357619118745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0.23667582977187943</v>
      </c>
      <c r="Q4" s="11">
        <f>2*'OddsRatio_working_3-way'!K4*'OddsRatio_working_3-way'!L4*'OddsRatio_working_3-way'!M4</f>
        <v>7.7598632712091609E-2</v>
      </c>
      <c r="R4" s="11">
        <f t="shared" ref="R4:R67" si="23">O4/N4</f>
        <v>0</v>
      </c>
      <c r="S4" s="11">
        <f t="shared" ref="S4:S67" si="24">P4/N4</f>
        <v>-0.88281052136473848</v>
      </c>
      <c r="T4" s="11">
        <f t="shared" ref="T4:T67" si="25">Q4/N4</f>
        <v>-0.28944607257860272</v>
      </c>
      <c r="U4" s="11">
        <f>'OddsRatio_working_3-way'!S4-'OddsRatio_working_3-way'!R4^2/3</f>
        <v>-0.88281052136473848</v>
      </c>
      <c r="V4" s="11">
        <f>'OddsRatio_working_3-way'!S4*'OddsRatio_working_3-way'!R4/3-2*'OddsRatio_working_3-way'!R4^3/27-'OddsRatio_working_3-way'!T4</f>
        <v>0.28944607257860272</v>
      </c>
      <c r="W4" s="11">
        <f>'OddsRatio_working_3-way'!V4^2+4*'OddsRatio_working_3-way'!U4^3/27</f>
        <v>-1.8150197568830517E-2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0.15963178450735327</v>
      </c>
      <c r="Y4" s="11">
        <f>IF('OddsRatio_working_3-way'!W4&gt;=0,IF('OddsRatio_working_3-way'!V4+SQRT('OddsRatio_working_3-way'!W4)&gt;0,0,PI()),ACOS('OddsRatio_working_3-way'!V4/(2*'OddsRatio_working_3-way'!X4)))</f>
        <v>0.43562759123381323</v>
      </c>
      <c r="Z4" s="11">
        <f>'OddsRatio_working_3-way'!X4^(1/3)*COS('OddsRatio_working_3-way'!Y4/3)</f>
        <v>0.53675764278935423</v>
      </c>
      <c r="AA4" s="11">
        <f>'OddsRatio_working_3-way'!X4^(1/3)*COS(('OddsRatio_working_3-way'!Y4+2*PI())/3)</f>
        <v>-0.33635716369276958</v>
      </c>
      <c r="AB4" s="11">
        <f>'OddsRatio_working_3-way'!X4^(1/3)*COS(('OddsRatio_working_3-way'!Y4+4*PI())/3)</f>
        <v>-0.20040047909658462</v>
      </c>
      <c r="AC4" s="11">
        <f>'OddsRatio_working_3-way'!X4^(1/3)*SIN('OddsRatio_working_3-way'!Y4/3)</f>
        <v>7.8494628449736398E-2</v>
      </c>
      <c r="AD4" s="11">
        <f>'OddsRatio_working_3-way'!X4^(1/3)*SIN(('OddsRatio_working_3-way'!Y4+2*PI())/3)</f>
        <v>0.42559844010616582</v>
      </c>
      <c r="AE4" s="11">
        <f>'OddsRatio_working_3-way'!X4^(1/3)*SIN(('OddsRatio_working_3-way'!Y4+4*PI())/3)</f>
        <v>-0.5040930685559023</v>
      </c>
      <c r="AF4" s="11">
        <f>-'OddsRatio_working_3-way'!U4/(3*'OddsRatio_working_3-way'!X4^(1/3))*COS(('OddsRatio_working_3-way'!Y4)/3)</f>
        <v>0.53675764278935412</v>
      </c>
      <c r="AG4" s="11">
        <f>-'OddsRatio_working_3-way'!U4/(3*'OddsRatio_working_3-way'!X4^(1/3))*COS(('OddsRatio_working_3-way'!Y4+2*PI())/3)</f>
        <v>-0.33635716369276947</v>
      </c>
      <c r="AH4" s="11">
        <f>-'OddsRatio_working_3-way'!U4/(3*'OddsRatio_working_3-way'!X4^(1/3))*COS(('OddsRatio_working_3-way'!Y4+4*PI())/3)</f>
        <v>-0.20040047909658457</v>
      </c>
      <c r="AI4" s="11">
        <f>'OddsRatio_working_3-way'!U4/(3*'OddsRatio_working_3-way'!X4^(1/3))*SIN(('OddsRatio_working_3-way'!Y4)/3)</f>
        <v>-7.8494628449736384E-2</v>
      </c>
      <c r="AJ4" s="11">
        <f>'OddsRatio_working_3-way'!U4/(3*'OddsRatio_working_3-way'!X4^(1/3))*SIN(('OddsRatio_working_3-way'!Y4+2*PI())/3)</f>
        <v>-0.42559844010616571</v>
      </c>
      <c r="AK4" s="11">
        <f>'OddsRatio_working_3-way'!U4/(3*'OddsRatio_working_3-way'!X4^(1/3))*SIN(('OddsRatio_working_3-way'!Y4+4*PI())/3)</f>
        <v>0.50409306855590219</v>
      </c>
      <c r="AL4" s="11">
        <f>'OddsRatio_working_3-way'!Z4+'OddsRatio_working_3-way'!AF4</f>
        <v>1.0735152855787082</v>
      </c>
      <c r="AM4" s="11">
        <f>'OddsRatio_working_3-way'!AA4+'OddsRatio_working_3-way'!AG4</f>
        <v>-0.67271432738553905</v>
      </c>
      <c r="AN4" s="11">
        <f>'OddsRatio_working_3-way'!AB4+'OddsRatio_working_3-way'!AH4</f>
        <v>-0.40080095819316919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1.0735152855787082</v>
      </c>
      <c r="AS4" s="11">
        <f>IF(('OddsRatio_working_3-way'!X4=0),IF(Q4&gt;0,-Q4^(1/3),(-Q4)^(1/3)),'OddsRatio_working_3-way'!AM4-'OddsRatio_working_3-way'!R4/3)</f>
        <v>-0.67271432738553905</v>
      </c>
      <c r="AT4" s="11">
        <f>IF(('OddsRatio_working_3-way'!X4=0),IF(Q4&gt;0,-Q4^(1/3),(-Q4)^(1/3)),'OddsRatio_working_3-way'!AN4-'OddsRatio_working_3-way'!R4/3)</f>
        <v>-0.40080095819316919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2.69</v>
      </c>
      <c r="B6" s="4">
        <f>IF('True_Odds_Calculator_3-way'!B6="","",'True_Odds_Calculator_3-way'!B6)</f>
        <v>3.45</v>
      </c>
      <c r="C6" s="4">
        <f>IF('True_Odds_Calculator_3-way'!C6="","",'True_Odds_Calculator_3-way'!C6)</f>
        <v>2.61</v>
      </c>
      <c r="D6" s="9">
        <f t="shared" si="13"/>
        <v>0.35626113689659156</v>
      </c>
      <c r="E6" s="9">
        <f t="shared" si="14"/>
        <v>0.27628021557986698</v>
      </c>
      <c r="F6" s="9">
        <f t="shared" si="15"/>
        <v>0.36745864752354157</v>
      </c>
      <c r="G6" s="9">
        <f t="shared" si="16"/>
        <v>1.0691892278843675</v>
      </c>
      <c r="H6" s="9">
        <f t="shared" si="17"/>
        <v>2.8069297951245811</v>
      </c>
      <c r="I6" s="9">
        <f t="shared" si="18"/>
        <v>3.6195136083166997</v>
      </c>
      <c r="J6" s="9">
        <f t="shared" si="19"/>
        <v>2.7213946568938323</v>
      </c>
      <c r="K6" s="11">
        <f t="shared" si="20"/>
        <v>0.37174721189591081</v>
      </c>
      <c r="L6" s="11">
        <f t="shared" si="21"/>
        <v>0.28985507246376813</v>
      </c>
      <c r="M6" s="11">
        <f t="shared" si="22"/>
        <v>0.38314176245210729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-0.27521163003793447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0.2373864699207604</v>
      </c>
      <c r="Q6" s="11">
        <f>2*'OddsRatio_working_3-way'!K6*'OddsRatio_working_3-way'!L6*'OddsRatio_working_3-way'!M6</f>
        <v>8.2569206928960151E-2</v>
      </c>
      <c r="R6" s="11">
        <f t="shared" si="23"/>
        <v>0</v>
      </c>
      <c r="S6" s="11">
        <f t="shared" si="24"/>
        <v>-0.86255973226145877</v>
      </c>
      <c r="T6" s="11">
        <f t="shared" si="25"/>
        <v>-0.30002077643876829</v>
      </c>
      <c r="U6" s="11">
        <f>'OddsRatio_working_3-way'!S6-'OddsRatio_working_3-way'!R6^2/3</f>
        <v>-0.86255973226145877</v>
      </c>
      <c r="V6" s="11">
        <f>'OddsRatio_working_3-way'!S6*'OddsRatio_working_3-way'!R6/3-2*'OddsRatio_working_3-way'!R6^3/27-'OddsRatio_working_3-way'!T6</f>
        <v>0.30002077643876829</v>
      </c>
      <c r="W6" s="11">
        <f>'OddsRatio_working_3-way'!V6^2+4*'OddsRatio_working_3-way'!U6^3/27</f>
        <v>-5.0619715517665059E-3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0.15417071531802651</v>
      </c>
      <c r="Y6" s="11">
        <f>IF('OddsRatio_working_3-way'!W6&gt;=0,IF('OddsRatio_working_3-way'!V6+SQRT('OddsRatio_working_3-way'!W6)&gt;0,0,PI()),ACOS('OddsRatio_working_3-way'!V6/(2*'OddsRatio_working_3-way'!X6)))</f>
        <v>0.23284090985522798</v>
      </c>
      <c r="Z6" s="11">
        <f>'OddsRatio_working_3-way'!X6^(1/3)*COS('OddsRatio_working_3-way'!Y6/3)</f>
        <v>0.53459461394218377</v>
      </c>
      <c r="AA6" s="11">
        <f>'OddsRatio_working_3-way'!X6^(1/3)*COS(('OddsRatio_working_3-way'!Y6+2*PI())/3)</f>
        <v>-0.30330261384897228</v>
      </c>
      <c r="AB6" s="11">
        <f>'OddsRatio_working_3-way'!X6^(1/3)*COS(('OddsRatio_working_3-way'!Y6+4*PI())/3)</f>
        <v>-0.2312920000932118</v>
      </c>
      <c r="AC6" s="11">
        <f>'OddsRatio_working_3-way'!X6^(1/3)*SIN('OddsRatio_working_3-way'!Y6/3)</f>
        <v>4.1575347236398719E-2</v>
      </c>
      <c r="AD6" s="11">
        <f>'OddsRatio_working_3-way'!X6^(1/3)*SIN(('OddsRatio_working_3-way'!Y6+2*PI())/3)</f>
        <v>0.44218484278206643</v>
      </c>
      <c r="AE6" s="11">
        <f>'OddsRatio_working_3-way'!X6^(1/3)*SIN(('OddsRatio_working_3-way'!Y6+4*PI())/3)</f>
        <v>-0.48376019001846493</v>
      </c>
      <c r="AF6" s="11">
        <f>-'OddsRatio_working_3-way'!U6/(3*'OddsRatio_working_3-way'!X6^(1/3))*COS(('OddsRatio_working_3-way'!Y6)/3)</f>
        <v>0.53459461394218377</v>
      </c>
      <c r="AG6" s="11">
        <f>-'OddsRatio_working_3-way'!U6/(3*'OddsRatio_working_3-way'!X6^(1/3))*COS(('OddsRatio_working_3-way'!Y6+2*PI())/3)</f>
        <v>-0.30330261384897228</v>
      </c>
      <c r="AH6" s="11">
        <f>-'OddsRatio_working_3-way'!U6/(3*'OddsRatio_working_3-way'!X6^(1/3))*COS(('OddsRatio_working_3-way'!Y6+4*PI())/3)</f>
        <v>-0.2312920000932118</v>
      </c>
      <c r="AI6" s="11">
        <f>'OddsRatio_working_3-way'!U6/(3*'OddsRatio_working_3-way'!X6^(1/3))*SIN(('OddsRatio_working_3-way'!Y6)/3)</f>
        <v>-4.1575347236398719E-2</v>
      </c>
      <c r="AJ6" s="11">
        <f>'OddsRatio_working_3-way'!U6/(3*'OddsRatio_working_3-way'!X6^(1/3))*SIN(('OddsRatio_working_3-way'!Y6+2*PI())/3)</f>
        <v>-0.44218484278206643</v>
      </c>
      <c r="AK6" s="11">
        <f>'OddsRatio_working_3-way'!U6/(3*'OddsRatio_working_3-way'!X6^(1/3))*SIN(('OddsRatio_working_3-way'!Y6+4*PI())/3)</f>
        <v>0.48376019001846493</v>
      </c>
      <c r="AL6" s="11">
        <f>'OddsRatio_working_3-way'!Z6+'OddsRatio_working_3-way'!AF6</f>
        <v>1.0691892278843675</v>
      </c>
      <c r="AM6" s="11">
        <f>'OddsRatio_working_3-way'!AA6+'OddsRatio_working_3-way'!AG6</f>
        <v>-0.60660522769794456</v>
      </c>
      <c r="AN6" s="11">
        <f>'OddsRatio_working_3-way'!AB6+'OddsRatio_working_3-way'!AH6</f>
        <v>-0.46258400018642359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1.0691892278843675</v>
      </c>
      <c r="AS6" s="11">
        <f>IF(('OddsRatio_working_3-way'!X6=0),IF(Q6&gt;0,-Q6^(1/3),(-Q6)^(1/3)),'OddsRatio_working_3-way'!AM6-'OddsRatio_working_3-way'!R6/3)</f>
        <v>-0.60660522769794456</v>
      </c>
      <c r="AT6" s="11">
        <f>IF(('OddsRatio_working_3-way'!X6=0),IF(Q6&gt;0,-Q6^(1/3),(-Q6)^(1/3)),'OddsRatio_working_3-way'!AN6-'OddsRatio_working_3-way'!R6/3)</f>
        <v>-0.46258400018642359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1.0900000000000001</v>
      </c>
      <c r="B7" s="4">
        <f>IF('True_Odds_Calculator_3-way'!B7="","",'True_Odds_Calculator_3-way'!B7)</f>
        <v>10.74</v>
      </c>
      <c r="C7" s="4">
        <f>IF('True_Odds_Calculator_3-way'!C7="","",'True_Odds_Calculator_3-way'!C7)</f>
        <v>27.64</v>
      </c>
      <c r="D7" s="9">
        <f t="shared" si="13"/>
        <v>0.89697158925799347</v>
      </c>
      <c r="E7" s="9">
        <f t="shared" si="14"/>
        <v>7.4456413847743513E-2</v>
      </c>
      <c r="F7" s="9">
        <f t="shared" si="15"/>
        <v>2.8571996894263024E-2</v>
      </c>
      <c r="G7" s="9">
        <f t="shared" si="16"/>
        <v>1.2762501433324231</v>
      </c>
      <c r="H7" s="9">
        <f t="shared" si="17"/>
        <v>1.1148625128999183</v>
      </c>
      <c r="I7" s="9">
        <f t="shared" si="18"/>
        <v>13.430676396057802</v>
      </c>
      <c r="J7" s="9">
        <f t="shared" si="19"/>
        <v>34.999303818375751</v>
      </c>
      <c r="K7" s="11">
        <f t="shared" si="20"/>
        <v>0.9174311926605504</v>
      </c>
      <c r="L7" s="11">
        <f t="shared" si="21"/>
        <v>9.3109869646182494E-2</v>
      </c>
      <c r="M7" s="11">
        <f t="shared" si="22"/>
        <v>3.6179450072358899E-2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-7.217168896746895E-2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0.11271116670416081</v>
      </c>
      <c r="Q7" s="11">
        <f>2*'OddsRatio_working_3-way'!K7*'OddsRatio_working_3-way'!L7*'OddsRatio_working_3-way'!M7</f>
        <v>6.1810346423998254E-3</v>
      </c>
      <c r="R7" s="11">
        <f t="shared" si="23"/>
        <v>0</v>
      </c>
      <c r="S7" s="11">
        <f t="shared" si="24"/>
        <v>-1.561708868348153</v>
      </c>
      <c r="T7" s="11">
        <f t="shared" si="25"/>
        <v>-8.564348057845643E-2</v>
      </c>
      <c r="U7" s="11">
        <f>'OddsRatio_working_3-way'!S7-'OddsRatio_working_3-way'!R7^2/3</f>
        <v>-1.561708868348153</v>
      </c>
      <c r="V7" s="11">
        <f>'OddsRatio_working_3-way'!S7*'OddsRatio_working_3-way'!R7/3-2*'OddsRatio_working_3-way'!R7^3/27-'OddsRatio_working_3-way'!T7</f>
        <v>8.564348057845643E-2</v>
      </c>
      <c r="W7" s="11">
        <f>'OddsRatio_working_3-way'!V7^2+4*'OddsRatio_working_3-way'!U7^3/27</f>
        <v>-0.55694753167258726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0.37559364259734873</v>
      </c>
      <c r="Y7" s="11">
        <f>IF('OddsRatio_working_3-way'!W7&gt;=0,IF('OddsRatio_working_3-way'!V7+SQRT('OddsRatio_working_3-way'!W7)&gt;0,0,PI()),ACOS('OddsRatio_working_3-way'!V7/(2*'OddsRatio_working_3-way'!X7)))</f>
        <v>1.4565370534808957</v>
      </c>
      <c r="Z7" s="11">
        <f>'OddsRatio_working_3-way'!X7^(1/3)*COS('OddsRatio_working_3-way'!Y7/3)</f>
        <v>0.63812507166621157</v>
      </c>
      <c r="AA7" s="11">
        <f>'OddsRatio_working_3-way'!X7^(1/3)*COS(('OddsRatio_working_3-way'!Y7+2*PI())/3)</f>
        <v>-0.61065216488441898</v>
      </c>
      <c r="AB7" s="11">
        <f>'OddsRatio_working_3-way'!X7^(1/3)*COS(('OddsRatio_working_3-way'!Y7+4*PI())/3)</f>
        <v>-2.7472906781792518E-2</v>
      </c>
      <c r="AC7" s="11">
        <f>'OddsRatio_working_3-way'!X7^(1/3)*SIN('OddsRatio_working_3-way'!Y7/3)</f>
        <v>0.33669870165135768</v>
      </c>
      <c r="AD7" s="11">
        <f>'OddsRatio_working_3-way'!X7^(1/3)*SIN(('OddsRatio_working_3-way'!Y7+2*PI())/3)</f>
        <v>0.38428317202902607</v>
      </c>
      <c r="AE7" s="11">
        <f>'OddsRatio_working_3-way'!X7^(1/3)*SIN(('OddsRatio_working_3-way'!Y7+4*PI())/3)</f>
        <v>-0.72098187368038358</v>
      </c>
      <c r="AF7" s="11">
        <f>-'OddsRatio_working_3-way'!U7/(3*'OddsRatio_working_3-way'!X7^(1/3))*COS(('OddsRatio_working_3-way'!Y7)/3)</f>
        <v>0.63812507166621157</v>
      </c>
      <c r="AG7" s="11">
        <f>-'OddsRatio_working_3-way'!U7/(3*'OddsRatio_working_3-way'!X7^(1/3))*COS(('OddsRatio_working_3-way'!Y7+2*PI())/3)</f>
        <v>-0.61065216488441898</v>
      </c>
      <c r="AH7" s="11">
        <f>-'OddsRatio_working_3-way'!U7/(3*'OddsRatio_working_3-way'!X7^(1/3))*COS(('OddsRatio_working_3-way'!Y7+4*PI())/3)</f>
        <v>-2.7472906781792518E-2</v>
      </c>
      <c r="AI7" s="11">
        <f>'OddsRatio_working_3-way'!U7/(3*'OddsRatio_working_3-way'!X7^(1/3))*SIN(('OddsRatio_working_3-way'!Y7)/3)</f>
        <v>-0.33669870165135768</v>
      </c>
      <c r="AJ7" s="11">
        <f>'OddsRatio_working_3-way'!U7/(3*'OddsRatio_working_3-way'!X7^(1/3))*SIN(('OddsRatio_working_3-way'!Y7+2*PI())/3)</f>
        <v>-0.38428317202902607</v>
      </c>
      <c r="AK7" s="11">
        <f>'OddsRatio_working_3-way'!U7/(3*'OddsRatio_working_3-way'!X7^(1/3))*SIN(('OddsRatio_working_3-way'!Y7+4*PI())/3)</f>
        <v>0.72098187368038358</v>
      </c>
      <c r="AL7" s="11">
        <f>'OddsRatio_working_3-way'!Z7+'OddsRatio_working_3-way'!AF7</f>
        <v>1.2762501433324231</v>
      </c>
      <c r="AM7" s="11">
        <f>'OddsRatio_working_3-way'!AA7+'OddsRatio_working_3-way'!AG7</f>
        <v>-1.221304329768838</v>
      </c>
      <c r="AN7" s="11">
        <f>'OddsRatio_working_3-way'!AB7+'OddsRatio_working_3-way'!AH7</f>
        <v>-5.4945813563585036E-2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1.2762501433324231</v>
      </c>
      <c r="AS7" s="11">
        <f>IF(('OddsRatio_working_3-way'!X7=0),IF(Q7&gt;0,-Q7^(1/3),(-Q7)^(1/3)),'OddsRatio_working_3-way'!AM7-'OddsRatio_working_3-way'!R7/3)</f>
        <v>-1.221304329768838</v>
      </c>
      <c r="AT7" s="11">
        <f>IF(('OddsRatio_working_3-way'!X7=0),IF(Q7&gt;0,-Q7^(1/3),(-Q7)^(1/3)),'OddsRatio_working_3-way'!AN7-'OddsRatio_working_3-way'!R7/3)</f>
        <v>-5.4945813563585036E-2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34.020000000000003</v>
      </c>
      <c r="B8" s="4">
        <f>IF('True_Odds_Calculator_3-way'!B8="","",'True_Odds_Calculator_3-way'!B8)</f>
        <v>18.16</v>
      </c>
      <c r="C8" s="4">
        <f>IF('True_Odds_Calculator_3-way'!C8="","",'True_Odds_Calculator_3-way'!C8)</f>
        <v>1.02</v>
      </c>
      <c r="D8" s="9">
        <f t="shared" si="13"/>
        <v>1.4055649307337091E-2</v>
      </c>
      <c r="E8" s="9">
        <f t="shared" si="14"/>
        <v>2.669962645874558E-2</v>
      </c>
      <c r="F8" s="9">
        <f t="shared" si="15"/>
        <v>0.95924472423391738</v>
      </c>
      <c r="G8" s="9">
        <f t="shared" si="16"/>
        <v>2.1243419294607393</v>
      </c>
      <c r="H8" s="9">
        <f t="shared" si="17"/>
        <v>71.145770510793625</v>
      </c>
      <c r="I8" s="9">
        <f t="shared" si="18"/>
        <v>37.453707509546284</v>
      </c>
      <c r="J8" s="9">
        <f t="shared" si="19"/>
        <v>1.0424868385892152</v>
      </c>
      <c r="K8" s="11">
        <f t="shared" si="20"/>
        <v>2.9394473838918279E-2</v>
      </c>
      <c r="L8" s="11">
        <f t="shared" si="21"/>
        <v>5.5066079295154183E-2</v>
      </c>
      <c r="M8" s="11">
        <f t="shared" si="22"/>
        <v>0.98039215686274506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-1.7983491868493906E-2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7.9662401027559906E-2</v>
      </c>
      <c r="Q8" s="11">
        <f>2*'OddsRatio_working_3-way'!K8*'OddsRatio_working_3-way'!L8*'OddsRatio_working_3-way'!M8</f>
        <v>3.1738008377513905E-3</v>
      </c>
      <c r="R8" s="11">
        <f t="shared" si="23"/>
        <v>0</v>
      </c>
      <c r="S8" s="11">
        <f t="shared" si="24"/>
        <v>-4.4297515527072955</v>
      </c>
      <c r="T8" s="11">
        <f t="shared" si="25"/>
        <v>-0.17648412560586835</v>
      </c>
      <c r="U8" s="11">
        <f>'OddsRatio_working_3-way'!S8-'OddsRatio_working_3-way'!R8^2/3</f>
        <v>-4.4297515527072955</v>
      </c>
      <c r="V8" s="11">
        <f>'OddsRatio_working_3-way'!S8*'OddsRatio_working_3-way'!R8/3-2*'OddsRatio_working_3-way'!R8^3/27-'OddsRatio_working_3-way'!T8</f>
        <v>0.17648412560586835</v>
      </c>
      <c r="W8" s="11">
        <f>'OddsRatio_working_3-way'!V8^2+4*'OddsRatio_working_3-way'!U8^3/27</f>
        <v>-12.846435658668417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1.7942674205131244</v>
      </c>
      <c r="Y8" s="11">
        <f>IF('OddsRatio_working_3-way'!W8&gt;=0,IF('OddsRatio_working_3-way'!V8+SQRT('OddsRatio_working_3-way'!W8)&gt;0,0,PI()),ACOS('OddsRatio_working_3-way'!V8/(2*'OddsRatio_working_3-way'!X8)))</f>
        <v>1.5215964851221049</v>
      </c>
      <c r="Z8" s="11">
        <f>'OddsRatio_working_3-way'!X8^(1/3)*COS('OddsRatio_working_3-way'!Y8/3)</f>
        <v>1.0621709647303696</v>
      </c>
      <c r="AA8" s="11">
        <f>'OddsRatio_working_3-way'!X8^(1/3)*COS(('OddsRatio_working_3-way'!Y8+2*PI())/3)</f>
        <v>-1.042243500437523</v>
      </c>
      <c r="AB8" s="11">
        <f>'OddsRatio_working_3-way'!X8^(1/3)*COS(('OddsRatio_working_3-way'!Y8+4*PI())/3)</f>
        <v>-1.99274642928471E-2</v>
      </c>
      <c r="AC8" s="11">
        <f>'OddsRatio_working_3-way'!X8^(1/3)*SIN('OddsRatio_working_3-way'!Y8/3)</f>
        <v>0.59023443866500014</v>
      </c>
      <c r="AD8" s="11">
        <f>'OddsRatio_working_3-way'!X8^(1/3)*SIN(('OddsRatio_working_3-way'!Y8+2*PI())/3)</f>
        <v>0.62474981928622519</v>
      </c>
      <c r="AE8" s="11">
        <f>'OddsRatio_working_3-way'!X8^(1/3)*SIN(('OddsRatio_working_3-way'!Y8+4*PI())/3)</f>
        <v>-1.2149842579512251</v>
      </c>
      <c r="AF8" s="11">
        <f>-'OddsRatio_working_3-way'!U8/(3*'OddsRatio_working_3-way'!X8^(1/3))*COS(('OddsRatio_working_3-way'!Y8)/3)</f>
        <v>1.0621709647303696</v>
      </c>
      <c r="AG8" s="11">
        <f>-'OddsRatio_working_3-way'!U8/(3*'OddsRatio_working_3-way'!X8^(1/3))*COS(('OddsRatio_working_3-way'!Y8+2*PI())/3)</f>
        <v>-1.042243500437523</v>
      </c>
      <c r="AH8" s="11">
        <f>-'OddsRatio_working_3-way'!U8/(3*'OddsRatio_working_3-way'!X8^(1/3))*COS(('OddsRatio_working_3-way'!Y8+4*PI())/3)</f>
        <v>-1.99274642928471E-2</v>
      </c>
      <c r="AI8" s="11">
        <f>'OddsRatio_working_3-way'!U8/(3*'OddsRatio_working_3-way'!X8^(1/3))*SIN(('OddsRatio_working_3-way'!Y8)/3)</f>
        <v>-0.59023443866500014</v>
      </c>
      <c r="AJ8" s="11">
        <f>'OddsRatio_working_3-way'!U8/(3*'OddsRatio_working_3-way'!X8^(1/3))*SIN(('OddsRatio_working_3-way'!Y8+2*PI())/3)</f>
        <v>-0.62474981928622519</v>
      </c>
      <c r="AK8" s="11">
        <f>'OddsRatio_working_3-way'!U8/(3*'OddsRatio_working_3-way'!X8^(1/3))*SIN(('OddsRatio_working_3-way'!Y8+4*PI())/3)</f>
        <v>1.2149842579512251</v>
      </c>
      <c r="AL8" s="11">
        <f>'OddsRatio_working_3-way'!Z8+'OddsRatio_working_3-way'!AF8</f>
        <v>2.1243419294607393</v>
      </c>
      <c r="AM8" s="11">
        <f>'OddsRatio_working_3-way'!AA8+'OddsRatio_working_3-way'!AG8</f>
        <v>-2.084487000875046</v>
      </c>
      <c r="AN8" s="11">
        <f>'OddsRatio_working_3-way'!AB8+'OddsRatio_working_3-way'!AH8</f>
        <v>-3.9854928585694199E-2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2.1243419294607393</v>
      </c>
      <c r="AS8" s="11">
        <f>IF(('OddsRatio_working_3-way'!X8=0),IF(Q8&gt;0,-Q8^(1/3),(-Q8)^(1/3)),'OddsRatio_working_3-way'!AM8-'OddsRatio_working_3-way'!R8/3)</f>
        <v>-2.084487000875046</v>
      </c>
      <c r="AT8" s="11">
        <f>IF(('OddsRatio_working_3-way'!X8=0),IF(Q8&gt;0,-Q8^(1/3),(-Q8)^(1/3)),'OddsRatio_working_3-way'!AN8-'OddsRatio_working_3-way'!R8/3)</f>
        <v>-3.9854928585694199E-2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10.53</v>
      </c>
      <c r="B9" s="4">
        <f>IF('True_Odds_Calculator_3-way'!B9="","",'True_Odds_Calculator_3-way'!B9)</f>
        <v>5.39</v>
      </c>
      <c r="C9" s="4">
        <f>IF('True_Odds_Calculator_3-way'!C9="","",'True_Odds_Calculator_3-way'!C9)</f>
        <v>1.3</v>
      </c>
      <c r="D9" s="9">
        <f t="shared" si="13"/>
        <v>8.5053671979877218E-2</v>
      </c>
      <c r="E9" s="9">
        <f t="shared" si="14"/>
        <v>0.16791629622156259</v>
      </c>
      <c r="F9" s="9">
        <f t="shared" si="15"/>
        <v>0.7470300317985602</v>
      </c>
      <c r="G9" s="9">
        <f t="shared" si="16"/>
        <v>1.1287808942673316</v>
      </c>
      <c r="H9" s="9">
        <f t="shared" si="17"/>
        <v>11.757281922367669</v>
      </c>
      <c r="I9" s="9">
        <f t="shared" si="18"/>
        <v>5.9553481258335861</v>
      </c>
      <c r="J9" s="9">
        <f t="shared" si="19"/>
        <v>1.3386342682801997</v>
      </c>
      <c r="K9" s="11">
        <f t="shared" si="20"/>
        <v>9.4966761633428307E-2</v>
      </c>
      <c r="L9" s="11">
        <f t="shared" si="21"/>
        <v>0.1855287569573284</v>
      </c>
      <c r="M9" s="11">
        <f t="shared" si="22"/>
        <v>0.76923076923076916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-0.17010543384169774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0.19272546745074218</v>
      </c>
      <c r="Q9" s="11">
        <f>2*'OddsRatio_working_3-way'!K9*'OddsRatio_working_3-way'!L9*'OddsRatio_working_3-way'!M9</f>
        <v>2.710625421248132E-2</v>
      </c>
      <c r="R9" s="11">
        <f t="shared" si="23"/>
        <v>0</v>
      </c>
      <c r="S9" s="11">
        <f t="shared" si="24"/>
        <v>-1.1329765492976251</v>
      </c>
      <c r="T9" s="11">
        <f t="shared" si="25"/>
        <v>-0.15934972563960975</v>
      </c>
      <c r="U9" s="11">
        <f>'OddsRatio_working_3-way'!S9-'OddsRatio_working_3-way'!R9^2/3</f>
        <v>-1.1329765492976251</v>
      </c>
      <c r="V9" s="11">
        <f>'OddsRatio_working_3-way'!S9*'OddsRatio_working_3-way'!R9/3-2*'OddsRatio_working_3-way'!R9^3/27-'OddsRatio_working_3-way'!T9</f>
        <v>0.15934972563960975</v>
      </c>
      <c r="W9" s="11">
        <f>'OddsRatio_working_3-way'!V9^2+4*'OddsRatio_working_3-way'!U9^3/27</f>
        <v>-0.19006386177460702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0.23208629690054189</v>
      </c>
      <c r="Y9" s="11">
        <f>IF('OddsRatio_working_3-way'!W9&gt;=0,IF('OddsRatio_working_3-way'!V9+SQRT('OddsRatio_working_3-way'!W9)&gt;0,0,PI()),ACOS('OddsRatio_working_3-way'!V9/(2*'OddsRatio_working_3-way'!X9)))</f>
        <v>1.2203698080426635</v>
      </c>
      <c r="Z9" s="11">
        <f>'OddsRatio_working_3-way'!X9^(1/3)*COS('OddsRatio_working_3-way'!Y9/3)</f>
        <v>0.56439044713366582</v>
      </c>
      <c r="AA9" s="11">
        <f>'OddsRatio_working_3-way'!X9^(1/3)*COS(('OddsRatio_working_3-way'!Y9+2*PI())/3)</f>
        <v>-0.49276992459381269</v>
      </c>
      <c r="AB9" s="11">
        <f>'OddsRatio_working_3-way'!X9^(1/3)*COS(('OddsRatio_working_3-way'!Y9+4*PI())/3)</f>
        <v>-7.1620522539853251E-2</v>
      </c>
      <c r="AC9" s="11">
        <f>'OddsRatio_working_3-way'!X9^(1/3)*SIN('OddsRatio_working_3-way'!Y9/3)</f>
        <v>0.24315072064490342</v>
      </c>
      <c r="AD9" s="11">
        <f>'OddsRatio_working_3-way'!X9^(1/3)*SIN(('OddsRatio_working_3-way'!Y9+2*PI())/3)</f>
        <v>0.36720110454856109</v>
      </c>
      <c r="AE9" s="11">
        <f>'OddsRatio_working_3-way'!X9^(1/3)*SIN(('OddsRatio_working_3-way'!Y9+4*PI())/3)</f>
        <v>-0.61035182519346454</v>
      </c>
      <c r="AF9" s="11">
        <f>-'OddsRatio_working_3-way'!U9/(3*'OddsRatio_working_3-way'!X9^(1/3))*COS(('OddsRatio_working_3-way'!Y9)/3)</f>
        <v>0.56439044713366571</v>
      </c>
      <c r="AG9" s="11">
        <f>-'OddsRatio_working_3-way'!U9/(3*'OddsRatio_working_3-way'!X9^(1/3))*COS(('OddsRatio_working_3-way'!Y9+2*PI())/3)</f>
        <v>-0.49276992459381264</v>
      </c>
      <c r="AH9" s="11">
        <f>-'OddsRatio_working_3-way'!U9/(3*'OddsRatio_working_3-way'!X9^(1/3))*COS(('OddsRatio_working_3-way'!Y9+4*PI())/3)</f>
        <v>-7.1620522539853237E-2</v>
      </c>
      <c r="AI9" s="11">
        <f>'OddsRatio_working_3-way'!U9/(3*'OddsRatio_working_3-way'!X9^(1/3))*SIN(('OddsRatio_working_3-way'!Y9)/3)</f>
        <v>-0.24315072064490337</v>
      </c>
      <c r="AJ9" s="11">
        <f>'OddsRatio_working_3-way'!U9/(3*'OddsRatio_working_3-way'!X9^(1/3))*SIN(('OddsRatio_working_3-way'!Y9+2*PI())/3)</f>
        <v>-0.36720110454856097</v>
      </c>
      <c r="AK9" s="11">
        <f>'OddsRatio_working_3-way'!U9/(3*'OddsRatio_working_3-way'!X9^(1/3))*SIN(('OddsRatio_working_3-way'!Y9+4*PI())/3)</f>
        <v>0.61035182519346443</v>
      </c>
      <c r="AL9" s="11">
        <f>'OddsRatio_working_3-way'!Z9+'OddsRatio_working_3-way'!AF9</f>
        <v>1.1287808942673316</v>
      </c>
      <c r="AM9" s="11">
        <f>'OddsRatio_working_3-way'!AA9+'OddsRatio_working_3-way'!AG9</f>
        <v>-0.98553984918762527</v>
      </c>
      <c r="AN9" s="11">
        <f>'OddsRatio_working_3-way'!AB9+'OddsRatio_working_3-way'!AH9</f>
        <v>-0.14324104507970647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1.1287808942673316</v>
      </c>
      <c r="AS9" s="11">
        <f>IF(('OddsRatio_working_3-way'!X9=0),IF(Q9&gt;0,-Q9^(1/3),(-Q9)^(1/3)),'OddsRatio_working_3-way'!AM9-'OddsRatio_working_3-way'!R9/3)</f>
        <v>-0.98553984918762527</v>
      </c>
      <c r="AT9" s="11">
        <f>IF(('OddsRatio_working_3-way'!X9=0),IF(Q9&gt;0,-Q9^(1/3),(-Q9)^(1/3)),'OddsRatio_working_3-way'!AN9-'OddsRatio_working_3-way'!R9/3)</f>
        <v>-0.14324104507970647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41.09</v>
      </c>
      <c r="B10" s="4">
        <f>IF('True_Odds_Calculator_3-way'!B10="","",'True_Odds_Calculator_3-way'!B10)</f>
        <v>11.83</v>
      </c>
      <c r="C10" s="4">
        <f>IF('True_Odds_Calculator_3-way'!C10="","",'True_Odds_Calculator_3-way'!C10)</f>
        <v>1.04</v>
      </c>
      <c r="D10" s="9">
        <f t="shared" si="13"/>
        <v>1.4195074735919602E-2</v>
      </c>
      <c r="E10" s="9">
        <f t="shared" si="14"/>
        <v>5.0605864033106553E-2</v>
      </c>
      <c r="F10" s="9">
        <f t="shared" si="15"/>
        <v>0.93519906123097407</v>
      </c>
      <c r="G10" s="9">
        <f t="shared" si="16"/>
        <v>1.7322766204376454</v>
      </c>
      <c r="H10" s="9">
        <f t="shared" si="17"/>
        <v>70.446969713345212</v>
      </c>
      <c r="I10" s="9">
        <f t="shared" si="18"/>
        <v>19.760555799339699</v>
      </c>
      <c r="J10" s="9">
        <f t="shared" si="19"/>
        <v>1.0692910648175058</v>
      </c>
      <c r="K10" s="11">
        <f t="shared" si="20"/>
        <v>2.4336821611097587E-2</v>
      </c>
      <c r="L10" s="11">
        <f t="shared" si="21"/>
        <v>8.453085376162299E-2</v>
      </c>
      <c r="M10" s="11">
        <f t="shared" si="22"/>
        <v>0.96153846153846145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-3.4353443728304289E-2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0.10080340312288941</v>
      </c>
      <c r="Q10" s="11">
        <f>2*'OddsRatio_working_3-way'!K10*'OddsRatio_working_3-way'!L10*'OddsRatio_working_3-way'!M10</f>
        <v>3.9561775165969154E-3</v>
      </c>
      <c r="R10" s="11">
        <f t="shared" si="23"/>
        <v>0</v>
      </c>
      <c r="S10" s="11">
        <f t="shared" si="24"/>
        <v>-2.9343027127098775</v>
      </c>
      <c r="T10" s="11">
        <f t="shared" si="25"/>
        <v>-0.11516101698233429</v>
      </c>
      <c r="U10" s="11">
        <f>'OddsRatio_working_3-way'!S10-'OddsRatio_working_3-way'!R10^2/3</f>
        <v>-2.9343027127098775</v>
      </c>
      <c r="V10" s="11">
        <f>'OddsRatio_working_3-way'!S10*'OddsRatio_working_3-way'!R10/3-2*'OddsRatio_working_3-way'!R10^3/27-'OddsRatio_working_3-way'!T10</f>
        <v>0.11516101698233429</v>
      </c>
      <c r="W10" s="11">
        <f>'OddsRatio_working_3-way'!V10^2+4*'OddsRatio_working_3-way'!U10^3/27</f>
        <v>-3.729661627118102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0.96733185708815916</v>
      </c>
      <c r="Y10" s="11">
        <f>IF('OddsRatio_working_3-way'!W10&gt;=0,IF('OddsRatio_working_3-way'!V10+SQRT('OddsRatio_working_3-way'!W10)&gt;0,0,PI()),ACOS('OddsRatio_working_3-way'!V10/(2*'OddsRatio_working_3-way'!X10)))</f>
        <v>1.5112360363418933</v>
      </c>
      <c r="Z10" s="11">
        <f>'OddsRatio_working_3-way'!X10^(1/3)*COS('OddsRatio_working_3-way'!Y10/3)</f>
        <v>0.8661383102188227</v>
      </c>
      <c r="AA10" s="11">
        <f>'OddsRatio_working_3-way'!X10^(1/3)*COS(('OddsRatio_working_3-way'!Y10+2*PI())/3)</f>
        <v>-0.84650475935260061</v>
      </c>
      <c r="AB10" s="11">
        <f>'OddsRatio_working_3-way'!X10^(1/3)*COS(('OddsRatio_working_3-way'!Y10+4*PI())/3)</f>
        <v>-1.9633550866222545E-2</v>
      </c>
      <c r="AC10" s="11">
        <f>'OddsRatio_working_3-way'!X10^(1/3)*SIN('OddsRatio_working_3-way'!Y10/3)</f>
        <v>0.47739431480476185</v>
      </c>
      <c r="AD10" s="11">
        <f>'OddsRatio_working_3-way'!X10^(1/3)*SIN(('OddsRatio_working_3-way'!Y10+2*PI())/3)</f>
        <v>0.51140062243804663</v>
      </c>
      <c r="AE10" s="11">
        <f>'OddsRatio_working_3-way'!X10^(1/3)*SIN(('OddsRatio_working_3-way'!Y10+4*PI())/3)</f>
        <v>-0.98879493724280831</v>
      </c>
      <c r="AF10" s="11">
        <f>-'OddsRatio_working_3-way'!U10/(3*'OddsRatio_working_3-way'!X10^(1/3))*COS(('OddsRatio_working_3-way'!Y10)/3)</f>
        <v>0.86613831021882282</v>
      </c>
      <c r="AG10" s="11">
        <f>-'OddsRatio_working_3-way'!U10/(3*'OddsRatio_working_3-way'!X10^(1/3))*COS(('OddsRatio_working_3-way'!Y10+2*PI())/3)</f>
        <v>-0.84650475935260072</v>
      </c>
      <c r="AH10" s="11">
        <f>-'OddsRatio_working_3-way'!U10/(3*'OddsRatio_working_3-way'!X10^(1/3))*COS(('OddsRatio_working_3-way'!Y10+4*PI())/3)</f>
        <v>-1.9633550866222548E-2</v>
      </c>
      <c r="AI10" s="11">
        <f>'OddsRatio_working_3-way'!U10/(3*'OddsRatio_working_3-way'!X10^(1/3))*SIN(('OddsRatio_working_3-way'!Y10)/3)</f>
        <v>-0.47739431480476191</v>
      </c>
      <c r="AJ10" s="11">
        <f>'OddsRatio_working_3-way'!U10/(3*'OddsRatio_working_3-way'!X10^(1/3))*SIN(('OddsRatio_working_3-way'!Y10+2*PI())/3)</f>
        <v>-0.51140062243804674</v>
      </c>
      <c r="AK10" s="11">
        <f>'OddsRatio_working_3-way'!U10/(3*'OddsRatio_working_3-way'!X10^(1/3))*SIN(('OddsRatio_working_3-way'!Y10+4*PI())/3)</f>
        <v>0.98879493724280842</v>
      </c>
      <c r="AL10" s="11">
        <f>'OddsRatio_working_3-way'!Z10+'OddsRatio_working_3-way'!AF10</f>
        <v>1.7322766204376454</v>
      </c>
      <c r="AM10" s="11">
        <f>'OddsRatio_working_3-way'!AA10+'OddsRatio_working_3-way'!AG10</f>
        <v>-1.6930095187052014</v>
      </c>
      <c r="AN10" s="11">
        <f>'OddsRatio_working_3-way'!AB10+'OddsRatio_working_3-way'!AH10</f>
        <v>-3.9267101732445089E-2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1.7322766204376454</v>
      </c>
      <c r="AS10" s="11">
        <f>IF(('OddsRatio_working_3-way'!X10=0),IF(Q10&gt;0,-Q10^(1/3),(-Q10)^(1/3)),'OddsRatio_working_3-way'!AM10-'OddsRatio_working_3-way'!R10/3)</f>
        <v>-1.6930095187052014</v>
      </c>
      <c r="AT10" s="11">
        <f>IF(('OddsRatio_working_3-way'!X10=0),IF(Q10&gt;0,-Q10^(1/3),(-Q10)^(1/3)),'OddsRatio_working_3-way'!AN10-'OddsRatio_working_3-way'!R10/3)</f>
        <v>-3.9267101732445089E-2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IF('True_Odds_Calculator_3-way'!A11="","",'True_Odds_Calculator_3-way'!A11)</f>
        <v>5.2</v>
      </c>
      <c r="B11" s="4">
        <f>IF('True_Odds_Calculator_3-way'!B11="","",'True_Odds_Calculator_3-way'!B11)</f>
        <v>4.2300000000000004</v>
      </c>
      <c r="C11" s="4">
        <f>IF('True_Odds_Calculator_3-way'!C11="","",'True_Odds_Calculator_3-way'!C11)</f>
        <v>1.61</v>
      </c>
      <c r="D11" s="9">
        <f t="shared" si="13"/>
        <v>0.17898195749906468</v>
      </c>
      <c r="E11" s="9">
        <f t="shared" si="14"/>
        <v>0.22086069485490095</v>
      </c>
      <c r="F11" s="9">
        <f t="shared" si="15"/>
        <v>0.60015734764603446</v>
      </c>
      <c r="G11" s="9">
        <f t="shared" si="16"/>
        <v>1.0921798433831968</v>
      </c>
      <c r="H11" s="9">
        <f t="shared" si="17"/>
        <v>5.587155342209428</v>
      </c>
      <c r="I11" s="9">
        <f t="shared" si="18"/>
        <v>4.5277408941277253</v>
      </c>
      <c r="J11" s="9">
        <f t="shared" si="19"/>
        <v>1.66622970446375</v>
      </c>
      <c r="K11" s="11">
        <f t="shared" si="20"/>
        <v>0.19230769230769229</v>
      </c>
      <c r="L11" s="11">
        <f t="shared" si="21"/>
        <v>0.23640661938534277</v>
      </c>
      <c r="M11" s="11">
        <f t="shared" si="22"/>
        <v>0.6211180124223602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-0.23367489741217773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0.22703167939060628</v>
      </c>
      <c r="Q11" s="11">
        <f>2*'OddsRatio_working_3-way'!K11*'OddsRatio_working_3-way'!L11*'OddsRatio_working_3-way'!M11</f>
        <v>5.6475542136966733E-2</v>
      </c>
      <c r="R11" s="11">
        <f t="shared" si="23"/>
        <v>0</v>
      </c>
      <c r="S11" s="11">
        <f t="shared" si="24"/>
        <v>-0.97157068176709838</v>
      </c>
      <c r="T11" s="11">
        <f t="shared" si="25"/>
        <v>-0.24168424919579559</v>
      </c>
      <c r="U11" s="11">
        <f>'OddsRatio_working_3-way'!S11-'OddsRatio_working_3-way'!R11^2/3</f>
        <v>-0.97157068176709838</v>
      </c>
      <c r="V11" s="11">
        <f>'OddsRatio_working_3-way'!S11*'OddsRatio_working_3-way'!R11/3-2*'OddsRatio_working_3-way'!R11^3/27-'OddsRatio_working_3-way'!T11</f>
        <v>0.24168424919579559</v>
      </c>
      <c r="W11" s="11">
        <f>'OddsRatio_working_3-way'!V11^2+4*'OddsRatio_working_3-way'!U11^3/27</f>
        <v>-7.745742685938406E-2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0.18430186052283865</v>
      </c>
      <c r="Y11" s="11">
        <f>IF('OddsRatio_working_3-way'!W11&gt;=0,IF('OddsRatio_working_3-way'!V11+SQRT('OddsRatio_working_3-way'!W11)&gt;0,0,PI()),ACOS('OddsRatio_working_3-way'!V11/(2*'OddsRatio_working_3-way'!X11)))</f>
        <v>0.8557200486059634</v>
      </c>
      <c r="Z11" s="11">
        <f>'OddsRatio_working_3-way'!X11^(1/3)*COS('OddsRatio_working_3-way'!Y11/3)</f>
        <v>0.54608992169159853</v>
      </c>
      <c r="AA11" s="11">
        <f>'OddsRatio_working_3-way'!X11^(1/3)*COS(('OddsRatio_working_3-way'!Y11+2*PI())/3)</f>
        <v>-0.41172451417621103</v>
      </c>
      <c r="AB11" s="11">
        <f>'OddsRatio_working_3-way'!X11^(1/3)*COS(('OddsRatio_working_3-way'!Y11+4*PI())/3)</f>
        <v>-0.13436540751538753</v>
      </c>
      <c r="AC11" s="11">
        <f>'OddsRatio_working_3-way'!X11^(1/3)*SIN('OddsRatio_working_3-way'!Y11/3)</f>
        <v>0.16013335489282063</v>
      </c>
      <c r="AD11" s="11">
        <f>'OddsRatio_working_3-way'!X11^(1/3)*SIN(('OddsRatio_working_3-way'!Y11+2*PI())/3)</f>
        <v>0.39286106748916871</v>
      </c>
      <c r="AE11" s="11">
        <f>'OddsRatio_working_3-way'!X11^(1/3)*SIN(('OddsRatio_working_3-way'!Y11+4*PI())/3)</f>
        <v>-0.55299442238198937</v>
      </c>
      <c r="AF11" s="11">
        <f>-'OddsRatio_working_3-way'!U11/(3*'OddsRatio_working_3-way'!X11^(1/3))*COS(('OddsRatio_working_3-way'!Y11)/3)</f>
        <v>0.54608992169159842</v>
      </c>
      <c r="AG11" s="11">
        <f>-'OddsRatio_working_3-way'!U11/(3*'OddsRatio_working_3-way'!X11^(1/3))*COS(('OddsRatio_working_3-way'!Y11+2*PI())/3)</f>
        <v>-0.41172451417621098</v>
      </c>
      <c r="AH11" s="11">
        <f>-'OddsRatio_working_3-way'!U11/(3*'OddsRatio_working_3-way'!X11^(1/3))*COS(('OddsRatio_working_3-way'!Y11+4*PI())/3)</f>
        <v>-0.1343654075153875</v>
      </c>
      <c r="AI11" s="11">
        <f>'OddsRatio_working_3-way'!U11/(3*'OddsRatio_working_3-way'!X11^(1/3))*SIN(('OddsRatio_working_3-way'!Y11)/3)</f>
        <v>-0.16013335489282057</v>
      </c>
      <c r="AJ11" s="11">
        <f>'OddsRatio_working_3-way'!U11/(3*'OddsRatio_working_3-way'!X11^(1/3))*SIN(('OddsRatio_working_3-way'!Y11+2*PI())/3)</f>
        <v>-0.39286106748916866</v>
      </c>
      <c r="AK11" s="11">
        <f>'OddsRatio_working_3-way'!U11/(3*'OddsRatio_working_3-way'!X11^(1/3))*SIN(('OddsRatio_working_3-way'!Y11+4*PI())/3)</f>
        <v>0.55299442238198926</v>
      </c>
      <c r="AL11" s="11">
        <f>'OddsRatio_working_3-way'!Z11+'OddsRatio_working_3-way'!AF11</f>
        <v>1.0921798433831968</v>
      </c>
      <c r="AM11" s="11">
        <f>'OddsRatio_working_3-way'!AA11+'OddsRatio_working_3-way'!AG11</f>
        <v>-0.82344902835242206</v>
      </c>
      <c r="AN11" s="11">
        <f>'OddsRatio_working_3-way'!AB11+'OddsRatio_working_3-way'!AH11</f>
        <v>-0.26873081503077501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1.0921798433831968</v>
      </c>
      <c r="AS11" s="11">
        <f>IF(('OddsRatio_working_3-way'!X11=0),IF(Q11&gt;0,-Q11^(1/3),(-Q11)^(1/3)),'OddsRatio_working_3-way'!AM11-'OddsRatio_working_3-way'!R11/3)</f>
        <v>-0.82344902835242206</v>
      </c>
      <c r="AT11" s="11">
        <f>IF(('OddsRatio_working_3-way'!X11=0),IF(Q11&gt;0,-Q11^(1/3),(-Q11)^(1/3)),'OddsRatio_working_3-way'!AN11-'OddsRatio_working_3-way'!R11/3)</f>
        <v>-0.26873081503077501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 t="str">
        <f>IF('True_Odds_Calculator_3-way'!A12="","",'True_Odds_Calculator_3-way'!A12)</f>
        <v/>
      </c>
      <c r="B12" s="4" t="str">
        <f>IF('True_Odds_Calculator_3-way'!B12="","",'True_Odds_Calculator_3-way'!B12)</f>
        <v/>
      </c>
      <c r="C12" s="4" t="str">
        <f>IF('True_Odds_Calculator_3-way'!C12="","",'True_Odds_Calculator_3-way'!C12)</f>
        <v/>
      </c>
      <c r="D12" s="9" t="e">
        <f t="shared" si="13"/>
        <v>#VALUE!</v>
      </c>
      <c r="E12" s="9" t="e">
        <f t="shared" si="14"/>
        <v>#VALUE!</v>
      </c>
      <c r="F12" s="9" t="e">
        <f t="shared" si="15"/>
        <v>#VALUE!</v>
      </c>
      <c r="G12" s="9" t="str">
        <f t="shared" si="16"/>
        <v/>
      </c>
      <c r="H12" s="9" t="str">
        <f t="shared" si="17"/>
        <v/>
      </c>
      <c r="I12" s="9" t="str">
        <f t="shared" si="18"/>
        <v/>
      </c>
      <c r="J12" s="9" t="str">
        <f t="shared" si="19"/>
        <v/>
      </c>
      <c r="K12" s="11" t="e">
        <f t="shared" si="20"/>
        <v>#VALUE!</v>
      </c>
      <c r="L12" s="11" t="e">
        <f t="shared" si="21"/>
        <v>#VALUE!</v>
      </c>
      <c r="M12" s="11" t="e">
        <f t="shared" si="22"/>
        <v>#VALUE!</v>
      </c>
      <c r="N12" s="11" t="e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#VALUE!</v>
      </c>
      <c r="O12" s="11">
        <f>0</f>
        <v>0</v>
      </c>
      <c r="P12" s="11" t="e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#VALUE!</v>
      </c>
      <c r="Q12" s="11" t="e">
        <f>2*'OddsRatio_working_3-way'!K12*'OddsRatio_working_3-way'!L12*'OddsRatio_working_3-way'!M12</f>
        <v>#VALUE!</v>
      </c>
      <c r="R12" s="11" t="e">
        <f t="shared" si="23"/>
        <v>#VALUE!</v>
      </c>
      <c r="S12" s="11" t="e">
        <f t="shared" si="24"/>
        <v>#VALUE!</v>
      </c>
      <c r="T12" s="11" t="e">
        <f t="shared" si="25"/>
        <v>#VALUE!</v>
      </c>
      <c r="U12" s="11" t="e">
        <f>'OddsRatio_working_3-way'!S12-'OddsRatio_working_3-way'!R12^2/3</f>
        <v>#VALUE!</v>
      </c>
      <c r="V12" s="11" t="e">
        <f>'OddsRatio_working_3-way'!S12*'OddsRatio_working_3-way'!R12/3-2*'OddsRatio_working_3-way'!R12^3/27-'OddsRatio_working_3-way'!T12</f>
        <v>#VALUE!</v>
      </c>
      <c r="W12" s="11" t="e">
        <f>'OddsRatio_working_3-way'!V12^2+4*'OddsRatio_working_3-way'!U12^3/27</f>
        <v>#VALUE!</v>
      </c>
      <c r="X12" s="11" t="e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#VALUE!</v>
      </c>
      <c r="Y12" s="11" t="e">
        <f>IF('OddsRatio_working_3-way'!W12&gt;=0,IF('OddsRatio_working_3-way'!V12+SQRT('OddsRatio_working_3-way'!W12)&gt;0,0,PI()),ACOS('OddsRatio_working_3-way'!V12/(2*'OddsRatio_working_3-way'!X12)))</f>
        <v>#VALUE!</v>
      </c>
      <c r="Z12" s="11" t="e">
        <f>'OddsRatio_working_3-way'!X12^(1/3)*COS('OddsRatio_working_3-way'!Y12/3)</f>
        <v>#VALUE!</v>
      </c>
      <c r="AA12" s="11" t="e">
        <f>'OddsRatio_working_3-way'!X12^(1/3)*COS(('OddsRatio_working_3-way'!Y12+2*PI())/3)</f>
        <v>#VALUE!</v>
      </c>
      <c r="AB12" s="11" t="e">
        <f>'OddsRatio_working_3-way'!X12^(1/3)*COS(('OddsRatio_working_3-way'!Y12+4*PI())/3)</f>
        <v>#VALUE!</v>
      </c>
      <c r="AC12" s="11" t="e">
        <f>'OddsRatio_working_3-way'!X12^(1/3)*SIN('OddsRatio_working_3-way'!Y12/3)</f>
        <v>#VALUE!</v>
      </c>
      <c r="AD12" s="11" t="e">
        <f>'OddsRatio_working_3-way'!X12^(1/3)*SIN(('OddsRatio_working_3-way'!Y12+2*PI())/3)</f>
        <v>#VALUE!</v>
      </c>
      <c r="AE12" s="11" t="e">
        <f>'OddsRatio_working_3-way'!X12^(1/3)*SIN(('OddsRatio_working_3-way'!Y12+4*PI())/3)</f>
        <v>#VALUE!</v>
      </c>
      <c r="AF12" s="11" t="e">
        <f>-'OddsRatio_working_3-way'!U12/(3*'OddsRatio_working_3-way'!X12^(1/3))*COS(('OddsRatio_working_3-way'!Y12)/3)</f>
        <v>#VALUE!</v>
      </c>
      <c r="AG12" s="11" t="e">
        <f>-'OddsRatio_working_3-way'!U12/(3*'OddsRatio_working_3-way'!X12^(1/3))*COS(('OddsRatio_working_3-way'!Y12+2*PI())/3)</f>
        <v>#VALUE!</v>
      </c>
      <c r="AH12" s="11" t="e">
        <f>-'OddsRatio_working_3-way'!U12/(3*'OddsRatio_working_3-way'!X12^(1/3))*COS(('OddsRatio_working_3-way'!Y12+4*PI())/3)</f>
        <v>#VALUE!</v>
      </c>
      <c r="AI12" s="11" t="e">
        <f>'OddsRatio_working_3-way'!U12/(3*'OddsRatio_working_3-way'!X12^(1/3))*SIN(('OddsRatio_working_3-way'!Y12)/3)</f>
        <v>#VALUE!</v>
      </c>
      <c r="AJ12" s="11" t="e">
        <f>'OddsRatio_working_3-way'!U12/(3*'OddsRatio_working_3-way'!X12^(1/3))*SIN(('OddsRatio_working_3-way'!Y12+2*PI())/3)</f>
        <v>#VALUE!</v>
      </c>
      <c r="AK12" s="11" t="e">
        <f>'OddsRatio_working_3-way'!U12/(3*'OddsRatio_working_3-way'!X12^(1/3))*SIN(('OddsRatio_working_3-way'!Y12+4*PI())/3)</f>
        <v>#VALUE!</v>
      </c>
      <c r="AL12" s="11" t="e">
        <f>'OddsRatio_working_3-way'!Z12+'OddsRatio_working_3-way'!AF12</f>
        <v>#VALUE!</v>
      </c>
      <c r="AM12" s="11" t="e">
        <f>'OddsRatio_working_3-way'!AA12+'OddsRatio_working_3-way'!AG12</f>
        <v>#VALUE!</v>
      </c>
      <c r="AN12" s="11" t="e">
        <f>'OddsRatio_working_3-way'!AB12+'OddsRatio_working_3-way'!AH12</f>
        <v>#VALUE!</v>
      </c>
      <c r="AO12" s="11" t="e">
        <f>'OddsRatio_working_3-way'!AC12+'OddsRatio_working_3-way'!AI12</f>
        <v>#VALUE!</v>
      </c>
      <c r="AP12" s="11" t="e">
        <f>'OddsRatio_working_3-way'!AD12+'OddsRatio_working_3-way'!AJ12</f>
        <v>#VALUE!</v>
      </c>
      <c r="AQ12" s="11" t="e">
        <f>'OddsRatio_working_3-way'!AE12+'OddsRatio_working_3-way'!AK12</f>
        <v>#VALUE!</v>
      </c>
      <c r="AR12" s="10" t="str">
        <f>IF(A12="","",IF(('OddsRatio_working_3-way'!X12=0),IF(Q12&gt;0,-Q12^(1/3),(-Q12)^(1/3)),'OddsRatio_working_3-way'!AL12-'OddsRatio_working_3-way'!R12/3))</f>
        <v/>
      </c>
      <c r="AS12" s="11" t="e">
        <f>IF(('OddsRatio_working_3-way'!X12=0),IF(Q12&gt;0,-Q12^(1/3),(-Q12)^(1/3)),'OddsRatio_working_3-way'!AM12-'OddsRatio_working_3-way'!R12/3)</f>
        <v>#VALUE!</v>
      </c>
      <c r="AT12" s="11" t="e">
        <f>IF(('OddsRatio_working_3-way'!X12=0),IF(Q12&gt;0,-Q12^(1/3),(-Q12)^(1/3)),'OddsRatio_working_3-way'!AN12-'OddsRatio_working_3-way'!R12/3)</f>
        <v>#VALUE!</v>
      </c>
      <c r="AU12" s="11" t="e">
        <f>IF(('OddsRatio_working_3-way'!X12=0),0,'OddsRatio_working_3-way'!AO12)</f>
        <v>#VALUE!</v>
      </c>
      <c r="AV12" s="11" t="e">
        <f>IF(('OddsRatio_working_3-way'!X12=0),0,'OddsRatio_working_3-way'!AP12)</f>
        <v>#VALUE!</v>
      </c>
      <c r="AW12" s="11" t="e">
        <f>IF(('OddsRatio_working_3-way'!X12=0),0,'OddsRatio_working_3-way'!AQ12)</f>
        <v>#VALUE!</v>
      </c>
    </row>
    <row r="13" spans="1:49" x14ac:dyDescent="0.2">
      <c r="A13" s="4" t="str">
        <f>IF('True_Odds_Calculator_3-way'!A13="","",'True_Odds_Calculator_3-way'!A13)</f>
        <v/>
      </c>
      <c r="B13" s="4" t="str">
        <f>IF('True_Odds_Calculator_3-way'!B13="","",'True_Odds_Calculator_3-way'!B13)</f>
        <v/>
      </c>
      <c r="C13" s="4" t="str">
        <f>IF('True_Odds_Calculator_3-way'!C13="","",'True_Odds_Calculator_3-way'!C13)</f>
        <v/>
      </c>
      <c r="D13" s="9" t="e">
        <f t="shared" si="13"/>
        <v>#VALUE!</v>
      </c>
      <c r="E13" s="9" t="e">
        <f t="shared" si="14"/>
        <v>#VALUE!</v>
      </c>
      <c r="F13" s="9" t="e">
        <f t="shared" si="15"/>
        <v>#VALUE!</v>
      </c>
      <c r="G13" s="9" t="str">
        <f t="shared" si="16"/>
        <v/>
      </c>
      <c r="H13" s="9" t="str">
        <f t="shared" si="17"/>
        <v/>
      </c>
      <c r="I13" s="9" t="str">
        <f t="shared" si="18"/>
        <v/>
      </c>
      <c r="J13" s="9" t="str">
        <f t="shared" si="19"/>
        <v/>
      </c>
      <c r="K13" s="11" t="e">
        <f t="shared" si="20"/>
        <v>#VALUE!</v>
      </c>
      <c r="L13" s="11" t="e">
        <f t="shared" si="21"/>
        <v>#VALUE!</v>
      </c>
      <c r="M13" s="11" t="e">
        <f t="shared" si="22"/>
        <v>#VALUE!</v>
      </c>
      <c r="N13" s="11" t="e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#VALUE!</v>
      </c>
      <c r="O13" s="11">
        <f>0</f>
        <v>0</v>
      </c>
      <c r="P13" s="11" t="e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#VALUE!</v>
      </c>
      <c r="Q13" s="11" t="e">
        <f>2*'OddsRatio_working_3-way'!K13*'OddsRatio_working_3-way'!L13*'OddsRatio_working_3-way'!M13</f>
        <v>#VALUE!</v>
      </c>
      <c r="R13" s="11" t="e">
        <f t="shared" si="23"/>
        <v>#VALUE!</v>
      </c>
      <c r="S13" s="11" t="e">
        <f t="shared" si="24"/>
        <v>#VALUE!</v>
      </c>
      <c r="T13" s="11" t="e">
        <f t="shared" si="25"/>
        <v>#VALUE!</v>
      </c>
      <c r="U13" s="11" t="e">
        <f>'OddsRatio_working_3-way'!S13-'OddsRatio_working_3-way'!R13^2/3</f>
        <v>#VALUE!</v>
      </c>
      <c r="V13" s="11" t="e">
        <f>'OddsRatio_working_3-way'!S13*'OddsRatio_working_3-way'!R13/3-2*'OddsRatio_working_3-way'!R13^3/27-'OddsRatio_working_3-way'!T13</f>
        <v>#VALUE!</v>
      </c>
      <c r="W13" s="11" t="e">
        <f>'OddsRatio_working_3-way'!V13^2+4*'OddsRatio_working_3-way'!U13^3/27</f>
        <v>#VALUE!</v>
      </c>
      <c r="X13" s="11" t="e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#VALUE!</v>
      </c>
      <c r="Y13" s="11" t="e">
        <f>IF('OddsRatio_working_3-way'!W13&gt;=0,IF('OddsRatio_working_3-way'!V13+SQRT('OddsRatio_working_3-way'!W13)&gt;0,0,PI()),ACOS('OddsRatio_working_3-way'!V13/(2*'OddsRatio_working_3-way'!X13)))</f>
        <v>#VALUE!</v>
      </c>
      <c r="Z13" s="11" t="e">
        <f>'OddsRatio_working_3-way'!X13^(1/3)*COS('OddsRatio_working_3-way'!Y13/3)</f>
        <v>#VALUE!</v>
      </c>
      <c r="AA13" s="11" t="e">
        <f>'OddsRatio_working_3-way'!X13^(1/3)*COS(('OddsRatio_working_3-way'!Y13+2*PI())/3)</f>
        <v>#VALUE!</v>
      </c>
      <c r="AB13" s="11" t="e">
        <f>'OddsRatio_working_3-way'!X13^(1/3)*COS(('OddsRatio_working_3-way'!Y13+4*PI())/3)</f>
        <v>#VALUE!</v>
      </c>
      <c r="AC13" s="11" t="e">
        <f>'OddsRatio_working_3-way'!X13^(1/3)*SIN('OddsRatio_working_3-way'!Y13/3)</f>
        <v>#VALUE!</v>
      </c>
      <c r="AD13" s="11" t="e">
        <f>'OddsRatio_working_3-way'!X13^(1/3)*SIN(('OddsRatio_working_3-way'!Y13+2*PI())/3)</f>
        <v>#VALUE!</v>
      </c>
      <c r="AE13" s="11" t="e">
        <f>'OddsRatio_working_3-way'!X13^(1/3)*SIN(('OddsRatio_working_3-way'!Y13+4*PI())/3)</f>
        <v>#VALUE!</v>
      </c>
      <c r="AF13" s="11" t="e">
        <f>-'OddsRatio_working_3-way'!U13/(3*'OddsRatio_working_3-way'!X13^(1/3))*COS(('OddsRatio_working_3-way'!Y13)/3)</f>
        <v>#VALUE!</v>
      </c>
      <c r="AG13" s="11" t="e">
        <f>-'OddsRatio_working_3-way'!U13/(3*'OddsRatio_working_3-way'!X13^(1/3))*COS(('OddsRatio_working_3-way'!Y13+2*PI())/3)</f>
        <v>#VALUE!</v>
      </c>
      <c r="AH13" s="11" t="e">
        <f>-'OddsRatio_working_3-way'!U13/(3*'OddsRatio_working_3-way'!X13^(1/3))*COS(('OddsRatio_working_3-way'!Y13+4*PI())/3)</f>
        <v>#VALUE!</v>
      </c>
      <c r="AI13" s="11" t="e">
        <f>'OddsRatio_working_3-way'!U13/(3*'OddsRatio_working_3-way'!X13^(1/3))*SIN(('OddsRatio_working_3-way'!Y13)/3)</f>
        <v>#VALUE!</v>
      </c>
      <c r="AJ13" s="11" t="e">
        <f>'OddsRatio_working_3-way'!U13/(3*'OddsRatio_working_3-way'!X13^(1/3))*SIN(('OddsRatio_working_3-way'!Y13+2*PI())/3)</f>
        <v>#VALUE!</v>
      </c>
      <c r="AK13" s="11" t="e">
        <f>'OddsRatio_working_3-way'!U13/(3*'OddsRatio_working_3-way'!X13^(1/3))*SIN(('OddsRatio_working_3-way'!Y13+4*PI())/3)</f>
        <v>#VALUE!</v>
      </c>
      <c r="AL13" s="11" t="e">
        <f>'OddsRatio_working_3-way'!Z13+'OddsRatio_working_3-way'!AF13</f>
        <v>#VALUE!</v>
      </c>
      <c r="AM13" s="11" t="e">
        <f>'OddsRatio_working_3-way'!AA13+'OddsRatio_working_3-way'!AG13</f>
        <v>#VALUE!</v>
      </c>
      <c r="AN13" s="11" t="e">
        <f>'OddsRatio_working_3-way'!AB13+'OddsRatio_working_3-way'!AH13</f>
        <v>#VALUE!</v>
      </c>
      <c r="AO13" s="11" t="e">
        <f>'OddsRatio_working_3-way'!AC13+'OddsRatio_working_3-way'!AI13</f>
        <v>#VALUE!</v>
      </c>
      <c r="AP13" s="11" t="e">
        <f>'OddsRatio_working_3-way'!AD13+'OddsRatio_working_3-way'!AJ13</f>
        <v>#VALUE!</v>
      </c>
      <c r="AQ13" s="11" t="e">
        <f>'OddsRatio_working_3-way'!AE13+'OddsRatio_working_3-way'!AK13</f>
        <v>#VALUE!</v>
      </c>
      <c r="AR13" s="10" t="str">
        <f>IF(A13="","",IF(('OddsRatio_working_3-way'!X13=0),IF(Q13&gt;0,-Q13^(1/3),(-Q13)^(1/3)),'OddsRatio_working_3-way'!AL13-'OddsRatio_working_3-way'!R13/3))</f>
        <v/>
      </c>
      <c r="AS13" s="11" t="e">
        <f>IF(('OddsRatio_working_3-way'!X13=0),IF(Q13&gt;0,-Q13^(1/3),(-Q13)^(1/3)),'OddsRatio_working_3-way'!AM13-'OddsRatio_working_3-way'!R13/3)</f>
        <v>#VALUE!</v>
      </c>
      <c r="AT13" s="11" t="e">
        <f>IF(('OddsRatio_working_3-way'!X13=0),IF(Q13&gt;0,-Q13^(1/3),(-Q13)^(1/3)),'OddsRatio_working_3-way'!AN13-'OddsRatio_working_3-way'!R13/3)</f>
        <v>#VALUE!</v>
      </c>
      <c r="AU13" s="11" t="e">
        <f>IF(('OddsRatio_working_3-way'!X13=0),0,'OddsRatio_working_3-way'!AO13)</f>
        <v>#VALUE!</v>
      </c>
      <c r="AV13" s="11" t="e">
        <f>IF(('OddsRatio_working_3-way'!X13=0),0,'OddsRatio_working_3-way'!AP13)</f>
        <v>#VALUE!</v>
      </c>
      <c r="AW13" s="11" t="e">
        <f>IF(('OddsRatio_working_3-way'!X13=0),0,'OddsRatio_working_3-way'!AQ13)</f>
        <v>#VALUE!</v>
      </c>
    </row>
    <row r="14" spans="1:4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9" t="e">
        <f t="shared" si="13"/>
        <v>#VALUE!</v>
      </c>
      <c r="E14" s="9" t="e">
        <f t="shared" si="14"/>
        <v>#VALUE!</v>
      </c>
      <c r="F14" s="9" t="e">
        <f t="shared" si="15"/>
        <v>#VALUE!</v>
      </c>
      <c r="G14" s="9" t="str">
        <f t="shared" si="16"/>
        <v/>
      </c>
      <c r="H14" s="9" t="str">
        <f t="shared" si="17"/>
        <v/>
      </c>
      <c r="I14" s="9" t="str">
        <f t="shared" si="18"/>
        <v/>
      </c>
      <c r="J14" s="9" t="str">
        <f t="shared" si="19"/>
        <v/>
      </c>
      <c r="K14" s="11" t="e">
        <f t="shared" si="20"/>
        <v>#VALUE!</v>
      </c>
      <c r="L14" s="11" t="e">
        <f t="shared" si="21"/>
        <v>#VALUE!</v>
      </c>
      <c r="M14" s="11" t="e">
        <f t="shared" si="22"/>
        <v>#VALUE!</v>
      </c>
      <c r="N14" s="11" t="e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#VALUE!</v>
      </c>
      <c r="O14" s="11">
        <f>0</f>
        <v>0</v>
      </c>
      <c r="P14" s="11" t="e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#VALUE!</v>
      </c>
      <c r="Q14" s="11" t="e">
        <f>2*'OddsRatio_working_3-way'!K14*'OddsRatio_working_3-way'!L14*'OddsRatio_working_3-way'!M14</f>
        <v>#VALUE!</v>
      </c>
      <c r="R14" s="11" t="e">
        <f t="shared" si="23"/>
        <v>#VALUE!</v>
      </c>
      <c r="S14" s="11" t="e">
        <f t="shared" si="24"/>
        <v>#VALUE!</v>
      </c>
      <c r="T14" s="11" t="e">
        <f t="shared" si="25"/>
        <v>#VALUE!</v>
      </c>
      <c r="U14" s="11" t="e">
        <f>'OddsRatio_working_3-way'!S14-'OddsRatio_working_3-way'!R14^2/3</f>
        <v>#VALUE!</v>
      </c>
      <c r="V14" s="11" t="e">
        <f>'OddsRatio_working_3-way'!S14*'OddsRatio_working_3-way'!R14/3-2*'OddsRatio_working_3-way'!R14^3/27-'OddsRatio_working_3-way'!T14</f>
        <v>#VALUE!</v>
      </c>
      <c r="W14" s="11" t="e">
        <f>'OddsRatio_working_3-way'!V14^2+4*'OddsRatio_working_3-way'!U14^3/27</f>
        <v>#VALUE!</v>
      </c>
      <c r="X14" s="11" t="e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#VALUE!</v>
      </c>
      <c r="Y14" s="11" t="e">
        <f>IF('OddsRatio_working_3-way'!W14&gt;=0,IF('OddsRatio_working_3-way'!V14+SQRT('OddsRatio_working_3-way'!W14)&gt;0,0,PI()),ACOS('OddsRatio_working_3-way'!V14/(2*'OddsRatio_working_3-way'!X14)))</f>
        <v>#VALUE!</v>
      </c>
      <c r="Z14" s="11" t="e">
        <f>'OddsRatio_working_3-way'!X14^(1/3)*COS('OddsRatio_working_3-way'!Y14/3)</f>
        <v>#VALUE!</v>
      </c>
      <c r="AA14" s="11" t="e">
        <f>'OddsRatio_working_3-way'!X14^(1/3)*COS(('OddsRatio_working_3-way'!Y14+2*PI())/3)</f>
        <v>#VALUE!</v>
      </c>
      <c r="AB14" s="11" t="e">
        <f>'OddsRatio_working_3-way'!X14^(1/3)*COS(('OddsRatio_working_3-way'!Y14+4*PI())/3)</f>
        <v>#VALUE!</v>
      </c>
      <c r="AC14" s="11" t="e">
        <f>'OddsRatio_working_3-way'!X14^(1/3)*SIN('OddsRatio_working_3-way'!Y14/3)</f>
        <v>#VALUE!</v>
      </c>
      <c r="AD14" s="11" t="e">
        <f>'OddsRatio_working_3-way'!X14^(1/3)*SIN(('OddsRatio_working_3-way'!Y14+2*PI())/3)</f>
        <v>#VALUE!</v>
      </c>
      <c r="AE14" s="11" t="e">
        <f>'OddsRatio_working_3-way'!X14^(1/3)*SIN(('OddsRatio_working_3-way'!Y14+4*PI())/3)</f>
        <v>#VALUE!</v>
      </c>
      <c r="AF14" s="11" t="e">
        <f>-'OddsRatio_working_3-way'!U14/(3*'OddsRatio_working_3-way'!X14^(1/3))*COS(('OddsRatio_working_3-way'!Y14)/3)</f>
        <v>#VALUE!</v>
      </c>
      <c r="AG14" s="11" t="e">
        <f>-'OddsRatio_working_3-way'!U14/(3*'OddsRatio_working_3-way'!X14^(1/3))*COS(('OddsRatio_working_3-way'!Y14+2*PI())/3)</f>
        <v>#VALUE!</v>
      </c>
      <c r="AH14" s="11" t="e">
        <f>-'OddsRatio_working_3-way'!U14/(3*'OddsRatio_working_3-way'!X14^(1/3))*COS(('OddsRatio_working_3-way'!Y14+4*PI())/3)</f>
        <v>#VALUE!</v>
      </c>
      <c r="AI14" s="11" t="e">
        <f>'OddsRatio_working_3-way'!U14/(3*'OddsRatio_working_3-way'!X14^(1/3))*SIN(('OddsRatio_working_3-way'!Y14)/3)</f>
        <v>#VALUE!</v>
      </c>
      <c r="AJ14" s="11" t="e">
        <f>'OddsRatio_working_3-way'!U14/(3*'OddsRatio_working_3-way'!X14^(1/3))*SIN(('OddsRatio_working_3-way'!Y14+2*PI())/3)</f>
        <v>#VALUE!</v>
      </c>
      <c r="AK14" s="11" t="e">
        <f>'OddsRatio_working_3-way'!U14/(3*'OddsRatio_working_3-way'!X14^(1/3))*SIN(('OddsRatio_working_3-way'!Y14+4*PI())/3)</f>
        <v>#VALUE!</v>
      </c>
      <c r="AL14" s="11" t="e">
        <f>'OddsRatio_working_3-way'!Z14+'OddsRatio_working_3-way'!AF14</f>
        <v>#VALUE!</v>
      </c>
      <c r="AM14" s="11" t="e">
        <f>'OddsRatio_working_3-way'!AA14+'OddsRatio_working_3-way'!AG14</f>
        <v>#VALUE!</v>
      </c>
      <c r="AN14" s="11" t="e">
        <f>'OddsRatio_working_3-way'!AB14+'OddsRatio_working_3-way'!AH14</f>
        <v>#VALUE!</v>
      </c>
      <c r="AO14" s="11" t="e">
        <f>'OddsRatio_working_3-way'!AC14+'OddsRatio_working_3-way'!AI14</f>
        <v>#VALUE!</v>
      </c>
      <c r="AP14" s="11" t="e">
        <f>'OddsRatio_working_3-way'!AD14+'OddsRatio_working_3-way'!AJ14</f>
        <v>#VALUE!</v>
      </c>
      <c r="AQ14" s="11" t="e">
        <f>'OddsRatio_working_3-way'!AE14+'OddsRatio_working_3-way'!AK14</f>
        <v>#VALUE!</v>
      </c>
      <c r="AR14" s="10" t="str">
        <f>IF(A14="","",IF(('OddsRatio_working_3-way'!X14=0),IF(Q14&gt;0,-Q14^(1/3),(-Q14)^(1/3)),'OddsRatio_working_3-way'!AL14-'OddsRatio_working_3-way'!R14/3))</f>
        <v/>
      </c>
      <c r="AS14" s="11" t="e">
        <f>IF(('OddsRatio_working_3-way'!X14=0),IF(Q14&gt;0,-Q14^(1/3),(-Q14)^(1/3)),'OddsRatio_working_3-way'!AM14-'OddsRatio_working_3-way'!R14/3)</f>
        <v>#VALUE!</v>
      </c>
      <c r="AT14" s="11" t="e">
        <f>IF(('OddsRatio_working_3-way'!X14=0),IF(Q14&gt;0,-Q14^(1/3),(-Q14)^(1/3)),'OddsRatio_working_3-way'!AN14-'OddsRatio_working_3-way'!R14/3)</f>
        <v>#VALUE!</v>
      </c>
      <c r="AU14" s="11" t="e">
        <f>IF(('OddsRatio_working_3-way'!X14=0),0,'OddsRatio_working_3-way'!AO14)</f>
        <v>#VALUE!</v>
      </c>
      <c r="AV14" s="11" t="e">
        <f>IF(('OddsRatio_working_3-way'!X14=0),0,'OddsRatio_working_3-way'!AP14)</f>
        <v>#VALUE!</v>
      </c>
      <c r="AW14" s="11" t="e">
        <f>IF(('OddsRatio_working_3-way'!X14=0),0,'OddsRatio_working_3-way'!AQ14)</f>
        <v>#VALUE!</v>
      </c>
    </row>
    <row r="15" spans="1:4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9" t="e">
        <f t="shared" si="13"/>
        <v>#VALUE!</v>
      </c>
      <c r="E15" s="9" t="e">
        <f t="shared" si="14"/>
        <v>#VALUE!</v>
      </c>
      <c r="F15" s="9" t="e">
        <f t="shared" si="15"/>
        <v>#VALUE!</v>
      </c>
      <c r="G15" s="9" t="str">
        <f t="shared" si="16"/>
        <v/>
      </c>
      <c r="H15" s="9" t="str">
        <f t="shared" si="17"/>
        <v/>
      </c>
      <c r="I15" s="9" t="str">
        <f t="shared" si="18"/>
        <v/>
      </c>
      <c r="J15" s="9" t="str">
        <f t="shared" si="19"/>
        <v/>
      </c>
      <c r="K15" s="11" t="e">
        <f t="shared" si="20"/>
        <v>#VALUE!</v>
      </c>
      <c r="L15" s="11" t="e">
        <f t="shared" si="21"/>
        <v>#VALUE!</v>
      </c>
      <c r="M15" s="11" t="e">
        <f t="shared" si="22"/>
        <v>#VALUE!</v>
      </c>
      <c r="N15" s="11" t="e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#VALUE!</v>
      </c>
      <c r="O15" s="11">
        <f>0</f>
        <v>0</v>
      </c>
      <c r="P15" s="11" t="e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#VALUE!</v>
      </c>
      <c r="Q15" s="11" t="e">
        <f>2*'OddsRatio_working_3-way'!K15*'OddsRatio_working_3-way'!L15*'OddsRatio_working_3-way'!M15</f>
        <v>#VALUE!</v>
      </c>
      <c r="R15" s="11" t="e">
        <f t="shared" si="23"/>
        <v>#VALUE!</v>
      </c>
      <c r="S15" s="11" t="e">
        <f t="shared" si="24"/>
        <v>#VALUE!</v>
      </c>
      <c r="T15" s="11" t="e">
        <f t="shared" si="25"/>
        <v>#VALUE!</v>
      </c>
      <c r="U15" s="11" t="e">
        <f>'OddsRatio_working_3-way'!S15-'OddsRatio_working_3-way'!R15^2/3</f>
        <v>#VALUE!</v>
      </c>
      <c r="V15" s="11" t="e">
        <f>'OddsRatio_working_3-way'!S15*'OddsRatio_working_3-way'!R15/3-2*'OddsRatio_working_3-way'!R15^3/27-'OddsRatio_working_3-way'!T15</f>
        <v>#VALUE!</v>
      </c>
      <c r="W15" s="11" t="e">
        <f>'OddsRatio_working_3-way'!V15^2+4*'OddsRatio_working_3-way'!U15^3/27</f>
        <v>#VALUE!</v>
      </c>
      <c r="X15" s="11" t="e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#VALUE!</v>
      </c>
      <c r="Y15" s="11" t="e">
        <f>IF('OddsRatio_working_3-way'!W15&gt;=0,IF('OddsRatio_working_3-way'!V15+SQRT('OddsRatio_working_3-way'!W15)&gt;0,0,PI()),ACOS('OddsRatio_working_3-way'!V15/(2*'OddsRatio_working_3-way'!X15)))</f>
        <v>#VALUE!</v>
      </c>
      <c r="Z15" s="11" t="e">
        <f>'OddsRatio_working_3-way'!X15^(1/3)*COS('OddsRatio_working_3-way'!Y15/3)</f>
        <v>#VALUE!</v>
      </c>
      <c r="AA15" s="11" t="e">
        <f>'OddsRatio_working_3-way'!X15^(1/3)*COS(('OddsRatio_working_3-way'!Y15+2*PI())/3)</f>
        <v>#VALUE!</v>
      </c>
      <c r="AB15" s="11" t="e">
        <f>'OddsRatio_working_3-way'!X15^(1/3)*COS(('OddsRatio_working_3-way'!Y15+4*PI())/3)</f>
        <v>#VALUE!</v>
      </c>
      <c r="AC15" s="11" t="e">
        <f>'OddsRatio_working_3-way'!X15^(1/3)*SIN('OddsRatio_working_3-way'!Y15/3)</f>
        <v>#VALUE!</v>
      </c>
      <c r="AD15" s="11" t="e">
        <f>'OddsRatio_working_3-way'!X15^(1/3)*SIN(('OddsRatio_working_3-way'!Y15+2*PI())/3)</f>
        <v>#VALUE!</v>
      </c>
      <c r="AE15" s="11" t="e">
        <f>'OddsRatio_working_3-way'!X15^(1/3)*SIN(('OddsRatio_working_3-way'!Y15+4*PI())/3)</f>
        <v>#VALUE!</v>
      </c>
      <c r="AF15" s="11" t="e">
        <f>-'OddsRatio_working_3-way'!U15/(3*'OddsRatio_working_3-way'!X15^(1/3))*COS(('OddsRatio_working_3-way'!Y15)/3)</f>
        <v>#VALUE!</v>
      </c>
      <c r="AG15" s="11" t="e">
        <f>-'OddsRatio_working_3-way'!U15/(3*'OddsRatio_working_3-way'!X15^(1/3))*COS(('OddsRatio_working_3-way'!Y15+2*PI())/3)</f>
        <v>#VALUE!</v>
      </c>
      <c r="AH15" s="11" t="e">
        <f>-'OddsRatio_working_3-way'!U15/(3*'OddsRatio_working_3-way'!X15^(1/3))*COS(('OddsRatio_working_3-way'!Y15+4*PI())/3)</f>
        <v>#VALUE!</v>
      </c>
      <c r="AI15" s="11" t="e">
        <f>'OddsRatio_working_3-way'!U15/(3*'OddsRatio_working_3-way'!X15^(1/3))*SIN(('OddsRatio_working_3-way'!Y15)/3)</f>
        <v>#VALUE!</v>
      </c>
      <c r="AJ15" s="11" t="e">
        <f>'OddsRatio_working_3-way'!U15/(3*'OddsRatio_working_3-way'!X15^(1/3))*SIN(('OddsRatio_working_3-way'!Y15+2*PI())/3)</f>
        <v>#VALUE!</v>
      </c>
      <c r="AK15" s="11" t="e">
        <f>'OddsRatio_working_3-way'!U15/(3*'OddsRatio_working_3-way'!X15^(1/3))*SIN(('OddsRatio_working_3-way'!Y15+4*PI())/3)</f>
        <v>#VALUE!</v>
      </c>
      <c r="AL15" s="11" t="e">
        <f>'OddsRatio_working_3-way'!Z15+'OddsRatio_working_3-way'!AF15</f>
        <v>#VALUE!</v>
      </c>
      <c r="AM15" s="11" t="e">
        <f>'OddsRatio_working_3-way'!AA15+'OddsRatio_working_3-way'!AG15</f>
        <v>#VALUE!</v>
      </c>
      <c r="AN15" s="11" t="e">
        <f>'OddsRatio_working_3-way'!AB15+'OddsRatio_working_3-way'!AH15</f>
        <v>#VALUE!</v>
      </c>
      <c r="AO15" s="11" t="e">
        <f>'OddsRatio_working_3-way'!AC15+'OddsRatio_working_3-way'!AI15</f>
        <v>#VALUE!</v>
      </c>
      <c r="AP15" s="11" t="e">
        <f>'OddsRatio_working_3-way'!AD15+'OddsRatio_working_3-way'!AJ15</f>
        <v>#VALUE!</v>
      </c>
      <c r="AQ15" s="11" t="e">
        <f>'OddsRatio_working_3-way'!AE15+'OddsRatio_working_3-way'!AK15</f>
        <v>#VALUE!</v>
      </c>
      <c r="AR15" s="10" t="str">
        <f>IF(A15="","",IF(('OddsRatio_working_3-way'!X15=0),IF(Q15&gt;0,-Q15^(1/3),(-Q15)^(1/3)),'OddsRatio_working_3-way'!AL15-'OddsRatio_working_3-way'!R15/3))</f>
        <v/>
      </c>
      <c r="AS15" s="11" t="e">
        <f>IF(('OddsRatio_working_3-way'!X15=0),IF(Q15&gt;0,-Q15^(1/3),(-Q15)^(1/3)),'OddsRatio_working_3-way'!AM15-'OddsRatio_working_3-way'!R15/3)</f>
        <v>#VALUE!</v>
      </c>
      <c r="AT15" s="11" t="e">
        <f>IF(('OddsRatio_working_3-way'!X15=0),IF(Q15&gt;0,-Q15^(1/3),(-Q15)^(1/3)),'OddsRatio_working_3-way'!AN15-'OddsRatio_working_3-way'!R15/3)</f>
        <v>#VALUE!</v>
      </c>
      <c r="AU15" s="11" t="e">
        <f>IF(('OddsRatio_working_3-way'!X15=0),0,'OddsRatio_working_3-way'!AO15)</f>
        <v>#VALUE!</v>
      </c>
      <c r="AV15" s="11" t="e">
        <f>IF(('OddsRatio_working_3-way'!X15=0),0,'OddsRatio_working_3-way'!AP15)</f>
        <v>#VALUE!</v>
      </c>
      <c r="AW15" s="11" t="e">
        <f>IF(('OddsRatio_working_3-way'!X15=0),0,'OddsRatio_working_3-way'!AQ15)</f>
        <v>#VALUE!</v>
      </c>
    </row>
    <row r="16" spans="1:4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9" t="e">
        <f t="shared" si="13"/>
        <v>#VALUE!</v>
      </c>
      <c r="E16" s="9" t="e">
        <f t="shared" si="14"/>
        <v>#VALUE!</v>
      </c>
      <c r="F16" s="9" t="e">
        <f t="shared" si="15"/>
        <v>#VALUE!</v>
      </c>
      <c r="G16" s="9" t="str">
        <f t="shared" si="16"/>
        <v/>
      </c>
      <c r="H16" s="9" t="str">
        <f t="shared" si="17"/>
        <v/>
      </c>
      <c r="I16" s="9" t="str">
        <f t="shared" si="18"/>
        <v/>
      </c>
      <c r="J16" s="9" t="str">
        <f t="shared" si="19"/>
        <v/>
      </c>
      <c r="K16" s="11" t="e">
        <f t="shared" si="20"/>
        <v>#VALUE!</v>
      </c>
      <c r="L16" s="11" t="e">
        <f t="shared" si="21"/>
        <v>#VALUE!</v>
      </c>
      <c r="M16" s="11" t="e">
        <f t="shared" si="22"/>
        <v>#VALUE!</v>
      </c>
      <c r="N16" s="11" t="e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#VALUE!</v>
      </c>
      <c r="O16" s="11">
        <f>0</f>
        <v>0</v>
      </c>
      <c r="P16" s="11" t="e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#VALUE!</v>
      </c>
      <c r="Q16" s="11" t="e">
        <f>2*'OddsRatio_working_3-way'!K16*'OddsRatio_working_3-way'!L16*'OddsRatio_working_3-way'!M16</f>
        <v>#VALUE!</v>
      </c>
      <c r="R16" s="11" t="e">
        <f t="shared" si="23"/>
        <v>#VALUE!</v>
      </c>
      <c r="S16" s="11" t="e">
        <f t="shared" si="24"/>
        <v>#VALUE!</v>
      </c>
      <c r="T16" s="11" t="e">
        <f t="shared" si="25"/>
        <v>#VALUE!</v>
      </c>
      <c r="U16" s="11" t="e">
        <f>'OddsRatio_working_3-way'!S16-'OddsRatio_working_3-way'!R16^2/3</f>
        <v>#VALUE!</v>
      </c>
      <c r="V16" s="11" t="e">
        <f>'OddsRatio_working_3-way'!S16*'OddsRatio_working_3-way'!R16/3-2*'OddsRatio_working_3-way'!R16^3/27-'OddsRatio_working_3-way'!T16</f>
        <v>#VALUE!</v>
      </c>
      <c r="W16" s="11" t="e">
        <f>'OddsRatio_working_3-way'!V16^2+4*'OddsRatio_working_3-way'!U16^3/27</f>
        <v>#VALUE!</v>
      </c>
      <c r="X16" s="11" t="e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#VALUE!</v>
      </c>
      <c r="Y16" s="11" t="e">
        <f>IF('OddsRatio_working_3-way'!W16&gt;=0,IF('OddsRatio_working_3-way'!V16+SQRT('OddsRatio_working_3-way'!W16)&gt;0,0,PI()),ACOS('OddsRatio_working_3-way'!V16/(2*'OddsRatio_working_3-way'!X16)))</f>
        <v>#VALUE!</v>
      </c>
      <c r="Z16" s="11" t="e">
        <f>'OddsRatio_working_3-way'!X16^(1/3)*COS('OddsRatio_working_3-way'!Y16/3)</f>
        <v>#VALUE!</v>
      </c>
      <c r="AA16" s="11" t="e">
        <f>'OddsRatio_working_3-way'!X16^(1/3)*COS(('OddsRatio_working_3-way'!Y16+2*PI())/3)</f>
        <v>#VALUE!</v>
      </c>
      <c r="AB16" s="11" t="e">
        <f>'OddsRatio_working_3-way'!X16^(1/3)*COS(('OddsRatio_working_3-way'!Y16+4*PI())/3)</f>
        <v>#VALUE!</v>
      </c>
      <c r="AC16" s="11" t="e">
        <f>'OddsRatio_working_3-way'!X16^(1/3)*SIN('OddsRatio_working_3-way'!Y16/3)</f>
        <v>#VALUE!</v>
      </c>
      <c r="AD16" s="11" t="e">
        <f>'OddsRatio_working_3-way'!X16^(1/3)*SIN(('OddsRatio_working_3-way'!Y16+2*PI())/3)</f>
        <v>#VALUE!</v>
      </c>
      <c r="AE16" s="11" t="e">
        <f>'OddsRatio_working_3-way'!X16^(1/3)*SIN(('OddsRatio_working_3-way'!Y16+4*PI())/3)</f>
        <v>#VALUE!</v>
      </c>
      <c r="AF16" s="11" t="e">
        <f>-'OddsRatio_working_3-way'!U16/(3*'OddsRatio_working_3-way'!X16^(1/3))*COS(('OddsRatio_working_3-way'!Y16)/3)</f>
        <v>#VALUE!</v>
      </c>
      <c r="AG16" s="11" t="e">
        <f>-'OddsRatio_working_3-way'!U16/(3*'OddsRatio_working_3-way'!X16^(1/3))*COS(('OddsRatio_working_3-way'!Y16+2*PI())/3)</f>
        <v>#VALUE!</v>
      </c>
      <c r="AH16" s="11" t="e">
        <f>-'OddsRatio_working_3-way'!U16/(3*'OddsRatio_working_3-way'!X16^(1/3))*COS(('OddsRatio_working_3-way'!Y16+4*PI())/3)</f>
        <v>#VALUE!</v>
      </c>
      <c r="AI16" s="11" t="e">
        <f>'OddsRatio_working_3-way'!U16/(3*'OddsRatio_working_3-way'!X16^(1/3))*SIN(('OddsRatio_working_3-way'!Y16)/3)</f>
        <v>#VALUE!</v>
      </c>
      <c r="AJ16" s="11" t="e">
        <f>'OddsRatio_working_3-way'!U16/(3*'OddsRatio_working_3-way'!X16^(1/3))*SIN(('OddsRatio_working_3-way'!Y16+2*PI())/3)</f>
        <v>#VALUE!</v>
      </c>
      <c r="AK16" s="11" t="e">
        <f>'OddsRatio_working_3-way'!U16/(3*'OddsRatio_working_3-way'!X16^(1/3))*SIN(('OddsRatio_working_3-way'!Y16+4*PI())/3)</f>
        <v>#VALUE!</v>
      </c>
      <c r="AL16" s="11" t="e">
        <f>'OddsRatio_working_3-way'!Z16+'OddsRatio_working_3-way'!AF16</f>
        <v>#VALUE!</v>
      </c>
      <c r="AM16" s="11" t="e">
        <f>'OddsRatio_working_3-way'!AA16+'OddsRatio_working_3-way'!AG16</f>
        <v>#VALUE!</v>
      </c>
      <c r="AN16" s="11" t="e">
        <f>'OddsRatio_working_3-way'!AB16+'OddsRatio_working_3-way'!AH16</f>
        <v>#VALUE!</v>
      </c>
      <c r="AO16" s="11" t="e">
        <f>'OddsRatio_working_3-way'!AC16+'OddsRatio_working_3-way'!AI16</f>
        <v>#VALUE!</v>
      </c>
      <c r="AP16" s="11" t="e">
        <f>'OddsRatio_working_3-way'!AD16+'OddsRatio_working_3-way'!AJ16</f>
        <v>#VALUE!</v>
      </c>
      <c r="AQ16" s="11" t="e">
        <f>'OddsRatio_working_3-way'!AE16+'OddsRatio_working_3-way'!AK16</f>
        <v>#VALUE!</v>
      </c>
      <c r="AR16" s="10" t="str">
        <f>IF(A16="","",IF(('OddsRatio_working_3-way'!X16=0),IF(Q16&gt;0,-Q16^(1/3),(-Q16)^(1/3)),'OddsRatio_working_3-way'!AL16-'OddsRatio_working_3-way'!R16/3))</f>
        <v/>
      </c>
      <c r="AS16" s="11" t="e">
        <f>IF(('OddsRatio_working_3-way'!X16=0),IF(Q16&gt;0,-Q16^(1/3),(-Q16)^(1/3)),'OddsRatio_working_3-way'!AM16-'OddsRatio_working_3-way'!R16/3)</f>
        <v>#VALUE!</v>
      </c>
      <c r="AT16" s="11" t="e">
        <f>IF(('OddsRatio_working_3-way'!X16=0),IF(Q16&gt;0,-Q16^(1/3),(-Q16)^(1/3)),'OddsRatio_working_3-way'!AN16-'OddsRatio_working_3-way'!R16/3)</f>
        <v>#VALUE!</v>
      </c>
      <c r="AU16" s="11" t="e">
        <f>IF(('OddsRatio_working_3-way'!X16=0),0,'OddsRatio_working_3-way'!AO16)</f>
        <v>#VALUE!</v>
      </c>
      <c r="AV16" s="11" t="e">
        <f>IF(('OddsRatio_working_3-way'!X16=0),0,'OddsRatio_working_3-way'!AP16)</f>
        <v>#VALUE!</v>
      </c>
      <c r="AW16" s="11" t="e">
        <f>IF(('OddsRatio_working_3-way'!X16=0),0,'OddsRatio_working_3-way'!AQ16)</f>
        <v>#VALUE!</v>
      </c>
    </row>
    <row r="17" spans="1:4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9" t="e">
        <f t="shared" si="13"/>
        <v>#VALUE!</v>
      </c>
      <c r="E17" s="9" t="e">
        <f t="shared" si="14"/>
        <v>#VALUE!</v>
      </c>
      <c r="F17" s="9" t="e">
        <f t="shared" si="15"/>
        <v>#VALUE!</v>
      </c>
      <c r="G17" s="9" t="str">
        <f t="shared" si="16"/>
        <v/>
      </c>
      <c r="H17" s="9" t="str">
        <f t="shared" si="17"/>
        <v/>
      </c>
      <c r="I17" s="9" t="str">
        <f t="shared" si="18"/>
        <v/>
      </c>
      <c r="J17" s="9" t="str">
        <f t="shared" si="19"/>
        <v/>
      </c>
      <c r="K17" s="11" t="e">
        <f t="shared" si="20"/>
        <v>#VALUE!</v>
      </c>
      <c r="L17" s="11" t="e">
        <f t="shared" si="21"/>
        <v>#VALUE!</v>
      </c>
      <c r="M17" s="11" t="e">
        <f t="shared" si="22"/>
        <v>#VALUE!</v>
      </c>
      <c r="N17" s="11" t="e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#VALUE!</v>
      </c>
      <c r="O17" s="11">
        <f>0</f>
        <v>0</v>
      </c>
      <c r="P17" s="11" t="e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#VALUE!</v>
      </c>
      <c r="Q17" s="11" t="e">
        <f>2*'OddsRatio_working_3-way'!K17*'OddsRatio_working_3-way'!L17*'OddsRatio_working_3-way'!M17</f>
        <v>#VALUE!</v>
      </c>
      <c r="R17" s="11" t="e">
        <f t="shared" si="23"/>
        <v>#VALUE!</v>
      </c>
      <c r="S17" s="11" t="e">
        <f t="shared" si="24"/>
        <v>#VALUE!</v>
      </c>
      <c r="T17" s="11" t="e">
        <f t="shared" si="25"/>
        <v>#VALUE!</v>
      </c>
      <c r="U17" s="11" t="e">
        <f>'OddsRatio_working_3-way'!S17-'OddsRatio_working_3-way'!R17^2/3</f>
        <v>#VALUE!</v>
      </c>
      <c r="V17" s="11" t="e">
        <f>'OddsRatio_working_3-way'!S17*'OddsRatio_working_3-way'!R17/3-2*'OddsRatio_working_3-way'!R17^3/27-'OddsRatio_working_3-way'!T17</f>
        <v>#VALUE!</v>
      </c>
      <c r="W17" s="11" t="e">
        <f>'OddsRatio_working_3-way'!V17^2+4*'OddsRatio_working_3-way'!U17^3/27</f>
        <v>#VALUE!</v>
      </c>
      <c r="X17" s="11" t="e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#VALUE!</v>
      </c>
      <c r="Y17" s="11" t="e">
        <f>IF('OddsRatio_working_3-way'!W17&gt;=0,IF('OddsRatio_working_3-way'!V17+SQRT('OddsRatio_working_3-way'!W17)&gt;0,0,PI()),ACOS('OddsRatio_working_3-way'!V17/(2*'OddsRatio_working_3-way'!X17)))</f>
        <v>#VALUE!</v>
      </c>
      <c r="Z17" s="11" t="e">
        <f>'OddsRatio_working_3-way'!X17^(1/3)*COS('OddsRatio_working_3-way'!Y17/3)</f>
        <v>#VALUE!</v>
      </c>
      <c r="AA17" s="11" t="e">
        <f>'OddsRatio_working_3-way'!X17^(1/3)*COS(('OddsRatio_working_3-way'!Y17+2*PI())/3)</f>
        <v>#VALUE!</v>
      </c>
      <c r="AB17" s="11" t="e">
        <f>'OddsRatio_working_3-way'!X17^(1/3)*COS(('OddsRatio_working_3-way'!Y17+4*PI())/3)</f>
        <v>#VALUE!</v>
      </c>
      <c r="AC17" s="11" t="e">
        <f>'OddsRatio_working_3-way'!X17^(1/3)*SIN('OddsRatio_working_3-way'!Y17/3)</f>
        <v>#VALUE!</v>
      </c>
      <c r="AD17" s="11" t="e">
        <f>'OddsRatio_working_3-way'!X17^(1/3)*SIN(('OddsRatio_working_3-way'!Y17+2*PI())/3)</f>
        <v>#VALUE!</v>
      </c>
      <c r="AE17" s="11" t="e">
        <f>'OddsRatio_working_3-way'!X17^(1/3)*SIN(('OddsRatio_working_3-way'!Y17+4*PI())/3)</f>
        <v>#VALUE!</v>
      </c>
      <c r="AF17" s="11" t="e">
        <f>-'OddsRatio_working_3-way'!U17/(3*'OddsRatio_working_3-way'!X17^(1/3))*COS(('OddsRatio_working_3-way'!Y17)/3)</f>
        <v>#VALUE!</v>
      </c>
      <c r="AG17" s="11" t="e">
        <f>-'OddsRatio_working_3-way'!U17/(3*'OddsRatio_working_3-way'!X17^(1/3))*COS(('OddsRatio_working_3-way'!Y17+2*PI())/3)</f>
        <v>#VALUE!</v>
      </c>
      <c r="AH17" s="11" t="e">
        <f>-'OddsRatio_working_3-way'!U17/(3*'OddsRatio_working_3-way'!X17^(1/3))*COS(('OddsRatio_working_3-way'!Y17+4*PI())/3)</f>
        <v>#VALUE!</v>
      </c>
      <c r="AI17" s="11" t="e">
        <f>'OddsRatio_working_3-way'!U17/(3*'OddsRatio_working_3-way'!X17^(1/3))*SIN(('OddsRatio_working_3-way'!Y17)/3)</f>
        <v>#VALUE!</v>
      </c>
      <c r="AJ17" s="11" t="e">
        <f>'OddsRatio_working_3-way'!U17/(3*'OddsRatio_working_3-way'!X17^(1/3))*SIN(('OddsRatio_working_3-way'!Y17+2*PI())/3)</f>
        <v>#VALUE!</v>
      </c>
      <c r="AK17" s="11" t="e">
        <f>'OddsRatio_working_3-way'!U17/(3*'OddsRatio_working_3-way'!X17^(1/3))*SIN(('OddsRatio_working_3-way'!Y17+4*PI())/3)</f>
        <v>#VALUE!</v>
      </c>
      <c r="AL17" s="11" t="e">
        <f>'OddsRatio_working_3-way'!Z17+'OddsRatio_working_3-way'!AF17</f>
        <v>#VALUE!</v>
      </c>
      <c r="AM17" s="11" t="e">
        <f>'OddsRatio_working_3-way'!AA17+'OddsRatio_working_3-way'!AG17</f>
        <v>#VALUE!</v>
      </c>
      <c r="AN17" s="11" t="e">
        <f>'OddsRatio_working_3-way'!AB17+'OddsRatio_working_3-way'!AH17</f>
        <v>#VALUE!</v>
      </c>
      <c r="AO17" s="11" t="e">
        <f>'OddsRatio_working_3-way'!AC17+'OddsRatio_working_3-way'!AI17</f>
        <v>#VALUE!</v>
      </c>
      <c r="AP17" s="11" t="e">
        <f>'OddsRatio_working_3-way'!AD17+'OddsRatio_working_3-way'!AJ17</f>
        <v>#VALUE!</v>
      </c>
      <c r="AQ17" s="11" t="e">
        <f>'OddsRatio_working_3-way'!AE17+'OddsRatio_working_3-way'!AK17</f>
        <v>#VALUE!</v>
      </c>
      <c r="AR17" s="10" t="str">
        <f>IF(A17="","",IF(('OddsRatio_working_3-way'!X17=0),IF(Q17&gt;0,-Q17^(1/3),(-Q17)^(1/3)),'OddsRatio_working_3-way'!AL17-'OddsRatio_working_3-way'!R17/3))</f>
        <v/>
      </c>
      <c r="AS17" s="11" t="e">
        <f>IF(('OddsRatio_working_3-way'!X17=0),IF(Q17&gt;0,-Q17^(1/3),(-Q17)^(1/3)),'OddsRatio_working_3-way'!AM17-'OddsRatio_working_3-way'!R17/3)</f>
        <v>#VALUE!</v>
      </c>
      <c r="AT17" s="11" t="e">
        <f>IF(('OddsRatio_working_3-way'!X17=0),IF(Q17&gt;0,-Q17^(1/3),(-Q17)^(1/3)),'OddsRatio_working_3-way'!AN17-'OddsRatio_working_3-way'!R17/3)</f>
        <v>#VALUE!</v>
      </c>
      <c r="AU17" s="11" t="e">
        <f>IF(('OddsRatio_working_3-way'!X17=0),0,'OddsRatio_working_3-way'!AO17)</f>
        <v>#VALUE!</v>
      </c>
      <c r="AV17" s="11" t="e">
        <f>IF(('OddsRatio_working_3-way'!X17=0),0,'OddsRatio_working_3-way'!AP17)</f>
        <v>#VALUE!</v>
      </c>
      <c r="AW17" s="11" t="e">
        <f>IF(('OddsRatio_working_3-way'!X17=0),0,'OddsRatio_working_3-way'!AQ17)</f>
        <v>#VALUE!</v>
      </c>
    </row>
    <row r="18" spans="1:4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1.46</v>
      </c>
      <c r="B2" s="4">
        <f>IF('True_Odds_Calculator_3-way'!B3="","",'True_Odds_Calculator_3-way'!B3)</f>
        <v>4.5</v>
      </c>
      <c r="C2" s="4">
        <f>IF('True_Odds_Calculator_3-way'!C3="","",'True_Odds_Calculator_3-way'!C3)</f>
        <v>6.98</v>
      </c>
      <c r="D2" s="4">
        <f>IF(A2="","",((1/A2)+(1/B2)+(1/C2))-1)</f>
        <v>5.0420204716236317E-2</v>
      </c>
      <c r="E2" s="4">
        <f>IF(A2="","",(3*A2)/(3-($D2*A2)))</f>
        <v>1.496726422956163</v>
      </c>
      <c r="F2" s="4">
        <f>IF(B2="","",(3*B2)/(3-($D2*B2)))</f>
        <v>4.868182107699166</v>
      </c>
      <c r="G2" s="4">
        <f>IF(C2="","",(3*C2)/(3-($D2*C2)))</f>
        <v>7.9076549908609115</v>
      </c>
      <c r="I2" s="4">
        <f>IF(A2="","",D2+1)</f>
        <v>1.0504202047162363</v>
      </c>
    </row>
    <row r="3" spans="1:9" x14ac:dyDescent="0.2">
      <c r="A3" s="4">
        <f>IF('True_Odds_Calculator_3-way'!A4="","",'True_Odds_Calculator_3-way'!A4)</f>
        <v>5.98</v>
      </c>
      <c r="B3" s="4">
        <f>IF('True_Odds_Calculator_3-way'!B4="","",'True_Odds_Calculator_3-way'!B4)</f>
        <v>4.3600000000000003</v>
      </c>
      <c r="C3" s="4">
        <f>IF('True_Odds_Calculator_3-way'!C4="","",'True_Odds_Calculator_3-way'!C4)</f>
        <v>1.53</v>
      </c>
      <c r="D3" s="4">
        <f t="shared" ref="D3:D66" si="0">IF(A3="","",((1/A3)+(1/B3)+(1/C3))-1)</f>
        <v>5.0176649674526175E-2</v>
      </c>
      <c r="E3" s="4">
        <f t="shared" ref="E3:E66" si="1">IF(A3="","",(3*A3)/(3-($D3*A3)))</f>
        <v>6.6445831564022972</v>
      </c>
      <c r="F3" s="4">
        <f t="shared" ref="F3:F66" si="2">IF(B3="","",(3*B3)/(3-($D3*B3)))</f>
        <v>4.7029554929651853</v>
      </c>
      <c r="G3" s="4">
        <f t="shared" ref="G3:G66" si="3">IF(C3="","",(3*C3)/(3-($D3*C3)))</f>
        <v>1.5701810771758618</v>
      </c>
      <c r="I3" s="4">
        <f t="shared" ref="I3:I66" si="4">IF(A3="","",D3+1)</f>
        <v>1.0501766496745262</v>
      </c>
    </row>
    <row r="4" spans="1:9" x14ac:dyDescent="0.2">
      <c r="A4" s="4">
        <f>IF('True_Odds_Calculator_3-way'!A5="","",'True_Odds_Calculator_3-way'!A5)</f>
        <v>2.11</v>
      </c>
      <c r="B4" s="4">
        <f>IF('True_Odds_Calculator_3-way'!B5="","",'True_Odds_Calculator_3-way'!B5)</f>
        <v>3.49</v>
      </c>
      <c r="C4" s="4">
        <f>IF('True_Odds_Calculator_3-way'!C5="","",'True_Odds_Calculator_3-way'!C5)</f>
        <v>3.5</v>
      </c>
      <c r="D4" s="4">
        <f t="shared" si="0"/>
        <v>4.6180886292783496E-2</v>
      </c>
      <c r="E4" s="4">
        <f t="shared" si="1"/>
        <v>2.1808347259535039</v>
      </c>
      <c r="F4" s="4">
        <f t="shared" si="2"/>
        <v>3.6881408077844955</v>
      </c>
      <c r="G4" s="4">
        <f t="shared" si="3"/>
        <v>3.6993103349289163</v>
      </c>
      <c r="I4" s="4">
        <f t="shared" si="4"/>
        <v>1.0461808862927835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2.69</v>
      </c>
      <c r="B6" s="4">
        <f>IF('True_Odds_Calculator_3-way'!B6="","",'True_Odds_Calculator_3-way'!B6)</f>
        <v>3.45</v>
      </c>
      <c r="C6" s="4">
        <f>IF('True_Odds_Calculator_3-way'!C6="","",'True_Odds_Calculator_3-way'!C6)</f>
        <v>2.61</v>
      </c>
      <c r="D6" s="4">
        <f t="shared" si="0"/>
        <v>4.474404681178612E-2</v>
      </c>
      <c r="E6" s="4">
        <f t="shared" si="1"/>
        <v>2.8024350836232035</v>
      </c>
      <c r="F6" s="4">
        <f t="shared" si="2"/>
        <v>3.6371520361100873</v>
      </c>
      <c r="G6" s="4">
        <f t="shared" si="3"/>
        <v>2.7157155294147981</v>
      </c>
      <c r="I6" s="4">
        <f t="shared" si="4"/>
        <v>1.0447440468117861</v>
      </c>
    </row>
    <row r="7" spans="1:9" x14ac:dyDescent="0.2">
      <c r="A7" s="4">
        <f>IF('True_Odds_Calculator_3-way'!A7="","",'True_Odds_Calculator_3-way'!A7)</f>
        <v>1.0900000000000001</v>
      </c>
      <c r="B7" s="4">
        <f>IF('True_Odds_Calculator_3-way'!B7="","",'True_Odds_Calculator_3-way'!B7)</f>
        <v>10.74</v>
      </c>
      <c r="C7" s="4">
        <f>IF('True_Odds_Calculator_3-way'!C7="","",'True_Odds_Calculator_3-way'!C7)</f>
        <v>27.64</v>
      </c>
      <c r="D7" s="4">
        <f t="shared" si="0"/>
        <v>4.6720512379091694E-2</v>
      </c>
      <c r="E7" s="4">
        <f t="shared" si="1"/>
        <v>1.1088223926164305</v>
      </c>
      <c r="F7" s="4">
        <f t="shared" si="2"/>
        <v>12.897174033059313</v>
      </c>
      <c r="G7" s="4">
        <f t="shared" si="3"/>
        <v>48.529681802565406</v>
      </c>
      <c r="I7" s="4">
        <f t="shared" si="4"/>
        <v>1.0467205123790917</v>
      </c>
    </row>
    <row r="8" spans="1:9" x14ac:dyDescent="0.2">
      <c r="A8" s="4">
        <f>IF('True_Odds_Calculator_3-way'!A8="","",'True_Odds_Calculator_3-way'!A8)</f>
        <v>34.020000000000003</v>
      </c>
      <c r="B8" s="4">
        <f>IF('True_Odds_Calculator_3-way'!B8="","",'True_Odds_Calculator_3-way'!B8)</f>
        <v>18.16</v>
      </c>
      <c r="C8" s="4">
        <f>IF('True_Odds_Calculator_3-way'!C8="","",'True_Odds_Calculator_3-way'!C8)</f>
        <v>1.02</v>
      </c>
      <c r="D8" s="4">
        <f t="shared" si="0"/>
        <v>6.485270999681747E-2</v>
      </c>
      <c r="E8" s="4">
        <f t="shared" si="1"/>
        <v>128.58587692177051</v>
      </c>
      <c r="F8" s="4">
        <f t="shared" si="2"/>
        <v>29.896698568661119</v>
      </c>
      <c r="G8" s="4">
        <f t="shared" si="3"/>
        <v>1.0429980244585375</v>
      </c>
      <c r="I8" s="4">
        <f t="shared" si="4"/>
        <v>1.0648527099968175</v>
      </c>
    </row>
    <row r="9" spans="1:9" x14ac:dyDescent="0.2">
      <c r="A9" s="4">
        <f>IF('True_Odds_Calculator_3-way'!A9="","",'True_Odds_Calculator_3-way'!A9)</f>
        <v>10.53</v>
      </c>
      <c r="B9" s="4">
        <f>IF('True_Odds_Calculator_3-way'!B9="","",'True_Odds_Calculator_3-way'!B9)</f>
        <v>5.39</v>
      </c>
      <c r="C9" s="4">
        <f>IF('True_Odds_Calculator_3-way'!C9="","",'True_Odds_Calculator_3-way'!C9)</f>
        <v>1.3</v>
      </c>
      <c r="D9" s="4">
        <f t="shared" si="0"/>
        <v>4.9726287821525883E-2</v>
      </c>
      <c r="E9" s="4">
        <f t="shared" si="1"/>
        <v>12.756512357934321</v>
      </c>
      <c r="F9" s="4">
        <f t="shared" si="2"/>
        <v>5.9187943422658043</v>
      </c>
      <c r="G9" s="4">
        <f t="shared" si="3"/>
        <v>1.3286293830815414</v>
      </c>
      <c r="I9" s="4">
        <f t="shared" si="4"/>
        <v>1.0497262878215259</v>
      </c>
    </row>
    <row r="10" spans="1:9" x14ac:dyDescent="0.2">
      <c r="A10" s="4">
        <f>IF('True_Odds_Calculator_3-way'!A10="","",'True_Odds_Calculator_3-way'!A10)</f>
        <v>41.09</v>
      </c>
      <c r="B10" s="4">
        <f>IF('True_Odds_Calculator_3-way'!B10="","",'True_Odds_Calculator_3-way'!B10)</f>
        <v>11.83</v>
      </c>
      <c r="C10" s="4">
        <f>IF('True_Odds_Calculator_3-way'!C10="","",'True_Odds_Calculator_3-way'!C10)</f>
        <v>1.04</v>
      </c>
      <c r="D10" s="4">
        <f t="shared" si="0"/>
        <v>7.0406136911182138E-2</v>
      </c>
      <c r="E10" s="4">
        <f t="shared" si="1"/>
        <v>1151.9286701686563</v>
      </c>
      <c r="F10" s="4">
        <f t="shared" si="2"/>
        <v>16.376759414661759</v>
      </c>
      <c r="G10" s="4">
        <f t="shared" si="3"/>
        <v>1.0660188123706023</v>
      </c>
      <c r="I10" s="4">
        <f t="shared" si="4"/>
        <v>1.0704061369111821</v>
      </c>
    </row>
    <row r="11" spans="1:9" x14ac:dyDescent="0.2">
      <c r="A11" s="4">
        <f>IF('True_Odds_Calculator_3-way'!A11="","",'True_Odds_Calculator_3-way'!A11)</f>
        <v>5.2</v>
      </c>
      <c r="B11" s="4">
        <f>IF('True_Odds_Calculator_3-way'!B11="","",'True_Odds_Calculator_3-way'!B11)</f>
        <v>4.2300000000000004</v>
      </c>
      <c r="C11" s="4">
        <f>IF('True_Odds_Calculator_3-way'!C11="","",'True_Odds_Calculator_3-way'!C11)</f>
        <v>1.61</v>
      </c>
      <c r="D11" s="4">
        <f t="shared" si="0"/>
        <v>4.9832324115395288E-2</v>
      </c>
      <c r="E11" s="4">
        <f t="shared" si="1"/>
        <v>5.6916194868146421</v>
      </c>
      <c r="F11" s="4">
        <f t="shared" si="2"/>
        <v>4.5496765485031645</v>
      </c>
      <c r="G11" s="4">
        <f t="shared" si="3"/>
        <v>1.6542399124553939</v>
      </c>
      <c r="I11" s="4">
        <f t="shared" si="4"/>
        <v>1.0498323241153953</v>
      </c>
    </row>
    <row r="12" spans="1:9" x14ac:dyDescent="0.2">
      <c r="A12" s="4" t="str">
        <f>IF('True_Odds_Calculator_3-way'!A12="","",'True_Odds_Calculator_3-way'!A12)</f>
        <v/>
      </c>
      <c r="B12" s="4" t="str">
        <f>IF('True_Odds_Calculator_3-way'!B12="","",'True_Odds_Calculator_3-way'!B12)</f>
        <v/>
      </c>
      <c r="C12" s="4" t="str">
        <f>IF('True_Odds_Calculator_3-way'!C12="","",'True_Odds_Calculator_3-way'!C12)</f>
        <v/>
      </c>
      <c r="D12" s="4" t="str">
        <f t="shared" si="0"/>
        <v/>
      </c>
      <c r="E12" s="4" t="str">
        <f t="shared" si="1"/>
        <v/>
      </c>
      <c r="F12" s="4" t="str">
        <f t="shared" si="2"/>
        <v/>
      </c>
      <c r="G12" s="4" t="str">
        <f t="shared" si="3"/>
        <v/>
      </c>
      <c r="I12" s="4" t="str">
        <f t="shared" si="4"/>
        <v/>
      </c>
    </row>
    <row r="13" spans="1:9" x14ac:dyDescent="0.2">
      <c r="A13" s="4" t="str">
        <f>IF('True_Odds_Calculator_3-way'!A13="","",'True_Odds_Calculator_3-way'!A13)</f>
        <v/>
      </c>
      <c r="B13" s="4" t="str">
        <f>IF('True_Odds_Calculator_3-way'!B13="","",'True_Odds_Calculator_3-way'!B13)</f>
        <v/>
      </c>
      <c r="C13" s="4" t="str">
        <f>IF('True_Odds_Calculator_3-way'!C13="","",'True_Odds_Calculator_3-way'!C13)</f>
        <v/>
      </c>
      <c r="D13" s="4" t="str">
        <f t="shared" si="0"/>
        <v/>
      </c>
      <c r="E13" s="4" t="str">
        <f t="shared" si="1"/>
        <v/>
      </c>
      <c r="F13" s="4" t="str">
        <f t="shared" si="2"/>
        <v/>
      </c>
      <c r="G13" s="4" t="str">
        <f t="shared" si="3"/>
        <v/>
      </c>
      <c r="I13" s="4" t="str">
        <f t="shared" si="4"/>
        <v/>
      </c>
    </row>
    <row r="14" spans="1:9" x14ac:dyDescent="0.2">
      <c r="A14" s="4" t="str">
        <f>IF('True_Odds_Calculator_3-way'!A14="","",'True_Odds_Calculator_3-way'!A14)</f>
        <v/>
      </c>
      <c r="B14" s="4" t="str">
        <f>IF('True_Odds_Calculator_3-way'!B14="","",'True_Odds_Calculator_3-way'!B14)</f>
        <v/>
      </c>
      <c r="C14" s="4" t="str">
        <f>IF('True_Odds_Calculator_3-way'!C14="","",'True_Odds_Calculator_3-way'!C14)</f>
        <v/>
      </c>
      <c r="D14" s="4" t="str">
        <f t="shared" si="0"/>
        <v/>
      </c>
      <c r="E14" s="4" t="str">
        <f t="shared" si="1"/>
        <v/>
      </c>
      <c r="F14" s="4" t="str">
        <f t="shared" si="2"/>
        <v/>
      </c>
      <c r="G14" s="4" t="str">
        <f t="shared" si="3"/>
        <v/>
      </c>
      <c r="I14" s="4" t="str">
        <f t="shared" si="4"/>
        <v/>
      </c>
    </row>
    <row r="15" spans="1:9" x14ac:dyDescent="0.2">
      <c r="A15" s="4" t="str">
        <f>IF('True_Odds_Calculator_3-way'!A15="","",'True_Odds_Calculator_3-way'!A15)</f>
        <v/>
      </c>
      <c r="B15" s="4" t="str">
        <f>IF('True_Odds_Calculator_3-way'!B15="","",'True_Odds_Calculator_3-way'!B15)</f>
        <v/>
      </c>
      <c r="C15" s="4" t="str">
        <f>IF('True_Odds_Calculator_3-way'!C15="","",'True_Odds_Calculator_3-way'!C15)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I15" s="4" t="str">
        <f t="shared" si="4"/>
        <v/>
      </c>
    </row>
    <row r="16" spans="1:9" x14ac:dyDescent="0.2">
      <c r="A16" s="4" t="str">
        <f>IF('True_Odds_Calculator_3-way'!A16="","",'True_Odds_Calculator_3-way'!A16)</f>
        <v/>
      </c>
      <c r="B16" s="4" t="str">
        <f>IF('True_Odds_Calculator_3-way'!B16="","",'True_Odds_Calculator_3-way'!B16)</f>
        <v/>
      </c>
      <c r="C16" s="4" t="str">
        <f>IF('True_Odds_Calculator_3-way'!C16="","",'True_Odds_Calculator_3-way'!C16)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I16" s="4" t="str">
        <f t="shared" si="4"/>
        <v/>
      </c>
    </row>
    <row r="17" spans="1:9" x14ac:dyDescent="0.2">
      <c r="A17" s="4" t="str">
        <f>IF('True_Odds_Calculator_3-way'!A17="","",'True_Odds_Calculator_3-way'!A17)</f>
        <v/>
      </c>
      <c r="B17" s="4" t="str">
        <f>IF('True_Odds_Calculator_3-way'!B17="","",'True_Odds_Calculator_3-way'!B17)</f>
        <v/>
      </c>
      <c r="C17" s="4" t="str">
        <f>IF('True_Odds_Calculator_3-way'!C17="","",'True_Odds_Calculator_3-way'!C17)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I17" s="4" t="str">
        <f t="shared" si="4"/>
        <v/>
      </c>
    </row>
    <row r="18" spans="1:9" x14ac:dyDescent="0.2">
      <c r="A18" s="4" t="str">
        <f>IF('True_Odds_Calculator_3-way'!A18="","",'True_Odds_Calculator_3-way'!A18)</f>
        <v/>
      </c>
      <c r="B18" s="4" t="str">
        <f>IF('True_Odds_Calculator_3-way'!B18="","",'True_Odds_Calculator_3-way'!B18)</f>
        <v/>
      </c>
      <c r="C18" s="4" t="str">
        <f>IF('True_Odds_Calculator_3-way'!C18="","",'True_Odds_Calculator_3-way'!C18)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IF('True_Odds_Calculator_3-way'!A19="","",'True_Odds_Calculator_3-way'!A19)</f>
        <v/>
      </c>
      <c r="B19" s="4" t="str">
        <f>IF('True_Odds_Calculator_3-way'!B19="","",'True_Odds_Calculator_3-way'!B19)</f>
        <v/>
      </c>
      <c r="C19" s="4" t="str">
        <f>IF('True_Odds_Calculator_3-way'!C19="","",'True_Odds_Calculator_3-way'!C19)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IF('True_Odds_Calculator_3-way'!A20="","",'True_Odds_Calculator_3-way'!A20)</f>
        <v/>
      </c>
      <c r="B20" s="4" t="str">
        <f>IF('True_Odds_Calculator_3-way'!B20="","",'True_Odds_Calculator_3-way'!B20)</f>
        <v/>
      </c>
      <c r="C20" s="4" t="str">
        <f>IF('True_Odds_Calculator_3-way'!C20="","",'True_Odds_Calculator_3-way'!C20)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IF('True_Odds_Calculator_3-way'!A21="","",'True_Odds_Calculator_3-way'!A21)</f>
        <v/>
      </c>
      <c r="B21" s="4" t="str">
        <f>IF('True_Odds_Calculator_3-way'!B21="","",'True_Odds_Calculator_3-way'!B21)</f>
        <v/>
      </c>
      <c r="C21" s="4" t="str">
        <f>IF('True_Odds_Calculator_3-way'!C21="","",'True_Odds_Calculator_3-way'!C21)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IF('True_Odds_Calculator_3-way'!A22="","",'True_Odds_Calculator_3-way'!A22)</f>
        <v/>
      </c>
      <c r="B22" s="4" t="str">
        <f>IF('True_Odds_Calculator_3-way'!B22="","",'True_Odds_Calculator_3-way'!B22)</f>
        <v/>
      </c>
      <c r="C22" s="4" t="str">
        <f>IF('True_Odds_Calculator_3-way'!C22="","",'True_Odds_Calculator_3-way'!C22)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IF('True_Odds_Calculator_3-way'!A23="","",'True_Odds_Calculator_3-way'!A23)</f>
        <v/>
      </c>
      <c r="B23" s="4" t="str">
        <f>IF('True_Odds_Calculator_3-way'!B23="","",'True_Odds_Calculator_3-way'!B23)</f>
        <v/>
      </c>
      <c r="C23" s="4" t="str">
        <f>IF('True_Odds_Calculator_3-way'!C23="","",'True_Odds_Calculator_3-way'!C23)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IF('True_Odds_Calculator_3-way'!A24="","",'True_Odds_Calculator_3-way'!A24)</f>
        <v/>
      </c>
      <c r="B24" s="4" t="str">
        <f>IF('True_Odds_Calculator_3-way'!B24="","",'True_Odds_Calculator_3-way'!B24)</f>
        <v/>
      </c>
      <c r="C24" s="4" t="str">
        <f>IF('True_Odds_Calculator_3-way'!C24="","",'True_Odds_Calculator_3-way'!C24)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IF('True_Odds_Calculator_3-way'!A25="","",'True_Odds_Calculator_3-way'!A25)</f>
        <v/>
      </c>
      <c r="B25" s="4" t="str">
        <f>IF('True_Odds_Calculator_3-way'!B25="","",'True_Odds_Calculator_3-way'!B25)</f>
        <v/>
      </c>
      <c r="C25" s="4" t="str">
        <f>IF('True_Odds_Calculator_3-way'!C25="","",'True_Odds_Calculator_3-way'!C25)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IF('True_Odds_Calculator_3-way'!A26="","",'True_Odds_Calculator_3-way'!A26)</f>
        <v/>
      </c>
      <c r="B26" s="4" t="str">
        <f>IF('True_Odds_Calculator_3-way'!B26="","",'True_Odds_Calculator_3-way'!B26)</f>
        <v/>
      </c>
      <c r="C26" s="4" t="str">
        <f>IF('True_Odds_Calculator_3-way'!C26="","",'True_Odds_Calculator_3-way'!C26)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IF('True_Odds_Calculator_3-way'!A27="","",'True_Odds_Calculator_3-way'!A27)</f>
        <v/>
      </c>
      <c r="B27" s="4" t="str">
        <f>IF('True_Odds_Calculator_3-way'!B27="","",'True_Odds_Calculator_3-way'!B27)</f>
        <v/>
      </c>
      <c r="C27" s="4" t="str">
        <f>IF('True_Odds_Calculator_3-way'!C27="","",'True_Odds_Calculator_3-way'!C27)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IF('True_Odds_Calculator_3-way'!A28="","",'True_Odds_Calculator_3-way'!A28)</f>
        <v/>
      </c>
      <c r="B28" s="4" t="str">
        <f>IF('True_Odds_Calculator_3-way'!B28="","",'True_Odds_Calculator_3-way'!B28)</f>
        <v/>
      </c>
      <c r="C28" s="4" t="str">
        <f>IF('True_Odds_Calculator_3-way'!C28="","",'True_Odds_Calculator_3-way'!C28)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IF('True_Odds_Calculator_3-way'!A29="","",'True_Odds_Calculator_3-way'!A29)</f>
        <v/>
      </c>
      <c r="B29" s="4" t="str">
        <f>IF('True_Odds_Calculator_3-way'!B29="","",'True_Odds_Calculator_3-way'!B29)</f>
        <v/>
      </c>
      <c r="C29" s="4" t="str">
        <f>IF('True_Odds_Calculator_3-way'!C29="","",'True_Odds_Calculator_3-way'!C29)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IF('True_Odds_Calculator_3-way'!A30="","",'True_Odds_Calculator_3-way'!A30)</f>
        <v/>
      </c>
      <c r="B30" s="4" t="str">
        <f>IF('True_Odds_Calculator_3-way'!B30="","",'True_Odds_Calculator_3-way'!B30)</f>
        <v/>
      </c>
      <c r="C30" s="4" t="str">
        <f>IF('True_Odds_Calculator_3-way'!C30="","",'True_Odds_Calculator_3-way'!C30)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IF('True_Odds_Calculator_3-way'!A31="","",'True_Odds_Calculator_3-way'!A31)</f>
        <v/>
      </c>
      <c r="B31" s="4" t="str">
        <f>IF('True_Odds_Calculator_3-way'!B31="","",'True_Odds_Calculator_3-way'!B31)</f>
        <v/>
      </c>
      <c r="C31" s="4" t="str">
        <f>IF('True_Odds_Calculator_3-way'!C31="","",'True_Odds_Calculator_3-way'!C31)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IF('True_Odds_Calculator_3-way'!A32="","",'True_Odds_Calculator_3-way'!A32)</f>
        <v/>
      </c>
      <c r="B32" s="4" t="str">
        <f>IF('True_Odds_Calculator_3-way'!B32="","",'True_Odds_Calculator_3-way'!B32)</f>
        <v/>
      </c>
      <c r="C32" s="4" t="str">
        <f>IF('True_Odds_Calculator_3-way'!C32="","",'True_Odds_Calculator_3-way'!C32)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IF('True_Odds_Calculator_3-way'!A33="","",'True_Odds_Calculator_3-way'!A33)</f>
        <v/>
      </c>
      <c r="B33" s="4" t="str">
        <f>IF('True_Odds_Calculator_3-way'!B33="","",'True_Odds_Calculator_3-way'!B33)</f>
        <v/>
      </c>
      <c r="C33" s="4" t="str">
        <f>IF('True_Odds_Calculator_3-way'!C33="","",'True_Odds_Calculator_3-way'!C33)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IF('True_Odds_Calculator_3-way'!A34="","",'True_Odds_Calculator_3-way'!A34)</f>
        <v/>
      </c>
      <c r="B34" s="4" t="str">
        <f>IF('True_Odds_Calculator_3-way'!B34="","",'True_Odds_Calculator_3-way'!B34)</f>
        <v/>
      </c>
      <c r="C34" s="4" t="str">
        <f>IF('True_Odds_Calculator_3-way'!C34="","",'True_Odds_Calculator_3-way'!C34)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IF('True_Odds_Calculator_3-way'!A35="","",'True_Odds_Calculator_3-way'!A35)</f>
        <v/>
      </c>
      <c r="B35" s="4" t="str">
        <f>IF('True_Odds_Calculator_3-way'!B35="","",'True_Odds_Calculator_3-way'!B35)</f>
        <v/>
      </c>
      <c r="C35" s="4" t="str">
        <f>IF('True_Odds_Calculator_3-way'!C35="","",'True_Odds_Calculator_3-way'!C35)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IF('True_Odds_Calculator_3-way'!A36="","",'True_Odds_Calculator_3-way'!A36)</f>
        <v/>
      </c>
      <c r="B36" s="4" t="str">
        <f>IF('True_Odds_Calculator_3-way'!B36="","",'True_Odds_Calculator_3-way'!B36)</f>
        <v/>
      </c>
      <c r="C36" s="4" t="str">
        <f>IF('True_Odds_Calculator_3-way'!C36="","",'True_Odds_Calculator_3-way'!C36)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IF('True_Odds_Calculator_3-way'!A37="","",'True_Odds_Calculator_3-way'!A37)</f>
        <v/>
      </c>
      <c r="B37" s="4" t="str">
        <f>IF('True_Odds_Calculator_3-way'!B37="","",'True_Odds_Calculator_3-way'!B37)</f>
        <v/>
      </c>
      <c r="C37" s="4" t="str">
        <f>IF('True_Odds_Calculator_3-way'!C37="","",'True_Odds_Calculator_3-way'!C37)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IF('True_Odds_Calculator_3-way'!A38="","",'True_Odds_Calculator_3-way'!A38)</f>
        <v/>
      </c>
      <c r="B40" s="4" t="str">
        <f>IF('True_Odds_Calculator_3-way'!B38="","",'True_Odds_Calculator_3-way'!B38)</f>
        <v/>
      </c>
      <c r="C40" s="4" t="str">
        <f>IF('True_Odds_Calculator_3-way'!C38="","",'True_Odds_Calculator_3-way'!C38)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IF('True_Odds_Calculator_3-way'!A39="","",'True_Odds_Calculator_3-way'!A39)</f>
        <v/>
      </c>
      <c r="B41" s="4" t="str">
        <f>IF('True_Odds_Calculator_3-way'!B39="","",'True_Odds_Calculator_3-way'!B39)</f>
        <v/>
      </c>
      <c r="C41" s="4" t="str">
        <f>IF('True_Odds_Calculator_3-way'!C39="","",'True_Odds_Calculator_3-way'!C39)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IF('True_Odds_Calculator_3-way'!A40="","",'True_Odds_Calculator_3-way'!A40)</f>
        <v/>
      </c>
      <c r="B42" s="4" t="str">
        <f>IF('True_Odds_Calculator_3-way'!B40="","",'True_Odds_Calculator_3-way'!B40)</f>
        <v/>
      </c>
      <c r="C42" s="4" t="str">
        <f>IF('True_Odds_Calculator_3-way'!C40="","",'True_Odds_Calculator_3-way'!C40)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IF('True_Odds_Calculator_3-way'!A41="","",'True_Odds_Calculator_3-way'!A41)</f>
        <v/>
      </c>
      <c r="B43" s="4" t="str">
        <f>IF('True_Odds_Calculator_3-way'!B41="","",'True_Odds_Calculator_3-way'!B41)</f>
        <v/>
      </c>
      <c r="C43" s="4" t="str">
        <f>IF('True_Odds_Calculator_3-way'!C41="","",'True_Odds_Calculator_3-way'!C41)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IF('True_Odds_Calculator_3-way'!A42="","",'True_Odds_Calculator_3-way'!A42)</f>
        <v/>
      </c>
      <c r="B44" s="4" t="str">
        <f>IF('True_Odds_Calculator_3-way'!B42="","",'True_Odds_Calculator_3-way'!B42)</f>
        <v/>
      </c>
      <c r="C44" s="4" t="str">
        <f>IF('True_Odds_Calculator_3-way'!C42="","",'True_Odds_Calculator_3-way'!C42)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IF('True_Odds_Calculator_3-way'!A43="","",'True_Odds_Calculator_3-way'!A43)</f>
        <v/>
      </c>
      <c r="B45" s="4" t="str">
        <f>IF('True_Odds_Calculator_3-way'!B43="","",'True_Odds_Calculator_3-way'!B43)</f>
        <v/>
      </c>
      <c r="C45" s="4" t="str">
        <f>IF('True_Odds_Calculator_3-way'!C43="","",'True_Odds_Calculator_3-way'!C43)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IF('True_Odds_Calculator_3-way'!A44="","",'True_Odds_Calculator_3-way'!A44)</f>
        <v/>
      </c>
      <c r="B46" s="4" t="str">
        <f>IF('True_Odds_Calculator_3-way'!B44="","",'True_Odds_Calculator_3-way'!B44)</f>
        <v/>
      </c>
      <c r="C46" s="4" t="str">
        <f>IF('True_Odds_Calculator_3-way'!C44="","",'True_Odds_Calculator_3-way'!C44)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IF('True_Odds_Calculator_3-way'!A45="","",'True_Odds_Calculator_3-way'!A45)</f>
        <v/>
      </c>
      <c r="B47" s="4" t="str">
        <f>IF('True_Odds_Calculator_3-way'!B45="","",'True_Odds_Calculator_3-way'!B45)</f>
        <v/>
      </c>
      <c r="C47" s="4" t="str">
        <f>IF('True_Odds_Calculator_3-way'!C45="","",'True_Odds_Calculator_3-way'!C45)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IF('True_Odds_Calculator_3-way'!A46="","",'True_Odds_Calculator_3-way'!A46)</f>
        <v/>
      </c>
      <c r="B48" s="4" t="str">
        <f>IF('True_Odds_Calculator_3-way'!B46="","",'True_Odds_Calculator_3-way'!B46)</f>
        <v/>
      </c>
      <c r="C48" s="4" t="str">
        <f>IF('True_Odds_Calculator_3-way'!C46="","",'True_Odds_Calculator_3-way'!C46)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IF('True_Odds_Calculator_3-way'!A47="","",'True_Odds_Calculator_3-way'!A47)</f>
        <v/>
      </c>
      <c r="B49" s="4" t="str">
        <f>IF('True_Odds_Calculator_3-way'!B47="","",'True_Odds_Calculator_3-way'!B47)</f>
        <v/>
      </c>
      <c r="C49" s="4" t="str">
        <f>IF('True_Odds_Calculator_3-way'!C47="","",'True_Odds_Calculator_3-way'!C47)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IF('True_Odds_Calculator_3-way'!A48="","",'True_Odds_Calculator_3-way'!A48)</f>
        <v/>
      </c>
      <c r="B50" s="4" t="str">
        <f>IF('True_Odds_Calculator_3-way'!B48="","",'True_Odds_Calculator_3-way'!B48)</f>
        <v/>
      </c>
      <c r="C50" s="4" t="str">
        <f>IF('True_Odds_Calculator_3-way'!C48="","",'True_Odds_Calculator_3-way'!C48)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IF('True_Odds_Calculator_3-way'!A49="","",'True_Odds_Calculator_3-way'!A49)</f>
        <v/>
      </c>
      <c r="B51" s="4" t="str">
        <f>IF('True_Odds_Calculator_3-way'!B49="","",'True_Odds_Calculator_3-way'!B49)</f>
        <v/>
      </c>
      <c r="C51" s="4" t="str">
        <f>IF('True_Odds_Calculator_3-way'!C49="","",'True_Odds_Calculator_3-way'!C49)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IF('True_Odds_Calculator_3-way'!A50="","",'True_Odds_Calculator_3-way'!A50)</f>
        <v/>
      </c>
      <c r="B52" s="4" t="str">
        <f>IF('True_Odds_Calculator_3-way'!B50="","",'True_Odds_Calculator_3-way'!B50)</f>
        <v/>
      </c>
      <c r="C52" s="4" t="str">
        <f>IF('True_Odds_Calculator_3-way'!C50="","",'True_Odds_Calculator_3-way'!C50)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IF('True_Odds_Calculator_3-way'!A51="","",'True_Odds_Calculator_3-way'!A51)</f>
        <v/>
      </c>
      <c r="B53" s="4" t="str">
        <f>IF('True_Odds_Calculator_3-way'!B51="","",'True_Odds_Calculator_3-way'!B51)</f>
        <v/>
      </c>
      <c r="C53" s="4" t="str">
        <f>IF('True_Odds_Calculator_3-way'!C51="","",'True_Odds_Calculator_3-way'!C51)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IF('True_Odds_Calculator_3-way'!A52="","",'True_Odds_Calculator_3-way'!A52)</f>
        <v/>
      </c>
      <c r="B54" s="4" t="str">
        <f>IF('True_Odds_Calculator_3-way'!B52="","",'True_Odds_Calculator_3-way'!B52)</f>
        <v/>
      </c>
      <c r="C54" s="4" t="str">
        <f>IF('True_Odds_Calculator_3-way'!C52="","",'True_Odds_Calculator_3-way'!C52)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IF('True_Odds_Calculator_3-way'!A53="","",'True_Odds_Calculator_3-way'!A53)</f>
        <v/>
      </c>
      <c r="B55" s="4" t="str">
        <f>IF('True_Odds_Calculator_3-way'!B53="","",'True_Odds_Calculator_3-way'!B53)</f>
        <v/>
      </c>
      <c r="C55" s="4" t="str">
        <f>IF('True_Odds_Calculator_3-way'!C53="","",'True_Odds_Calculator_3-way'!C53)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IF('True_Odds_Calculator_3-way'!A54="","",'True_Odds_Calculator_3-way'!A54)</f>
        <v/>
      </c>
      <c r="B56" s="4" t="str">
        <f>IF('True_Odds_Calculator_3-way'!B54="","",'True_Odds_Calculator_3-way'!B54)</f>
        <v/>
      </c>
      <c r="C56" s="4" t="str">
        <f>IF('True_Odds_Calculator_3-way'!C54="","",'True_Odds_Calculator_3-way'!C54)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IF('True_Odds_Calculator_3-way'!A55="","",'True_Odds_Calculator_3-way'!A55)</f>
        <v/>
      </c>
      <c r="B57" s="4" t="str">
        <f>IF('True_Odds_Calculator_3-way'!B55="","",'True_Odds_Calculator_3-way'!B55)</f>
        <v/>
      </c>
      <c r="C57" s="4" t="str">
        <f>IF('True_Odds_Calculator_3-way'!C55="","",'True_Odds_Calculator_3-way'!C55)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IF('True_Odds_Calculator_3-way'!A56="","",'True_Odds_Calculator_3-way'!A56)</f>
        <v/>
      </c>
      <c r="B58" s="4" t="str">
        <f>IF('True_Odds_Calculator_3-way'!B56="","",'True_Odds_Calculator_3-way'!B56)</f>
        <v/>
      </c>
      <c r="C58" s="4" t="str">
        <f>IF('True_Odds_Calculator_3-way'!C56="","",'True_Odds_Calculator_3-way'!C56)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IF('True_Odds_Calculator_3-way'!A57="","",'True_Odds_Calculator_3-way'!A57)</f>
        <v/>
      </c>
      <c r="B59" s="4" t="str">
        <f>IF('True_Odds_Calculator_3-way'!B57="","",'True_Odds_Calculator_3-way'!B57)</f>
        <v/>
      </c>
      <c r="C59" s="4" t="str">
        <f>IF('True_Odds_Calculator_3-way'!C57="","",'True_Odds_Calculator_3-way'!C57)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IF('True_Odds_Calculator_3-way'!A58="","",'True_Odds_Calculator_3-way'!A58)</f>
        <v/>
      </c>
      <c r="B60" s="4" t="str">
        <f>IF('True_Odds_Calculator_3-way'!B58="","",'True_Odds_Calculator_3-way'!B58)</f>
        <v/>
      </c>
      <c r="C60" s="4" t="str">
        <f>IF('True_Odds_Calculator_3-way'!C58="","",'True_Odds_Calculator_3-way'!C58)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IF('True_Odds_Calculator_3-way'!A59="","",'True_Odds_Calculator_3-way'!A59)</f>
        <v/>
      </c>
      <c r="B61" s="4" t="str">
        <f>IF('True_Odds_Calculator_3-way'!B59="","",'True_Odds_Calculator_3-way'!B59)</f>
        <v/>
      </c>
      <c r="C61" s="4" t="str">
        <f>IF('True_Odds_Calculator_3-way'!C59="","",'True_Odds_Calculator_3-way'!C59)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IF('True_Odds_Calculator_3-way'!A60="","",'True_Odds_Calculator_3-way'!A60)</f>
        <v/>
      </c>
      <c r="B62" s="4" t="str">
        <f>IF('True_Odds_Calculator_3-way'!B60="","",'True_Odds_Calculator_3-way'!B60)</f>
        <v/>
      </c>
      <c r="C62" s="4" t="str">
        <f>IF('True_Odds_Calculator_3-way'!C60="","",'True_Odds_Calculator_3-way'!C60)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IF('True_Odds_Calculator_3-way'!A61="","",'True_Odds_Calculator_3-way'!A61)</f>
        <v/>
      </c>
      <c r="B63" s="4" t="str">
        <f>IF('True_Odds_Calculator_3-way'!B61="","",'True_Odds_Calculator_3-way'!B61)</f>
        <v/>
      </c>
      <c r="C63" s="4" t="str">
        <f>IF('True_Odds_Calculator_3-way'!C61="","",'True_Odds_Calculator_3-way'!C61)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IF('True_Odds_Calculator_3-way'!A62="","",'True_Odds_Calculator_3-way'!A62)</f>
        <v/>
      </c>
      <c r="B64" s="4" t="str">
        <f>IF('True_Odds_Calculator_3-way'!B62="","",'True_Odds_Calculator_3-way'!B62)</f>
        <v/>
      </c>
      <c r="C64" s="4" t="str">
        <f>IF('True_Odds_Calculator_3-way'!C62="","",'True_Odds_Calculator_3-way'!C62)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IF('True_Odds_Calculator_3-way'!A63="","",'True_Odds_Calculator_3-way'!A63)</f>
        <v/>
      </c>
      <c r="B65" s="4" t="str">
        <f>IF('True_Odds_Calculator_3-way'!B63="","",'True_Odds_Calculator_3-way'!B63)</f>
        <v/>
      </c>
      <c r="C65" s="4" t="str">
        <f>IF('True_Odds_Calculator_3-way'!C63="","",'True_Odds_Calculator_3-way'!C63)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IF('True_Odds_Calculator_3-way'!A64="","",'True_Odds_Calculator_3-way'!A64)</f>
        <v/>
      </c>
      <c r="B66" s="4" t="str">
        <f>IF('True_Odds_Calculator_3-way'!B64="","",'True_Odds_Calculator_3-way'!B64)</f>
        <v/>
      </c>
      <c r="C66" s="4" t="str">
        <f>IF('True_Odds_Calculator_3-way'!C64="","",'True_Odds_Calculator_3-way'!C64)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IF('True_Odds_Calculator_3-way'!A65="","",'True_Odds_Calculator_3-way'!A65)</f>
        <v/>
      </c>
      <c r="B67" s="4" t="str">
        <f>IF('True_Odds_Calculator_3-way'!B65="","",'True_Odds_Calculator_3-way'!B65)</f>
        <v/>
      </c>
      <c r="C67" s="4" t="str">
        <f>IF('True_Odds_Calculator_3-way'!C65="","",'True_Odds_Calculator_3-way'!C65)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IF('True_Odds_Calculator_3-way'!A66="","",'True_Odds_Calculator_3-way'!A66)</f>
        <v/>
      </c>
      <c r="B68" s="4" t="str">
        <f>IF('True_Odds_Calculator_3-way'!B66="","",'True_Odds_Calculator_3-way'!B66)</f>
        <v/>
      </c>
      <c r="C68" s="4" t="str">
        <f>IF('True_Odds_Calculator_3-way'!C66="","",'True_Odds_Calculator_3-way'!C66)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IF('True_Odds_Calculator_3-way'!A67="","",'True_Odds_Calculator_3-way'!A67)</f>
        <v/>
      </c>
      <c r="B69" s="4" t="str">
        <f>IF('True_Odds_Calculator_3-way'!B67="","",'True_Odds_Calculator_3-way'!B67)</f>
        <v/>
      </c>
      <c r="C69" s="4" t="str">
        <f>IF('True_Odds_Calculator_3-way'!C67="","",'True_Odds_Calculator_3-way'!C67)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IF('True_Odds_Calculator_3-way'!A68="","",'True_Odds_Calculator_3-way'!A68)</f>
        <v/>
      </c>
      <c r="B70" s="4" t="str">
        <f>IF('True_Odds_Calculator_3-way'!B68="","",'True_Odds_Calculator_3-way'!B68)</f>
        <v/>
      </c>
      <c r="C70" s="4" t="str">
        <f>IF('True_Odds_Calculator_3-way'!C68="","",'True_Odds_Calculator_3-way'!C68)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IF('True_Odds_Calculator_3-way'!A69="","",'True_Odds_Calculator_3-way'!A69)</f>
        <v/>
      </c>
      <c r="B71" s="4" t="str">
        <f>IF('True_Odds_Calculator_3-way'!B69="","",'True_Odds_Calculator_3-way'!B69)</f>
        <v/>
      </c>
      <c r="C71" s="4" t="str">
        <f>IF('True_Odds_Calculator_3-way'!C69="","",'True_Odds_Calculator_3-way'!C69)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IF('True_Odds_Calculator_3-way'!A70="","",'True_Odds_Calculator_3-way'!A70)</f>
        <v/>
      </c>
      <c r="B72" s="4" t="str">
        <f>IF('True_Odds_Calculator_3-way'!B70="","",'True_Odds_Calculator_3-way'!B70)</f>
        <v/>
      </c>
      <c r="C72" s="4" t="str">
        <f>IF('True_Odds_Calculator_3-way'!C70="","",'True_Odds_Calculator_3-way'!C70)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IF('True_Odds_Calculator_3-way'!A71="","",'True_Odds_Calculator_3-way'!A71)</f>
        <v/>
      </c>
      <c r="B73" s="4" t="str">
        <f>IF('True_Odds_Calculator_3-way'!B71="","",'True_Odds_Calculator_3-way'!B71)</f>
        <v/>
      </c>
      <c r="C73" s="4" t="str">
        <f>IF('True_Odds_Calculator_3-way'!C71="","",'True_Odds_Calculator_3-way'!C71)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IF('True_Odds_Calculator_3-way'!A72="","",'True_Odds_Calculator_3-way'!A72)</f>
        <v/>
      </c>
      <c r="B74" s="4" t="str">
        <f>IF('True_Odds_Calculator_3-way'!B72="","",'True_Odds_Calculator_3-way'!B72)</f>
        <v/>
      </c>
      <c r="C74" s="4" t="str">
        <f>IF('True_Odds_Calculator_3-way'!C72="","",'True_Odds_Calculator_3-way'!C72)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IF('True_Odds_Calculator_3-way'!A73="","",'True_Odds_Calculator_3-way'!A73)</f>
        <v/>
      </c>
      <c r="B75" s="4" t="str">
        <f>IF('True_Odds_Calculator_3-way'!B73="","",'True_Odds_Calculator_3-way'!B73)</f>
        <v/>
      </c>
      <c r="C75" s="4" t="str">
        <f>IF('True_Odds_Calculator_3-way'!C73="","",'True_Odds_Calculator_3-way'!C73)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IF('True_Odds_Calculator_3-way'!A74="","",'True_Odds_Calculator_3-way'!A74)</f>
        <v/>
      </c>
      <c r="B76" s="4" t="str">
        <f>IF('True_Odds_Calculator_3-way'!B74="","",'True_Odds_Calculator_3-way'!B74)</f>
        <v/>
      </c>
      <c r="C76" s="4" t="str">
        <f>IF('True_Odds_Calculator_3-way'!C74="","",'True_Odds_Calculator_3-way'!C74)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J3" sqref="AJ3:AJ1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1.46</v>
      </c>
      <c r="B3">
        <v>4.5</v>
      </c>
      <c r="C3">
        <v>6.98</v>
      </c>
      <c r="D3" s="20">
        <f>IF(OR($A3="",$B3="",$C3=""),"",(1/A3)+(1/B3)+(1/C3)-1)</f>
        <v>5.0420204716236317E-2</v>
      </c>
      <c r="E3" s="17">
        <f>IF(OR($A3="",$B3="",$C3=""),"",A3*'MPTO_working_3-way'!$I2)</f>
        <v>1.5336134988857051</v>
      </c>
      <c r="F3" s="21">
        <f>IF(OR($A3="",$B3="",$C3=""),"",B3*'MPTO_working_3-way'!$I2)</f>
        <v>4.7268909212230632</v>
      </c>
      <c r="G3" s="22">
        <f>IF(OR($A3="",$B3="",$C3=""),"",C3*'MPTO_working_3-way'!$I2)</f>
        <v>7.3319330289193303</v>
      </c>
      <c r="H3" s="17">
        <f>IF(OR($A3="",$B3="",$C3=""),"",'MPTO_working_3-way'!E2)</f>
        <v>1.496726422956163</v>
      </c>
      <c r="I3" s="21">
        <f>IF(OR($A3="",$B3="",$C3=""),"",'MPTO_working_3-way'!F2)</f>
        <v>4.868182107699166</v>
      </c>
      <c r="J3" s="22">
        <f>IF(OR($A3="",$B3="",$C3=""),"",'MPTO_working_3-way'!G2)</f>
        <v>7.9076549908609115</v>
      </c>
      <c r="K3" s="17">
        <f>IF(OR($A3="",$B3="",$C3=""),"",'OddsRatio_working_3-way'!H2)</f>
        <v>1.5081829641200715</v>
      </c>
      <c r="L3" s="21">
        <f>IF(OR($A3="",$B3="",$C3=""),"",'OddsRatio_working_3-way'!I2)</f>
        <v>4.8666095096092379</v>
      </c>
      <c r="M3" s="22">
        <f>IF(OR($A3="",$B3="",$C3=""),"",'OddsRatio_working_3-way'!J2)</f>
        <v>7.6063785335609255</v>
      </c>
      <c r="N3" s="23">
        <f>(1/E3)* 100</f>
        <v>65.205477177045026</v>
      </c>
      <c r="O3" s="24">
        <f>(1/F3)* 100</f>
        <v>21.155554817441274</v>
      </c>
      <c r="P3" s="24">
        <f>(1/G3)* 100</f>
        <v>13.638968005513712</v>
      </c>
      <c r="Q3" t="s">
        <v>71</v>
      </c>
      <c r="R3" t="s">
        <v>72</v>
      </c>
      <c r="S3" t="s">
        <v>89</v>
      </c>
      <c r="AD3" s="28"/>
      <c r="AE3" s="28"/>
      <c r="AH3" s="37"/>
      <c r="AI3" s="28"/>
      <c r="AJ3" t="s">
        <v>91</v>
      </c>
    </row>
    <row r="4" spans="1:36" s="40" customFormat="1" ht="15" x14ac:dyDescent="0.25">
      <c r="A4">
        <v>5.98</v>
      </c>
      <c r="B4">
        <v>4.3600000000000003</v>
      </c>
      <c r="C4">
        <v>1.53</v>
      </c>
      <c r="D4" s="20">
        <f t="shared" ref="D4:D11" si="0">IF(OR($A4="",$B4="",$C4=""),"",(1/A4)+(1/B4)+(1/C4)-1)</f>
        <v>5.0176649674526175E-2</v>
      </c>
      <c r="E4" s="17">
        <f>IF(OR($A4="",$B4="",$C4=""),"",A4*'MPTO_working_3-way'!$I3)</f>
        <v>6.2800563650536674</v>
      </c>
      <c r="F4" s="21">
        <f>IF(OR($A4="",$B4="",$C4=""),"",B4*'MPTO_working_3-way'!$I3)</f>
        <v>4.5787701925809348</v>
      </c>
      <c r="G4" s="22">
        <f>IF(OR($A4="",$B4="",$C4=""),"",C4*'MPTO_working_3-way'!$I3)</f>
        <v>1.6067702740020251</v>
      </c>
      <c r="H4" s="17"/>
      <c r="I4" s="21"/>
      <c r="J4" s="22"/>
      <c r="K4" s="17"/>
      <c r="L4" s="21"/>
      <c r="M4" s="22"/>
      <c r="N4" s="23">
        <f t="shared" ref="N4" si="1">(1/E4)* 100</f>
        <v>15.923423961043609</v>
      </c>
      <c r="O4" s="24">
        <f t="shared" ref="O4" si="2">(1/F4)* 100</f>
        <v>21.839925524550637</v>
      </c>
      <c r="P4" s="24">
        <f t="shared" ref="P4" si="3">(1/G4)* 100</f>
        <v>62.236650514405746</v>
      </c>
      <c r="Q4" t="s">
        <v>73</v>
      </c>
      <c r="R4" t="s">
        <v>74</v>
      </c>
      <c r="S4" t="s">
        <v>89</v>
      </c>
      <c r="AD4" s="37"/>
      <c r="AE4" s="37"/>
      <c r="AH4" s="37"/>
      <c r="AI4" s="37"/>
      <c r="AJ4" t="s">
        <v>91</v>
      </c>
    </row>
    <row r="5" spans="1:36" s="40" customFormat="1" ht="15" x14ac:dyDescent="0.25">
      <c r="A5">
        <v>2.11</v>
      </c>
      <c r="B5">
        <v>3.49</v>
      </c>
      <c r="C5">
        <v>3.5</v>
      </c>
      <c r="D5" s="20">
        <f t="shared" si="0"/>
        <v>4.6180886292783496E-2</v>
      </c>
      <c r="E5" s="17">
        <f>IF(OR($A5="",$B5="",$C5=""),"",A5*'MPTO_working_3-way'!$I4)</f>
        <v>2.207441670077773</v>
      </c>
      <c r="F5" s="21">
        <f>IF(OR($A5="",$B5="",$C5=""),"",B5*'MPTO_working_3-way'!$I4)</f>
        <v>3.6511712931618145</v>
      </c>
      <c r="G5" s="22">
        <f>IF(OR($A5="",$B5="",$C5=""),"",C5*'MPTO_working_3-way'!$I4)</f>
        <v>3.6616331020247421</v>
      </c>
      <c r="H5" s="17"/>
      <c r="I5" s="21"/>
      <c r="J5" s="22"/>
      <c r="K5" s="17"/>
      <c r="L5" s="21"/>
      <c r="M5" s="22"/>
      <c r="N5" s="23">
        <f t="shared" ref="N5:N11" si="4">(1/E5)* 100</f>
        <v>45.301310270398574</v>
      </c>
      <c r="O5" s="24">
        <f t="shared" ref="O5:O11" si="5">(1/F5)* 100</f>
        <v>27.388471252304008</v>
      </c>
      <c r="P5" s="24">
        <f t="shared" ref="P5:P11" si="6">(1/G5)* 100</f>
        <v>27.310218477297425</v>
      </c>
      <c r="Q5" t="s">
        <v>75</v>
      </c>
      <c r="R5" t="s">
        <v>76</v>
      </c>
      <c r="S5" t="s">
        <v>90</v>
      </c>
      <c r="AD5" s="37"/>
      <c r="AE5" s="37"/>
      <c r="AH5" s="37"/>
      <c r="AI5" s="37"/>
      <c r="AJ5" t="s">
        <v>91</v>
      </c>
    </row>
    <row r="6" spans="1:36" s="40" customFormat="1" ht="15" x14ac:dyDescent="0.25">
      <c r="A6">
        <v>2.69</v>
      </c>
      <c r="B6">
        <v>3.45</v>
      </c>
      <c r="C6">
        <v>2.61</v>
      </c>
      <c r="D6" s="20">
        <f t="shared" si="0"/>
        <v>4.474404681178612E-2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77</v>
      </c>
      <c r="R6" t="s">
        <v>78</v>
      </c>
      <c r="S6" t="s">
        <v>90</v>
      </c>
      <c r="AD6" s="37"/>
      <c r="AE6" s="37"/>
      <c r="AH6" s="37"/>
      <c r="AI6" s="37"/>
      <c r="AJ6" t="s">
        <v>91</v>
      </c>
    </row>
    <row r="7" spans="1:36" s="36" customFormat="1" ht="15" x14ac:dyDescent="0.25">
      <c r="A7">
        <v>1.0900000000000001</v>
      </c>
      <c r="B7">
        <v>10.74</v>
      </c>
      <c r="C7">
        <v>27.64</v>
      </c>
      <c r="D7" s="20">
        <f t="shared" si="0"/>
        <v>4.6720512379091694E-2</v>
      </c>
      <c r="E7" s="17">
        <f>IF(OR($A7="",$B7="",$C7=""),"",A7*'MPTO_working_3-way'!$I6)</f>
        <v>1.138771011024847</v>
      </c>
      <c r="F7" s="21">
        <f>IF(OR($A7="",$B7="",$C7=""),"",B7*'MPTO_working_3-way'!$I6)</f>
        <v>11.220551062758583</v>
      </c>
      <c r="G7" s="22">
        <f>IF(OR($A7="",$B7="",$C7=""),"",C7*'MPTO_working_3-way'!$I6)</f>
        <v>28.876725453877768</v>
      </c>
      <c r="H7" s="17"/>
      <c r="I7" s="21"/>
      <c r="J7" s="22"/>
      <c r="K7" s="17"/>
      <c r="L7" s="21"/>
      <c r="M7" s="22"/>
      <c r="N7" s="23">
        <f t="shared" si="4"/>
        <v>87.813967015198358</v>
      </c>
      <c r="O7" s="24">
        <f t="shared" si="5"/>
        <v>8.9122182538702255</v>
      </c>
      <c r="P7" s="24">
        <f t="shared" si="6"/>
        <v>3.4629965284575333</v>
      </c>
      <c r="Q7" t="s">
        <v>79</v>
      </c>
      <c r="R7" t="s">
        <v>80</v>
      </c>
      <c r="S7" t="s">
        <v>90</v>
      </c>
      <c r="AD7" s="37"/>
      <c r="AE7" s="37"/>
      <c r="AH7" s="37"/>
      <c r="AI7" s="37"/>
      <c r="AJ7" t="s">
        <v>91</v>
      </c>
    </row>
    <row r="8" spans="1:36" s="36" customFormat="1" ht="15" x14ac:dyDescent="0.25">
      <c r="A8">
        <v>34.020000000000003</v>
      </c>
      <c r="B8">
        <v>18.16</v>
      </c>
      <c r="C8">
        <v>1.02</v>
      </c>
      <c r="D8" s="20">
        <f t="shared" si="0"/>
        <v>6.485270999681747E-2</v>
      </c>
      <c r="E8" s="17">
        <f>IF(OR($A8="",$B8="",$C8=""),"",A8*'MPTO_working_3-way'!$I7)</f>
        <v>35.609431831136703</v>
      </c>
      <c r="F8" s="21">
        <f>IF(OR($A8="",$B8="",$C8=""),"",B8*'MPTO_working_3-way'!$I7)</f>
        <v>19.008444504804306</v>
      </c>
      <c r="G8" s="22">
        <f>IF(OR($A8="",$B8="",$C8=""),"",C8*'MPTO_working_3-way'!$I7)</f>
        <v>1.0676549226266736</v>
      </c>
      <c r="H8" s="17"/>
      <c r="I8" s="21"/>
      <c r="J8" s="22"/>
      <c r="K8" s="17"/>
      <c r="L8" s="21"/>
      <c r="M8" s="22"/>
      <c r="N8" s="23">
        <f t="shared" si="4"/>
        <v>2.8082447502731709</v>
      </c>
      <c r="O8" s="24">
        <f t="shared" si="5"/>
        <v>5.2608197359192337</v>
      </c>
      <c r="P8" s="24">
        <f t="shared" si="6"/>
        <v>93.663221964993411</v>
      </c>
      <c r="Q8" t="s">
        <v>81</v>
      </c>
      <c r="R8" t="s">
        <v>82</v>
      </c>
      <c r="S8" t="s">
        <v>90</v>
      </c>
      <c r="AD8" s="37"/>
      <c r="AE8" s="37"/>
      <c r="AH8" s="37"/>
      <c r="AI8" s="37"/>
      <c r="AJ8" t="s">
        <v>91</v>
      </c>
    </row>
    <row r="9" spans="1:36" s="36" customFormat="1" ht="15" x14ac:dyDescent="0.25">
      <c r="A9">
        <v>10.53</v>
      </c>
      <c r="B9">
        <v>5.39</v>
      </c>
      <c r="C9">
        <v>1.3</v>
      </c>
      <c r="D9" s="20">
        <f t="shared" si="0"/>
        <v>4.9726287821525883E-2</v>
      </c>
      <c r="E9" s="17">
        <f>IF(OR($A9="",$B9="",$C9=""),"",A9*'MPTO_working_3-way'!$I8)</f>
        <v>11.212899036266487</v>
      </c>
      <c r="F9" s="21">
        <f>IF(OR($A9="",$B9="",$C9=""),"",B9*'MPTO_working_3-way'!$I8)</f>
        <v>5.739556106882846</v>
      </c>
      <c r="G9" s="22">
        <f>IF(OR($A9="",$B9="",$C9=""),"",C9*'MPTO_working_3-way'!$I8)</f>
        <v>1.3843085229958627</v>
      </c>
      <c r="H9" s="17"/>
      <c r="I9" s="21"/>
      <c r="J9" s="22"/>
      <c r="K9" s="17"/>
      <c r="L9" s="21"/>
      <c r="M9" s="22"/>
      <c r="N9" s="23">
        <f t="shared" si="4"/>
        <v>8.9183002251750043</v>
      </c>
      <c r="O9" s="24">
        <f t="shared" si="5"/>
        <v>17.422950161612764</v>
      </c>
      <c r="P9" s="24">
        <f t="shared" si="6"/>
        <v>72.238231823917531</v>
      </c>
      <c r="Q9" t="s">
        <v>83</v>
      </c>
      <c r="R9" t="s">
        <v>84</v>
      </c>
      <c r="S9" t="s">
        <v>90</v>
      </c>
      <c r="AD9" s="37"/>
      <c r="AE9" s="37"/>
      <c r="AH9" s="37"/>
      <c r="AI9" s="37"/>
      <c r="AJ9" t="s">
        <v>91</v>
      </c>
    </row>
    <row r="10" spans="1:36" s="36" customFormat="1" ht="15" x14ac:dyDescent="0.25">
      <c r="A10">
        <v>41.09</v>
      </c>
      <c r="B10">
        <v>11.83</v>
      </c>
      <c r="C10">
        <v>1.04</v>
      </c>
      <c r="D10" s="20">
        <f t="shared" si="0"/>
        <v>7.0406136911182138E-2</v>
      </c>
      <c r="E10" s="17">
        <f>IF(OR($A10="",$B10="",$C10=""),"",A10*'MPTO_working_3-way'!$I9)</f>
        <v>43.133253166586499</v>
      </c>
      <c r="F10" s="21">
        <f>IF(OR($A10="",$B10="",$C10=""),"",B10*'MPTO_working_3-way'!$I9)</f>
        <v>12.418261984928652</v>
      </c>
      <c r="G10" s="22">
        <f>IF(OR($A10="",$B10="",$C10=""),"",C10*'MPTO_working_3-way'!$I9)</f>
        <v>1.091715339334387</v>
      </c>
      <c r="H10" s="17"/>
      <c r="I10" s="21"/>
      <c r="J10" s="22"/>
      <c r="K10" s="17"/>
      <c r="L10" s="21"/>
      <c r="M10" s="22"/>
      <c r="N10" s="23">
        <f t="shared" si="4"/>
        <v>2.3183968900696263</v>
      </c>
      <c r="O10" s="24">
        <f t="shared" si="5"/>
        <v>8.0526566536737896</v>
      </c>
      <c r="P10" s="24">
        <f t="shared" si="6"/>
        <v>91.59896943553936</v>
      </c>
      <c r="Q10" t="s">
        <v>85</v>
      </c>
      <c r="R10" t="s">
        <v>86</v>
      </c>
      <c r="S10" t="s">
        <v>90</v>
      </c>
      <c r="AD10" s="37"/>
      <c r="AE10" s="37"/>
      <c r="AH10" s="37"/>
      <c r="AI10" s="37"/>
      <c r="AJ10" t="s">
        <v>91</v>
      </c>
    </row>
    <row r="11" spans="1:36" s="36" customFormat="1" ht="15" x14ac:dyDescent="0.25">
      <c r="A11">
        <v>5.2</v>
      </c>
      <c r="B11">
        <v>4.2300000000000004</v>
      </c>
      <c r="C11">
        <v>1.61</v>
      </c>
      <c r="D11" s="20">
        <f t="shared" si="0"/>
        <v>4.9832324115395288E-2</v>
      </c>
      <c r="E11" s="17">
        <f>IF(OR($A11="",$B11="",$C11=""),"",A11*'MPTO_working_3-way'!$I10)</f>
        <v>5.5661119119381475</v>
      </c>
      <c r="F11" s="21">
        <f>IF(OR($A11="",$B11="",$C11=""),"",B11*'MPTO_working_3-way'!$I10)</f>
        <v>4.5278179591343006</v>
      </c>
      <c r="G11" s="22">
        <f>IF(OR($A11="",$B11="",$C11=""),"",C11*'MPTO_working_3-way'!$I10)</f>
        <v>1.7233538804270034</v>
      </c>
      <c r="H11" s="17"/>
      <c r="I11" s="21"/>
      <c r="J11" s="22"/>
      <c r="K11" s="17"/>
      <c r="L11" s="21"/>
      <c r="M11" s="22"/>
      <c r="N11" s="23">
        <f t="shared" si="4"/>
        <v>17.96586227192466</v>
      </c>
      <c r="O11" s="24">
        <f t="shared" si="5"/>
        <v>22.085693573051593</v>
      </c>
      <c r="P11" s="24">
        <f t="shared" si="6"/>
        <v>58.026387462116915</v>
      </c>
      <c r="Q11" t="s">
        <v>87</v>
      </c>
      <c r="R11" t="s">
        <v>88</v>
      </c>
      <c r="S11" t="s">
        <v>90</v>
      </c>
      <c r="AD11" s="37"/>
      <c r="AE11" s="37"/>
      <c r="AH11" s="37"/>
      <c r="AI11" s="37"/>
      <c r="AJ11" t="s">
        <v>91</v>
      </c>
    </row>
    <row r="12" spans="1:36" s="36" customFormat="1" ht="15" x14ac:dyDescent="0.25">
      <c r="A12"/>
      <c r="B12"/>
      <c r="C12"/>
      <c r="D12" s="20"/>
      <c r="E12" s="17"/>
      <c r="F12" s="21"/>
      <c r="G12" s="22"/>
      <c r="H12" s="17"/>
      <c r="I12" s="21"/>
      <c r="J12" s="22"/>
      <c r="K12" s="17"/>
      <c r="L12" s="21"/>
      <c r="M12" s="22"/>
      <c r="N12" s="23"/>
      <c r="O12" s="24"/>
      <c r="P12" s="24"/>
      <c r="Q12"/>
      <c r="R12"/>
      <c r="S12" s="58"/>
      <c r="AD12" s="37"/>
      <c r="AE12" s="37"/>
      <c r="AH12" s="37"/>
      <c r="AI12" s="37"/>
      <c r="AJ12"/>
    </row>
    <row r="13" spans="1:36" s="36" customFormat="1" ht="15" x14ac:dyDescent="0.25">
      <c r="A13"/>
      <c r="B13"/>
      <c r="C13"/>
      <c r="D13" s="20"/>
      <c r="E13" s="17"/>
      <c r="F13" s="21"/>
      <c r="G13" s="22"/>
      <c r="H13" s="17"/>
      <c r="I13" s="21"/>
      <c r="J13" s="22"/>
      <c r="K13" s="17"/>
      <c r="L13" s="21"/>
      <c r="M13" s="22"/>
      <c r="N13" s="23"/>
      <c r="O13" s="24"/>
      <c r="P13" s="24"/>
      <c r="Q13"/>
      <c r="R13"/>
      <c r="S13" s="58"/>
      <c r="AD13" s="37"/>
      <c r="AE13" s="37"/>
      <c r="AH13" s="37"/>
      <c r="AI13" s="37"/>
      <c r="AJ13"/>
    </row>
    <row r="14" spans="1:36" s="36" customFormat="1" ht="15" x14ac:dyDescent="0.25">
      <c r="A14"/>
      <c r="B14"/>
      <c r="C14"/>
      <c r="D14" s="20"/>
      <c r="E14" s="17"/>
      <c r="F14" s="21"/>
      <c r="G14" s="22"/>
      <c r="H14" s="17"/>
      <c r="I14" s="21"/>
      <c r="J14" s="22"/>
      <c r="K14" s="17"/>
      <c r="L14" s="21"/>
      <c r="M14" s="22"/>
      <c r="N14" s="23"/>
      <c r="O14" s="24"/>
      <c r="P14" s="24"/>
      <c r="Q14"/>
      <c r="R14"/>
      <c r="S14" s="58"/>
      <c r="AD14" s="37"/>
      <c r="AE14" s="37"/>
      <c r="AH14" s="37"/>
      <c r="AI14" s="37"/>
      <c r="AJ14"/>
    </row>
    <row r="15" spans="1:36" s="36" customFormat="1" ht="15" x14ac:dyDescent="0.25">
      <c r="A15"/>
      <c r="B15"/>
      <c r="C15"/>
      <c r="D15" s="20"/>
      <c r="E15" s="17"/>
      <c r="F15" s="21"/>
      <c r="G15" s="22"/>
      <c r="H15" s="17"/>
      <c r="I15" s="21"/>
      <c r="J15" s="22"/>
      <c r="K15" s="17"/>
      <c r="L15" s="21"/>
      <c r="M15" s="22"/>
      <c r="N15" s="23"/>
      <c r="O15" s="24"/>
      <c r="P15" s="24"/>
      <c r="Q15"/>
      <c r="R15"/>
      <c r="S15" s="58"/>
      <c r="AD15" s="37"/>
      <c r="AE15" s="37"/>
      <c r="AH15" s="37"/>
      <c r="AI15" s="37"/>
      <c r="AJ15"/>
    </row>
    <row r="16" spans="1:36" s="36" customFormat="1" ht="15" x14ac:dyDescent="0.25">
      <c r="A16"/>
      <c r="B16"/>
      <c r="C16"/>
      <c r="D16" s="20"/>
      <c r="E16" s="17"/>
      <c r="F16" s="21"/>
      <c r="G16" s="22"/>
      <c r="H16" s="17"/>
      <c r="I16" s="21"/>
      <c r="J16" s="22"/>
      <c r="K16" s="17"/>
      <c r="L16" s="21"/>
      <c r="M16" s="22"/>
      <c r="N16" s="23"/>
      <c r="O16" s="24"/>
      <c r="P16" s="24"/>
      <c r="Q16"/>
      <c r="R16"/>
      <c r="S16" s="58"/>
      <c r="AD16" s="37"/>
      <c r="AE16" s="37"/>
      <c r="AH16" s="37"/>
      <c r="AI16" s="37"/>
      <c r="AJ16"/>
    </row>
    <row r="17" spans="1:36" s="36" customFormat="1" ht="15" x14ac:dyDescent="0.25">
      <c r="A17"/>
      <c r="B17"/>
      <c r="C17"/>
      <c r="D17" s="20"/>
      <c r="E17" s="17"/>
      <c r="F17" s="21"/>
      <c r="G17" s="22"/>
      <c r="H17" s="17"/>
      <c r="I17" s="21"/>
      <c r="J17" s="22"/>
      <c r="K17" s="17"/>
      <c r="L17" s="21"/>
      <c r="M17" s="22"/>
      <c r="N17" s="23"/>
      <c r="O17" s="24"/>
      <c r="P17" s="24"/>
      <c r="Q17"/>
      <c r="R17"/>
      <c r="S17" s="58"/>
      <c r="AD17" s="37"/>
      <c r="AE17" s="37"/>
      <c r="AH17" s="37"/>
      <c r="AI17" s="37"/>
      <c r="AJ17"/>
    </row>
    <row r="18" spans="1:36" s="36" customFormat="1" ht="15" x14ac:dyDescent="0.25">
      <c r="A18"/>
      <c r="B18"/>
      <c r="C18"/>
      <c r="D18" s="20"/>
      <c r="E18" s="17"/>
      <c r="F18" s="21"/>
      <c r="G18" s="22"/>
      <c r="H18" s="17"/>
      <c r="I18" s="21"/>
      <c r="J18" s="22"/>
      <c r="K18" s="17"/>
      <c r="L18" s="21"/>
      <c r="M18" s="22"/>
      <c r="N18" s="23"/>
      <c r="O18" s="24"/>
      <c r="P18" s="24"/>
      <c r="Q18"/>
      <c r="R18"/>
      <c r="S18" s="58"/>
      <c r="AD18" s="37"/>
      <c r="AE18" s="37"/>
      <c r="AH18" s="37"/>
      <c r="AI18" s="37"/>
      <c r="AJ18"/>
    </row>
    <row r="19" spans="1:36" s="36" customFormat="1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 s="58"/>
      <c r="AD19" s="37"/>
      <c r="AE19" s="37"/>
      <c r="AH19" s="37"/>
      <c r="AI19" s="37"/>
      <c r="AJ19"/>
    </row>
    <row r="20" spans="1:36" s="36" customFormat="1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 s="58"/>
      <c r="AD20" s="37"/>
      <c r="AE20" s="37"/>
      <c r="AH20" s="37"/>
      <c r="AI20" s="37"/>
      <c r="AJ20"/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7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7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7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2022-11-26T12:57:18Z</dcterms:modified>
</cp:coreProperties>
</file>