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193" i="8" l="1"/>
  <c r="D193" i="8"/>
  <c r="E193" i="8"/>
  <c r="F193" i="8"/>
  <c r="G193" i="8"/>
  <c r="H193" i="8"/>
  <c r="I193" i="8"/>
  <c r="J193" i="8"/>
  <c r="K193" i="8"/>
  <c r="L193" i="8"/>
  <c r="M193" i="8"/>
  <c r="O193" i="8"/>
  <c r="S193" i="8" s="1"/>
  <c r="P193" i="8"/>
  <c r="Q193" i="8"/>
  <c r="R193" i="8"/>
  <c r="T193" i="8"/>
  <c r="C194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T194" i="8" s="1"/>
  <c r="S194" i="8"/>
  <c r="C195" i="8"/>
  <c r="D195" i="8"/>
  <c r="L195" i="8" s="1"/>
  <c r="E195" i="8"/>
  <c r="F195" i="8"/>
  <c r="G195" i="8"/>
  <c r="H195" i="8"/>
  <c r="I195" i="8"/>
  <c r="J195" i="8"/>
  <c r="K195" i="8"/>
  <c r="M195" i="8"/>
  <c r="O195" i="8"/>
  <c r="P195" i="8"/>
  <c r="Q195" i="8"/>
  <c r="S195" i="8" s="1"/>
  <c r="R195" i="8"/>
  <c r="T195" i="8"/>
  <c r="C196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C197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C198" i="8"/>
  <c r="D198" i="8"/>
  <c r="E198" i="8"/>
  <c r="M198" i="8" s="1"/>
  <c r="F198" i="8"/>
  <c r="G198" i="8"/>
  <c r="H198" i="8"/>
  <c r="I198" i="8"/>
  <c r="J198" i="8"/>
  <c r="K198" i="8"/>
  <c r="L198" i="8"/>
  <c r="O198" i="8"/>
  <c r="P198" i="8"/>
  <c r="Q198" i="8"/>
  <c r="R198" i="8"/>
  <c r="T198" i="8" s="1"/>
  <c r="S198" i="8"/>
  <c r="C199" i="8"/>
  <c r="D199" i="8"/>
  <c r="L199" i="8" s="1"/>
  <c r="E199" i="8"/>
  <c r="F199" i="8"/>
  <c r="G199" i="8"/>
  <c r="H199" i="8"/>
  <c r="I199" i="8"/>
  <c r="J199" i="8"/>
  <c r="K199" i="8"/>
  <c r="M199" i="8"/>
  <c r="O199" i="8"/>
  <c r="P199" i="8"/>
  <c r="Q199" i="8"/>
  <c r="S199" i="8" s="1"/>
  <c r="R199" i="8"/>
  <c r="T199" i="8"/>
  <c r="C200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C201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T201" i="8" s="1"/>
  <c r="S201" i="8"/>
  <c r="C202" i="8"/>
  <c r="D202" i="8"/>
  <c r="E202" i="8"/>
  <c r="M202" i="8" s="1"/>
  <c r="F202" i="8"/>
  <c r="G202" i="8"/>
  <c r="H202" i="8"/>
  <c r="I202" i="8"/>
  <c r="J202" i="8"/>
  <c r="K202" i="8"/>
  <c r="L202" i="8"/>
  <c r="O202" i="8"/>
  <c r="P202" i="8"/>
  <c r="Q202" i="8"/>
  <c r="R202" i="8"/>
  <c r="T202" i="8" s="1"/>
  <c r="S202" i="8"/>
  <c r="C203" i="8"/>
  <c r="D203" i="8"/>
  <c r="L203" i="8" s="1"/>
  <c r="E203" i="8"/>
  <c r="F203" i="8"/>
  <c r="G203" i="8"/>
  <c r="H203" i="8"/>
  <c r="I203" i="8"/>
  <c r="J203" i="8"/>
  <c r="K203" i="8"/>
  <c r="M203" i="8"/>
  <c r="O203" i="8"/>
  <c r="P203" i="8"/>
  <c r="Q203" i="8"/>
  <c r="S203" i="8" s="1"/>
  <c r="R203" i="8"/>
  <c r="T203" i="8"/>
  <c r="C204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T204" i="8" s="1"/>
  <c r="Q204" i="8"/>
  <c r="R204" i="8"/>
  <c r="S204" i="8"/>
  <c r="C205" i="8"/>
  <c r="D205" i="8"/>
  <c r="E205" i="8"/>
  <c r="F205" i="8"/>
  <c r="G205" i="8"/>
  <c r="H205" i="8"/>
  <c r="I205" i="8"/>
  <c r="J205" i="8"/>
  <c r="K205" i="8"/>
  <c r="L205" i="8"/>
  <c r="M205" i="8"/>
  <c r="O205" i="8"/>
  <c r="S205" i="8" s="1"/>
  <c r="P205" i="8"/>
  <c r="Q205" i="8"/>
  <c r="R205" i="8"/>
  <c r="T205" i="8"/>
  <c r="C206" i="8"/>
  <c r="D206" i="8"/>
  <c r="E206" i="8"/>
  <c r="M206" i="8" s="1"/>
  <c r="F206" i="8"/>
  <c r="G206" i="8"/>
  <c r="H206" i="8"/>
  <c r="I206" i="8"/>
  <c r="J206" i="8"/>
  <c r="K206" i="8"/>
  <c r="L206" i="8"/>
  <c r="O206" i="8"/>
  <c r="P206" i="8"/>
  <c r="Q206" i="8"/>
  <c r="R206" i="8"/>
  <c r="T206" i="8" s="1"/>
  <c r="S206" i="8"/>
  <c r="C207" i="8"/>
  <c r="D207" i="8"/>
  <c r="L207" i="8" s="1"/>
  <c r="E207" i="8"/>
  <c r="F207" i="8"/>
  <c r="G207" i="8"/>
  <c r="H207" i="8"/>
  <c r="I207" i="8"/>
  <c r="J207" i="8"/>
  <c r="K207" i="8"/>
  <c r="M207" i="8"/>
  <c r="O207" i="8"/>
  <c r="P207" i="8"/>
  <c r="Q207" i="8"/>
  <c r="S207" i="8" s="1"/>
  <c r="R207" i="8"/>
  <c r="T207" i="8"/>
  <c r="C208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C209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C210" i="8"/>
  <c r="D210" i="8"/>
  <c r="E210" i="8"/>
  <c r="M210" i="8" s="1"/>
  <c r="F210" i="8"/>
  <c r="G210" i="8"/>
  <c r="H210" i="8"/>
  <c r="I210" i="8"/>
  <c r="J210" i="8"/>
  <c r="K210" i="8"/>
  <c r="L210" i="8"/>
  <c r="O210" i="8"/>
  <c r="P210" i="8"/>
  <c r="Q210" i="8"/>
  <c r="R210" i="8"/>
  <c r="T210" i="8" s="1"/>
  <c r="S210" i="8"/>
  <c r="C211" i="8"/>
  <c r="D211" i="8"/>
  <c r="L211" i="8" s="1"/>
  <c r="E211" i="8"/>
  <c r="F211" i="8"/>
  <c r="G211" i="8"/>
  <c r="H211" i="8"/>
  <c r="I211" i="8"/>
  <c r="J211" i="8"/>
  <c r="K211" i="8"/>
  <c r="M211" i="8"/>
  <c r="O211" i="8"/>
  <c r="P211" i="8"/>
  <c r="Q211" i="8"/>
  <c r="S211" i="8" s="1"/>
  <c r="R211" i="8"/>
  <c r="T211" i="8"/>
  <c r="C212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C213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T213" i="8" s="1"/>
  <c r="S213" i="8"/>
  <c r="C214" i="8"/>
  <c r="D214" i="8"/>
  <c r="E214" i="8"/>
  <c r="M214" i="8" s="1"/>
  <c r="F214" i="8"/>
  <c r="G214" i="8"/>
  <c r="H214" i="8"/>
  <c r="I214" i="8"/>
  <c r="J214" i="8"/>
  <c r="K214" i="8"/>
  <c r="L214" i="8"/>
  <c r="O214" i="8"/>
  <c r="P214" i="8"/>
  <c r="Q214" i="8"/>
  <c r="S214" i="8" s="1"/>
  <c r="R214" i="8"/>
  <c r="T214" i="8" s="1"/>
  <c r="C215" i="8"/>
  <c r="D215" i="8"/>
  <c r="L215" i="8" s="1"/>
  <c r="E215" i="8"/>
  <c r="F215" i="8"/>
  <c r="G215" i="8"/>
  <c r="H215" i="8"/>
  <c r="I215" i="8"/>
  <c r="J215" i="8"/>
  <c r="K215" i="8"/>
  <c r="M215" i="8"/>
  <c r="O215" i="8"/>
  <c r="P215" i="8"/>
  <c r="Q215" i="8"/>
  <c r="S215" i="8" s="1"/>
  <c r="R215" i="8"/>
  <c r="T215" i="8"/>
  <c r="C216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T216" i="8" s="1"/>
  <c r="Q216" i="8"/>
  <c r="R216" i="8"/>
  <c r="S216" i="8"/>
  <c r="C217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 s="1"/>
  <c r="C218" i="8"/>
  <c r="D218" i="8"/>
  <c r="E218" i="8"/>
  <c r="M218" i="8" s="1"/>
  <c r="F218" i="8"/>
  <c r="G218" i="8"/>
  <c r="H218" i="8"/>
  <c r="I218" i="8"/>
  <c r="J218" i="8"/>
  <c r="K218" i="8"/>
  <c r="L218" i="8"/>
  <c r="O218" i="8"/>
  <c r="P218" i="8"/>
  <c r="Q218" i="8"/>
  <c r="S218" i="8" s="1"/>
  <c r="R218" i="8"/>
  <c r="T218" i="8" s="1"/>
  <c r="C219" i="8"/>
  <c r="D219" i="8"/>
  <c r="L219" i="8" s="1"/>
  <c r="E219" i="8"/>
  <c r="F219" i="8"/>
  <c r="G219" i="8"/>
  <c r="H219" i="8"/>
  <c r="I219" i="8"/>
  <c r="J219" i="8"/>
  <c r="K219" i="8"/>
  <c r="M219" i="8"/>
  <c r="O219" i="8"/>
  <c r="P219" i="8"/>
  <c r="Q219" i="8"/>
  <c r="S219" i="8" s="1"/>
  <c r="R219" i="8"/>
  <c r="T219" i="8"/>
  <c r="C220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R220" i="8"/>
  <c r="S220" i="8"/>
  <c r="C221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 s="1"/>
  <c r="C222" i="8"/>
  <c r="D222" i="8"/>
  <c r="E222" i="8"/>
  <c r="M222" i="8" s="1"/>
  <c r="F222" i="8"/>
  <c r="G222" i="8"/>
  <c r="H222" i="8"/>
  <c r="I222" i="8"/>
  <c r="J222" i="8"/>
  <c r="K222" i="8"/>
  <c r="L222" i="8"/>
  <c r="O222" i="8"/>
  <c r="P222" i="8"/>
  <c r="Q222" i="8"/>
  <c r="R222" i="8"/>
  <c r="T222" i="8" s="1"/>
  <c r="S222" i="8"/>
  <c r="C223" i="8"/>
  <c r="D223" i="8"/>
  <c r="L223" i="8" s="1"/>
  <c r="E223" i="8"/>
  <c r="F223" i="8"/>
  <c r="G223" i="8"/>
  <c r="H223" i="8"/>
  <c r="I223" i="8"/>
  <c r="J223" i="8"/>
  <c r="K223" i="8"/>
  <c r="M223" i="8"/>
  <c r="O223" i="8"/>
  <c r="P223" i="8"/>
  <c r="Q223" i="8"/>
  <c r="S223" i="8" s="1"/>
  <c r="R223" i="8"/>
  <c r="T223" i="8"/>
  <c r="C224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C225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C226" i="8"/>
  <c r="D226" i="8"/>
  <c r="E226" i="8"/>
  <c r="M226" i="8" s="1"/>
  <c r="F226" i="8"/>
  <c r="G226" i="8"/>
  <c r="H226" i="8"/>
  <c r="I226" i="8"/>
  <c r="J226" i="8"/>
  <c r="K226" i="8"/>
  <c r="L226" i="8"/>
  <c r="O226" i="8"/>
  <c r="P226" i="8"/>
  <c r="Q226" i="8"/>
  <c r="R226" i="8"/>
  <c r="T226" i="8" s="1"/>
  <c r="S226" i="8"/>
  <c r="C227" i="8"/>
  <c r="D227" i="8"/>
  <c r="L227" i="8" s="1"/>
  <c r="E227" i="8"/>
  <c r="F227" i="8"/>
  <c r="G227" i="8"/>
  <c r="H227" i="8"/>
  <c r="I227" i="8"/>
  <c r="J227" i="8"/>
  <c r="K227" i="8"/>
  <c r="M227" i="8"/>
  <c r="O227" i="8"/>
  <c r="P227" i="8"/>
  <c r="Q227" i="8"/>
  <c r="S227" i="8" s="1"/>
  <c r="R227" i="8"/>
  <c r="T227" i="8"/>
  <c r="C228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C229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C230" i="8"/>
  <c r="D230" i="8"/>
  <c r="E230" i="8"/>
  <c r="M230" i="8" s="1"/>
  <c r="F230" i="8"/>
  <c r="G230" i="8"/>
  <c r="H230" i="8"/>
  <c r="I230" i="8"/>
  <c r="J230" i="8"/>
  <c r="K230" i="8"/>
  <c r="L230" i="8"/>
  <c r="O230" i="8"/>
  <c r="P230" i="8"/>
  <c r="Q230" i="8"/>
  <c r="R230" i="8"/>
  <c r="T230" i="8" s="1"/>
  <c r="S230" i="8"/>
  <c r="C231" i="8"/>
  <c r="D231" i="8"/>
  <c r="L231" i="8" s="1"/>
  <c r="E231" i="8"/>
  <c r="F231" i="8"/>
  <c r="G231" i="8"/>
  <c r="H231" i="8"/>
  <c r="I231" i="8"/>
  <c r="J231" i="8"/>
  <c r="K231" i="8"/>
  <c r="M231" i="8"/>
  <c r="O231" i="8"/>
  <c r="P231" i="8"/>
  <c r="Q231" i="8"/>
  <c r="S231" i="8" s="1"/>
  <c r="R231" i="8"/>
  <c r="T231" i="8"/>
  <c r="C232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T232" i="8" s="1"/>
  <c r="Q232" i="8"/>
  <c r="R232" i="8"/>
  <c r="S232" i="8"/>
  <c r="C233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C234" i="8"/>
  <c r="D234" i="8"/>
  <c r="E234" i="8"/>
  <c r="M234" i="8" s="1"/>
  <c r="F234" i="8"/>
  <c r="G234" i="8"/>
  <c r="H234" i="8"/>
  <c r="I234" i="8"/>
  <c r="J234" i="8"/>
  <c r="K234" i="8"/>
  <c r="L234" i="8"/>
  <c r="O234" i="8"/>
  <c r="P234" i="8"/>
  <c r="Q234" i="8"/>
  <c r="R234" i="8"/>
  <c r="T234" i="8" s="1"/>
  <c r="S234" i="8"/>
  <c r="C235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S235" i="8" s="1"/>
  <c r="R235" i="8"/>
  <c r="T235" i="8"/>
  <c r="C236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R236" i="8"/>
  <c r="S236" i="8"/>
  <c r="C237" i="8"/>
  <c r="D237" i="8"/>
  <c r="E237" i="8"/>
  <c r="F237" i="8"/>
  <c r="G237" i="8"/>
  <c r="H237" i="8"/>
  <c r="I237" i="8"/>
  <c r="J237" i="8"/>
  <c r="K237" i="8"/>
  <c r="L237" i="8"/>
  <c r="M237" i="8"/>
  <c r="O237" i="8"/>
  <c r="S237" i="8" s="1"/>
  <c r="P237" i="8"/>
  <c r="Q237" i="8"/>
  <c r="R237" i="8"/>
  <c r="T237" i="8"/>
  <c r="C238" i="8"/>
  <c r="D238" i="8"/>
  <c r="E238" i="8"/>
  <c r="M238" i="8" s="1"/>
  <c r="F238" i="8"/>
  <c r="G238" i="8"/>
  <c r="H238" i="8"/>
  <c r="I238" i="8"/>
  <c r="J238" i="8"/>
  <c r="K238" i="8"/>
  <c r="L238" i="8"/>
  <c r="O238" i="8"/>
  <c r="P238" i="8"/>
  <c r="Q238" i="8"/>
  <c r="R238" i="8"/>
  <c r="T238" i="8" s="1"/>
  <c r="S238" i="8"/>
  <c r="C239" i="8"/>
  <c r="D239" i="8"/>
  <c r="L239" i="8" s="1"/>
  <c r="E239" i="8"/>
  <c r="F239" i="8"/>
  <c r="G239" i="8"/>
  <c r="H239" i="8"/>
  <c r="I239" i="8"/>
  <c r="J239" i="8"/>
  <c r="K239" i="8"/>
  <c r="M239" i="8"/>
  <c r="O239" i="8"/>
  <c r="P239" i="8"/>
  <c r="Q239" i="8"/>
  <c r="S239" i="8" s="1"/>
  <c r="R239" i="8"/>
  <c r="T239" i="8"/>
  <c r="C240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T240" i="8" s="1"/>
  <c r="Q240" i="8"/>
  <c r="R240" i="8"/>
  <c r="S240" i="8"/>
  <c r="C241" i="8"/>
  <c r="D241" i="8"/>
  <c r="E241" i="8"/>
  <c r="F241" i="8"/>
  <c r="G241" i="8"/>
  <c r="H241" i="8"/>
  <c r="I241" i="8"/>
  <c r="J241" i="8"/>
  <c r="K241" i="8"/>
  <c r="L241" i="8"/>
  <c r="M241" i="8"/>
  <c r="O241" i="8"/>
  <c r="S241" i="8" s="1"/>
  <c r="P241" i="8"/>
  <c r="Q241" i="8"/>
  <c r="R241" i="8"/>
  <c r="T241" i="8"/>
  <c r="C242" i="8"/>
  <c r="D242" i="8"/>
  <c r="E242" i="8"/>
  <c r="M242" i="8" s="1"/>
  <c r="F242" i="8"/>
  <c r="G242" i="8"/>
  <c r="H242" i="8"/>
  <c r="I242" i="8"/>
  <c r="J242" i="8"/>
  <c r="K242" i="8"/>
  <c r="L242" i="8"/>
  <c r="O242" i="8"/>
  <c r="P242" i="8"/>
  <c r="Q242" i="8"/>
  <c r="R242" i="8"/>
  <c r="T242" i="8" s="1"/>
  <c r="S242" i="8"/>
  <c r="C243" i="8"/>
  <c r="D243" i="8"/>
  <c r="L243" i="8" s="1"/>
  <c r="E243" i="8"/>
  <c r="F243" i="8"/>
  <c r="G243" i="8"/>
  <c r="H243" i="8"/>
  <c r="I243" i="8"/>
  <c r="J243" i="8"/>
  <c r="K243" i="8"/>
  <c r="M243" i="8"/>
  <c r="O243" i="8"/>
  <c r="P243" i="8"/>
  <c r="Q243" i="8"/>
  <c r="S243" i="8" s="1"/>
  <c r="R243" i="8"/>
  <c r="T243" i="8"/>
  <c r="C244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T244" i="8" s="1"/>
  <c r="Q244" i="8"/>
  <c r="R244" i="8"/>
  <c r="S244" i="8"/>
  <c r="C245" i="8"/>
  <c r="D245" i="8"/>
  <c r="E245" i="8"/>
  <c r="F245" i="8"/>
  <c r="G245" i="8"/>
  <c r="H245" i="8"/>
  <c r="I245" i="8"/>
  <c r="J245" i="8"/>
  <c r="K245" i="8"/>
  <c r="L245" i="8"/>
  <c r="M245" i="8"/>
  <c r="O245" i="8"/>
  <c r="S245" i="8" s="1"/>
  <c r="P245" i="8"/>
  <c r="Q245" i="8"/>
  <c r="R245" i="8"/>
  <c r="T245" i="8"/>
  <c r="C246" i="8"/>
  <c r="D246" i="8"/>
  <c r="E246" i="8"/>
  <c r="M246" i="8" s="1"/>
  <c r="F246" i="8"/>
  <c r="G246" i="8"/>
  <c r="H246" i="8"/>
  <c r="I246" i="8"/>
  <c r="J246" i="8"/>
  <c r="K246" i="8"/>
  <c r="L246" i="8"/>
  <c r="O246" i="8"/>
  <c r="P246" i="8"/>
  <c r="Q246" i="8"/>
  <c r="R246" i="8"/>
  <c r="T246" i="8" s="1"/>
  <c r="S246" i="8"/>
  <c r="C247" i="8"/>
  <c r="D247" i="8"/>
  <c r="L247" i="8" s="1"/>
  <c r="E247" i="8"/>
  <c r="F247" i="8"/>
  <c r="G247" i="8"/>
  <c r="H247" i="8"/>
  <c r="I247" i="8"/>
  <c r="J247" i="8"/>
  <c r="K247" i="8"/>
  <c r="M247" i="8"/>
  <c r="O247" i="8"/>
  <c r="P247" i="8"/>
  <c r="Q247" i="8"/>
  <c r="S247" i="8" s="1"/>
  <c r="R247" i="8"/>
  <c r="T247" i="8" s="1"/>
  <c r="C248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S248" i="8" s="1"/>
  <c r="R248" i="8"/>
  <c r="C249" i="8"/>
  <c r="D249" i="8"/>
  <c r="E249" i="8"/>
  <c r="F249" i="8"/>
  <c r="G249" i="8"/>
  <c r="H249" i="8"/>
  <c r="I249" i="8"/>
  <c r="J249" i="8"/>
  <c r="K249" i="8"/>
  <c r="L249" i="8"/>
  <c r="M249" i="8"/>
  <c r="O249" i="8"/>
  <c r="S249" i="8" s="1"/>
  <c r="P249" i="8"/>
  <c r="Q249" i="8"/>
  <c r="R249" i="8"/>
  <c r="T249" i="8"/>
  <c r="C250" i="8"/>
  <c r="D250" i="8"/>
  <c r="E250" i="8"/>
  <c r="M250" i="8" s="1"/>
  <c r="F250" i="8"/>
  <c r="G250" i="8"/>
  <c r="H250" i="8"/>
  <c r="I250" i="8"/>
  <c r="J250" i="8"/>
  <c r="K250" i="8"/>
  <c r="L250" i="8"/>
  <c r="O250" i="8"/>
  <c r="P250" i="8"/>
  <c r="Q250" i="8"/>
  <c r="R250" i="8"/>
  <c r="T250" i="8" s="1"/>
  <c r="S250" i="8"/>
  <c r="C251" i="8"/>
  <c r="D251" i="8"/>
  <c r="L251" i="8" s="1"/>
  <c r="E251" i="8"/>
  <c r="F251" i="8"/>
  <c r="G251" i="8"/>
  <c r="H251" i="8"/>
  <c r="I251" i="8"/>
  <c r="J251" i="8"/>
  <c r="K251" i="8"/>
  <c r="M251" i="8"/>
  <c r="O251" i="8"/>
  <c r="P251" i="8"/>
  <c r="Q251" i="8"/>
  <c r="S251" i="8" s="1"/>
  <c r="R251" i="8"/>
  <c r="T251" i="8" s="1"/>
  <c r="C252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T252" i="8" s="1"/>
  <c r="Q252" i="8"/>
  <c r="R252" i="8"/>
  <c r="S252" i="8"/>
  <c r="C253" i="8"/>
  <c r="D253" i="8"/>
  <c r="E253" i="8"/>
  <c r="F253" i="8"/>
  <c r="G253" i="8"/>
  <c r="H253" i="8"/>
  <c r="I253" i="8"/>
  <c r="J253" i="8"/>
  <c r="K253" i="8"/>
  <c r="L253" i="8"/>
  <c r="M253" i="8"/>
  <c r="O253" i="8"/>
  <c r="S253" i="8" s="1"/>
  <c r="P253" i="8"/>
  <c r="Q253" i="8"/>
  <c r="R253" i="8"/>
  <c r="T253" i="8"/>
  <c r="C254" i="8"/>
  <c r="D254" i="8"/>
  <c r="E254" i="8"/>
  <c r="M254" i="8" s="1"/>
  <c r="F254" i="8"/>
  <c r="G254" i="8"/>
  <c r="H254" i="8"/>
  <c r="I254" i="8"/>
  <c r="J254" i="8"/>
  <c r="K254" i="8"/>
  <c r="L254" i="8"/>
  <c r="O254" i="8"/>
  <c r="P254" i="8"/>
  <c r="Q254" i="8"/>
  <c r="R254" i="8"/>
  <c r="T254" i="8" s="1"/>
  <c r="S254" i="8"/>
  <c r="C255" i="8"/>
  <c r="D255" i="8"/>
  <c r="L255" i="8" s="1"/>
  <c r="E255" i="8"/>
  <c r="F255" i="8"/>
  <c r="G255" i="8"/>
  <c r="H255" i="8"/>
  <c r="I255" i="8"/>
  <c r="J255" i="8"/>
  <c r="K255" i="8"/>
  <c r="M255" i="8"/>
  <c r="O255" i="8"/>
  <c r="P255" i="8"/>
  <c r="Q255" i="8"/>
  <c r="S255" i="8" s="1"/>
  <c r="R255" i="8"/>
  <c r="T255" i="8" s="1"/>
  <c r="C256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T256" i="8" s="1"/>
  <c r="Q256" i="8"/>
  <c r="S256" i="8" s="1"/>
  <c r="R256" i="8"/>
  <c r="C257" i="8"/>
  <c r="D257" i="8"/>
  <c r="E257" i="8"/>
  <c r="F257" i="8"/>
  <c r="G257" i="8"/>
  <c r="H257" i="8"/>
  <c r="I257" i="8"/>
  <c r="J257" i="8"/>
  <c r="K257" i="8"/>
  <c r="L257" i="8"/>
  <c r="M257" i="8"/>
  <c r="O257" i="8"/>
  <c r="S257" i="8" s="1"/>
  <c r="P257" i="8"/>
  <c r="Q257" i="8"/>
  <c r="R257" i="8"/>
  <c r="T257" i="8"/>
  <c r="C258" i="8"/>
  <c r="D258" i="8"/>
  <c r="E258" i="8"/>
  <c r="M258" i="8" s="1"/>
  <c r="F258" i="8"/>
  <c r="G258" i="8"/>
  <c r="H258" i="8"/>
  <c r="I258" i="8"/>
  <c r="J258" i="8"/>
  <c r="K258" i="8"/>
  <c r="L258" i="8"/>
  <c r="O258" i="8"/>
  <c r="P258" i="8"/>
  <c r="Q258" i="8"/>
  <c r="R258" i="8"/>
  <c r="T258" i="8" s="1"/>
  <c r="S258" i="8"/>
  <c r="C259" i="8"/>
  <c r="D259" i="8"/>
  <c r="L259" i="8" s="1"/>
  <c r="E259" i="8"/>
  <c r="F259" i="8"/>
  <c r="G259" i="8"/>
  <c r="H259" i="8"/>
  <c r="I259" i="8"/>
  <c r="J259" i="8"/>
  <c r="K259" i="8"/>
  <c r="M259" i="8"/>
  <c r="O259" i="8"/>
  <c r="P259" i="8"/>
  <c r="Q259" i="8"/>
  <c r="S259" i="8" s="1"/>
  <c r="R259" i="8"/>
  <c r="T259" i="8"/>
  <c r="C260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R260" i="8"/>
  <c r="S260" i="8"/>
  <c r="C261" i="8"/>
  <c r="D261" i="8"/>
  <c r="E261" i="8"/>
  <c r="F261" i="8"/>
  <c r="G261" i="8"/>
  <c r="H261" i="8"/>
  <c r="I261" i="8"/>
  <c r="J261" i="8"/>
  <c r="K261" i="8"/>
  <c r="L261" i="8"/>
  <c r="M261" i="8"/>
  <c r="O261" i="8"/>
  <c r="S261" i="8" s="1"/>
  <c r="P261" i="8"/>
  <c r="Q261" i="8"/>
  <c r="R261" i="8"/>
  <c r="T261" i="8" s="1"/>
  <c r="C262" i="8"/>
  <c r="D262" i="8"/>
  <c r="E262" i="8"/>
  <c r="M262" i="8" s="1"/>
  <c r="F262" i="8"/>
  <c r="G262" i="8"/>
  <c r="H262" i="8"/>
  <c r="I262" i="8"/>
  <c r="J262" i="8"/>
  <c r="K262" i="8"/>
  <c r="L262" i="8"/>
  <c r="O262" i="8"/>
  <c r="P262" i="8"/>
  <c r="Q262" i="8"/>
  <c r="S262" i="8" s="1"/>
  <c r="R262" i="8"/>
  <c r="T262" i="8" s="1"/>
  <c r="C263" i="8"/>
  <c r="D263" i="8"/>
  <c r="L263" i="8" s="1"/>
  <c r="E263" i="8"/>
  <c r="F263" i="8"/>
  <c r="G263" i="8"/>
  <c r="H263" i="8"/>
  <c r="I263" i="8"/>
  <c r="J263" i="8"/>
  <c r="K263" i="8"/>
  <c r="M263" i="8"/>
  <c r="O263" i="8"/>
  <c r="P263" i="8"/>
  <c r="Q263" i="8"/>
  <c r="S263" i="8" s="1"/>
  <c r="R263" i="8"/>
  <c r="T263" i="8"/>
  <c r="C264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T264" i="8" s="1"/>
  <c r="Q264" i="8"/>
  <c r="R264" i="8"/>
  <c r="S264" i="8"/>
  <c r="C265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T265" i="8" s="1"/>
  <c r="S265" i="8"/>
  <c r="C266" i="8"/>
  <c r="D266" i="8"/>
  <c r="E266" i="8"/>
  <c r="M266" i="8" s="1"/>
  <c r="F266" i="8"/>
  <c r="G266" i="8"/>
  <c r="H266" i="8"/>
  <c r="I266" i="8"/>
  <c r="J266" i="8"/>
  <c r="K266" i="8"/>
  <c r="L266" i="8"/>
  <c r="O266" i="8"/>
  <c r="P266" i="8"/>
  <c r="Q266" i="8"/>
  <c r="S266" i="8" s="1"/>
  <c r="R266" i="8"/>
  <c r="T266" i="8" s="1"/>
  <c r="C267" i="8"/>
  <c r="D267" i="8"/>
  <c r="L267" i="8" s="1"/>
  <c r="E267" i="8"/>
  <c r="F267" i="8"/>
  <c r="G267" i="8"/>
  <c r="H267" i="8"/>
  <c r="I267" i="8"/>
  <c r="J267" i="8"/>
  <c r="K267" i="8"/>
  <c r="M267" i="8"/>
  <c r="O267" i="8"/>
  <c r="P267" i="8"/>
  <c r="Q267" i="8"/>
  <c r="S267" i="8" s="1"/>
  <c r="R267" i="8"/>
  <c r="T267" i="8"/>
  <c r="C268" i="8"/>
  <c r="O268" i="8"/>
  <c r="P268" i="8"/>
  <c r="T268" i="8" s="1"/>
  <c r="Q268" i="8"/>
  <c r="S268" i="8" s="1"/>
  <c r="R268" i="8"/>
  <c r="C269" i="8"/>
  <c r="D269" i="8"/>
  <c r="E269" i="8"/>
  <c r="F269" i="8"/>
  <c r="G269" i="8"/>
  <c r="H269" i="8"/>
  <c r="I269" i="8"/>
  <c r="J269" i="8"/>
  <c r="K269" i="8"/>
  <c r="L269" i="8"/>
  <c r="M269" i="8"/>
  <c r="O269" i="8"/>
  <c r="S269" i="8" s="1"/>
  <c r="P269" i="8"/>
  <c r="Q269" i="8"/>
  <c r="R269" i="8"/>
  <c r="T269" i="8" s="1"/>
  <c r="C270" i="8"/>
  <c r="D270" i="8"/>
  <c r="E270" i="8"/>
  <c r="M270" i="8" s="1"/>
  <c r="F270" i="8"/>
  <c r="G270" i="8"/>
  <c r="H270" i="8"/>
  <c r="I270" i="8"/>
  <c r="J270" i="8"/>
  <c r="K270" i="8"/>
  <c r="L270" i="8"/>
  <c r="O270" i="8"/>
  <c r="P270" i="8"/>
  <c r="Q270" i="8"/>
  <c r="S270" i="8" s="1"/>
  <c r="R270" i="8"/>
  <c r="T270" i="8" s="1"/>
  <c r="C271" i="8"/>
  <c r="D271" i="8"/>
  <c r="L271" i="8" s="1"/>
  <c r="E271" i="8"/>
  <c r="F271" i="8"/>
  <c r="G271" i="8"/>
  <c r="H271" i="8"/>
  <c r="I271" i="8"/>
  <c r="J271" i="8"/>
  <c r="K271" i="8"/>
  <c r="M271" i="8"/>
  <c r="O271" i="8"/>
  <c r="P271" i="8"/>
  <c r="Q271" i="8"/>
  <c r="S271" i="8" s="1"/>
  <c r="R271" i="8"/>
  <c r="T271" i="8"/>
  <c r="C272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T272" i="8" s="1"/>
  <c r="Q272" i="8"/>
  <c r="R272" i="8"/>
  <c r="S272" i="8"/>
  <c r="C273" i="8"/>
  <c r="D273" i="8"/>
  <c r="E273" i="8"/>
  <c r="F273" i="8"/>
  <c r="G273" i="8"/>
  <c r="H273" i="8"/>
  <c r="I273" i="8"/>
  <c r="J273" i="8"/>
  <c r="K273" i="8"/>
  <c r="L273" i="8"/>
  <c r="M273" i="8"/>
  <c r="O273" i="8"/>
  <c r="S273" i="8" s="1"/>
  <c r="P273" i="8"/>
  <c r="Q273" i="8"/>
  <c r="R273" i="8"/>
  <c r="T273" i="8"/>
  <c r="C274" i="8"/>
  <c r="D274" i="8"/>
  <c r="E274" i="8"/>
  <c r="M274" i="8" s="1"/>
  <c r="F274" i="8"/>
  <c r="G274" i="8"/>
  <c r="H274" i="8"/>
  <c r="I274" i="8"/>
  <c r="J274" i="8"/>
  <c r="K274" i="8"/>
  <c r="L274" i="8"/>
  <c r="O274" i="8"/>
  <c r="P274" i="8"/>
  <c r="Q274" i="8"/>
  <c r="R274" i="8"/>
  <c r="T274" i="8" s="1"/>
  <c r="S274" i="8"/>
  <c r="C275" i="8"/>
  <c r="D275" i="8"/>
  <c r="L275" i="8" s="1"/>
  <c r="E275" i="8"/>
  <c r="F275" i="8"/>
  <c r="G275" i="8"/>
  <c r="H275" i="8"/>
  <c r="I275" i="8"/>
  <c r="J275" i="8"/>
  <c r="K275" i="8"/>
  <c r="M275" i="8"/>
  <c r="O275" i="8"/>
  <c r="P275" i="8"/>
  <c r="Q275" i="8"/>
  <c r="S275" i="8" s="1"/>
  <c r="R275" i="8"/>
  <c r="T275" i="8" s="1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T276" i="8" s="1"/>
  <c r="Q276" i="8"/>
  <c r="S276" i="8" s="1"/>
  <c r="R276" i="8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C278" i="8"/>
  <c r="D278" i="8"/>
  <c r="E278" i="8"/>
  <c r="M278" i="8" s="1"/>
  <c r="F278" i="8"/>
  <c r="G278" i="8"/>
  <c r="H278" i="8"/>
  <c r="I278" i="8"/>
  <c r="J278" i="8"/>
  <c r="K278" i="8"/>
  <c r="L278" i="8"/>
  <c r="O278" i="8"/>
  <c r="P278" i="8"/>
  <c r="Q278" i="8"/>
  <c r="R278" i="8"/>
  <c r="T278" i="8" s="1"/>
  <c r="S278" i="8"/>
  <c r="C279" i="8"/>
  <c r="D279" i="8"/>
  <c r="L279" i="8" s="1"/>
  <c r="E279" i="8"/>
  <c r="F279" i="8"/>
  <c r="G279" i="8"/>
  <c r="H279" i="8"/>
  <c r="I279" i="8"/>
  <c r="J279" i="8"/>
  <c r="K279" i="8"/>
  <c r="M279" i="8"/>
  <c r="O279" i="8"/>
  <c r="P279" i="8"/>
  <c r="Q279" i="8"/>
  <c r="S279" i="8" s="1"/>
  <c r="R279" i="8"/>
  <c r="T279" i="8" s="1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T280" i="8" s="1"/>
  <c r="Q280" i="8"/>
  <c r="S280" i="8" s="1"/>
  <c r="R280" i="8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C282" i="8"/>
  <c r="D282" i="8"/>
  <c r="E282" i="8"/>
  <c r="M282" i="8" s="1"/>
  <c r="F282" i="8"/>
  <c r="G282" i="8"/>
  <c r="H282" i="8"/>
  <c r="I282" i="8"/>
  <c r="J282" i="8"/>
  <c r="K282" i="8"/>
  <c r="L282" i="8"/>
  <c r="O282" i="8"/>
  <c r="P282" i="8"/>
  <c r="Q282" i="8"/>
  <c r="R282" i="8"/>
  <c r="T282" i="8" s="1"/>
  <c r="S282" i="8"/>
  <c r="C283" i="8"/>
  <c r="D283" i="8"/>
  <c r="L283" i="8" s="1"/>
  <c r="E283" i="8"/>
  <c r="F283" i="8"/>
  <c r="G283" i="8"/>
  <c r="H283" i="8"/>
  <c r="I283" i="8"/>
  <c r="J283" i="8"/>
  <c r="K283" i="8"/>
  <c r="M283" i="8"/>
  <c r="O283" i="8"/>
  <c r="P283" i="8"/>
  <c r="Q283" i="8"/>
  <c r="S283" i="8" s="1"/>
  <c r="R283" i="8"/>
  <c r="T283" i="8" s="1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T284" i="8" s="1"/>
  <c r="Q284" i="8"/>
  <c r="R284" i="8"/>
  <c r="S284" i="8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C286" i="8"/>
  <c r="D286" i="8"/>
  <c r="E286" i="8"/>
  <c r="M286" i="8" s="1"/>
  <c r="F286" i="8"/>
  <c r="G286" i="8"/>
  <c r="H286" i="8"/>
  <c r="I286" i="8"/>
  <c r="J286" i="8"/>
  <c r="K286" i="8"/>
  <c r="L286" i="8"/>
  <c r="O286" i="8"/>
  <c r="P286" i="8"/>
  <c r="Q286" i="8"/>
  <c r="R286" i="8"/>
  <c r="T286" i="8" s="1"/>
  <c r="S286" i="8"/>
  <c r="C287" i="8"/>
  <c r="D287" i="8"/>
  <c r="L287" i="8" s="1"/>
  <c r="E287" i="8"/>
  <c r="F287" i="8"/>
  <c r="G287" i="8"/>
  <c r="H287" i="8"/>
  <c r="I287" i="8"/>
  <c r="J287" i="8"/>
  <c r="K287" i="8"/>
  <c r="M287" i="8"/>
  <c r="O287" i="8"/>
  <c r="P287" i="8"/>
  <c r="Q287" i="8"/>
  <c r="S287" i="8" s="1"/>
  <c r="R287" i="8"/>
  <c r="T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T288" i="8" s="1"/>
  <c r="Q288" i="8"/>
  <c r="R288" i="8"/>
  <c r="S288" i="8"/>
  <c r="C289" i="8"/>
  <c r="D289" i="8"/>
  <c r="E289" i="8"/>
  <c r="F289" i="8"/>
  <c r="G289" i="8"/>
  <c r="H289" i="8"/>
  <c r="I289" i="8"/>
  <c r="J289" i="8"/>
  <c r="K289" i="8"/>
  <c r="L289" i="8"/>
  <c r="M289" i="8"/>
  <c r="O289" i="8"/>
  <c r="S289" i="8" s="1"/>
  <c r="P289" i="8"/>
  <c r="Q289" i="8"/>
  <c r="R289" i="8"/>
  <c r="T289" i="8"/>
  <c r="C290" i="8"/>
  <c r="D290" i="8"/>
  <c r="E290" i="8"/>
  <c r="M290" i="8" s="1"/>
  <c r="F290" i="8"/>
  <c r="G290" i="8"/>
  <c r="H290" i="8"/>
  <c r="I290" i="8"/>
  <c r="J290" i="8"/>
  <c r="K290" i="8"/>
  <c r="L290" i="8"/>
  <c r="O290" i="8"/>
  <c r="P290" i="8"/>
  <c r="Q290" i="8"/>
  <c r="R290" i="8"/>
  <c r="T290" i="8" s="1"/>
  <c r="S290" i="8"/>
  <c r="C291" i="8"/>
  <c r="D291" i="8"/>
  <c r="L291" i="8" s="1"/>
  <c r="E291" i="8"/>
  <c r="F291" i="8"/>
  <c r="G291" i="8"/>
  <c r="H291" i="8"/>
  <c r="I291" i="8"/>
  <c r="J291" i="8"/>
  <c r="K291" i="8"/>
  <c r="M291" i="8"/>
  <c r="O291" i="8"/>
  <c r="P291" i="8"/>
  <c r="Q291" i="8"/>
  <c r="S291" i="8" s="1"/>
  <c r="R291" i="8"/>
  <c r="T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T292" i="8" s="1"/>
  <c r="Q292" i="8"/>
  <c r="R292" i="8"/>
  <c r="S292" i="8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S293" i="8"/>
  <c r="T293" i="8"/>
  <c r="C294" i="8"/>
  <c r="D294" i="8"/>
  <c r="E294" i="8"/>
  <c r="M294" i="8" s="1"/>
  <c r="F294" i="8"/>
  <c r="G294" i="8"/>
  <c r="H294" i="8"/>
  <c r="I294" i="8"/>
  <c r="J294" i="8"/>
  <c r="K294" i="8"/>
  <c r="L294" i="8"/>
  <c r="O294" i="8"/>
  <c r="P294" i="8"/>
  <c r="Q294" i="8"/>
  <c r="R294" i="8"/>
  <c r="T294" i="8" s="1"/>
  <c r="S294" i="8"/>
  <c r="C295" i="8"/>
  <c r="D295" i="8"/>
  <c r="L295" i="8" s="1"/>
  <c r="E295" i="8"/>
  <c r="F295" i="8"/>
  <c r="G295" i="8"/>
  <c r="H295" i="8"/>
  <c r="I295" i="8"/>
  <c r="J295" i="8"/>
  <c r="K295" i="8"/>
  <c r="M295" i="8"/>
  <c r="O295" i="8"/>
  <c r="P295" i="8"/>
  <c r="Q295" i="8"/>
  <c r="S295" i="8" s="1"/>
  <c r="R295" i="8"/>
  <c r="T295" i="8" s="1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T296" i="8" s="1"/>
  <c r="Q296" i="8"/>
  <c r="R296" i="8"/>
  <c r="S296" i="8"/>
  <c r="C297" i="8"/>
  <c r="D297" i="8"/>
  <c r="E297" i="8"/>
  <c r="F297" i="8"/>
  <c r="G297" i="8"/>
  <c r="H297" i="8"/>
  <c r="I297" i="8"/>
  <c r="J297" i="8"/>
  <c r="K297" i="8"/>
  <c r="L297" i="8"/>
  <c r="M297" i="8"/>
  <c r="O297" i="8"/>
  <c r="S297" i="8" s="1"/>
  <c r="P297" i="8"/>
  <c r="Q297" i="8"/>
  <c r="R297" i="8"/>
  <c r="T297" i="8"/>
  <c r="C298" i="8"/>
  <c r="D298" i="8"/>
  <c r="E298" i="8"/>
  <c r="M298" i="8" s="1"/>
  <c r="F298" i="8"/>
  <c r="G298" i="8"/>
  <c r="H298" i="8"/>
  <c r="I298" i="8"/>
  <c r="J298" i="8"/>
  <c r="K298" i="8"/>
  <c r="L298" i="8"/>
  <c r="O298" i="8"/>
  <c r="P298" i="8"/>
  <c r="Q298" i="8"/>
  <c r="R298" i="8"/>
  <c r="T298" i="8" s="1"/>
  <c r="S298" i="8"/>
  <c r="C299" i="8"/>
  <c r="D299" i="8"/>
  <c r="L299" i="8" s="1"/>
  <c r="E299" i="8"/>
  <c r="F299" i="8"/>
  <c r="G299" i="8"/>
  <c r="H299" i="8"/>
  <c r="I299" i="8"/>
  <c r="J299" i="8"/>
  <c r="K299" i="8"/>
  <c r="M299" i="8"/>
  <c r="O299" i="8"/>
  <c r="P299" i="8"/>
  <c r="Q299" i="8"/>
  <c r="S299" i="8" s="1"/>
  <c r="R299" i="8"/>
  <c r="T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T300" i="8" s="1"/>
  <c r="Q300" i="8"/>
  <c r="R300" i="8"/>
  <c r="S300" i="8"/>
  <c r="C301" i="8"/>
  <c r="D301" i="8"/>
  <c r="E301" i="8"/>
  <c r="F301" i="8"/>
  <c r="G301" i="8"/>
  <c r="H301" i="8"/>
  <c r="I301" i="8"/>
  <c r="J301" i="8"/>
  <c r="K301" i="8"/>
  <c r="L301" i="8"/>
  <c r="M301" i="8"/>
  <c r="O301" i="8"/>
  <c r="S301" i="8" s="1"/>
  <c r="P301" i="8"/>
  <c r="Q301" i="8"/>
  <c r="R301" i="8"/>
  <c r="T301" i="8"/>
  <c r="C302" i="8"/>
  <c r="D302" i="8"/>
  <c r="E302" i="8"/>
  <c r="M302" i="8" s="1"/>
  <c r="F302" i="8"/>
  <c r="G302" i="8"/>
  <c r="H302" i="8"/>
  <c r="I302" i="8"/>
  <c r="J302" i="8"/>
  <c r="K302" i="8"/>
  <c r="L302" i="8"/>
  <c r="O302" i="8"/>
  <c r="P302" i="8"/>
  <c r="Q302" i="8"/>
  <c r="R302" i="8"/>
  <c r="T302" i="8" s="1"/>
  <c r="S302" i="8"/>
  <c r="C303" i="8"/>
  <c r="D303" i="8"/>
  <c r="L303" i="8" s="1"/>
  <c r="E303" i="8"/>
  <c r="F303" i="8"/>
  <c r="G303" i="8"/>
  <c r="H303" i="8"/>
  <c r="I303" i="8"/>
  <c r="J303" i="8"/>
  <c r="K303" i="8"/>
  <c r="M303" i="8"/>
  <c r="O303" i="8"/>
  <c r="P303" i="8"/>
  <c r="Q303" i="8"/>
  <c r="S303" i="8" s="1"/>
  <c r="R303" i="8"/>
  <c r="T303" i="8"/>
  <c r="U377" i="2"/>
  <c r="V377" i="2"/>
  <c r="W377" i="2"/>
  <c r="X377" i="2"/>
  <c r="AA377" i="2" s="1"/>
  <c r="Y377" i="2"/>
  <c r="Z377" i="2"/>
  <c r="AB377" i="2"/>
  <c r="AC377" i="2"/>
  <c r="U378" i="2"/>
  <c r="V378" i="2"/>
  <c r="W378" i="2"/>
  <c r="AC378" i="2" s="1"/>
  <c r="X378" i="2"/>
  <c r="Y378" i="2"/>
  <c r="Z378" i="2"/>
  <c r="AA378" i="2"/>
  <c r="AB378" i="2"/>
  <c r="U379" i="2"/>
  <c r="V379" i="2"/>
  <c r="AB379" i="2" s="1"/>
  <c r="W379" i="2"/>
  <c r="X379" i="2"/>
  <c r="Y379" i="2"/>
  <c r="Z379" i="2"/>
  <c r="AC379" i="2" s="1"/>
  <c r="AA379" i="2"/>
  <c r="U380" i="2"/>
  <c r="AA380" i="2" s="1"/>
  <c r="V380" i="2"/>
  <c r="W380" i="2"/>
  <c r="X380" i="2"/>
  <c r="Y380" i="2"/>
  <c r="AB380" i="2" s="1"/>
  <c r="Z380" i="2"/>
  <c r="AC380" i="2"/>
  <c r="U381" i="2"/>
  <c r="V381" i="2"/>
  <c r="W381" i="2"/>
  <c r="X381" i="2"/>
  <c r="AA381" i="2" s="1"/>
  <c r="Y381" i="2"/>
  <c r="Z381" i="2"/>
  <c r="AB381" i="2"/>
  <c r="AC381" i="2"/>
  <c r="U382" i="2"/>
  <c r="V382" i="2"/>
  <c r="W382" i="2"/>
  <c r="AC382" i="2" s="1"/>
  <c r="X382" i="2"/>
  <c r="Y382" i="2"/>
  <c r="Z382" i="2"/>
  <c r="AA382" i="2"/>
  <c r="AB382" i="2"/>
  <c r="U383" i="2"/>
  <c r="V383" i="2"/>
  <c r="AB383" i="2" s="1"/>
  <c r="W383" i="2"/>
  <c r="X383" i="2"/>
  <c r="Y383" i="2"/>
  <c r="Z383" i="2"/>
  <c r="AC383" i="2" s="1"/>
  <c r="AA383" i="2"/>
  <c r="U384" i="2"/>
  <c r="AA384" i="2" s="1"/>
  <c r="V384" i="2"/>
  <c r="W384" i="2"/>
  <c r="X384" i="2"/>
  <c r="Y384" i="2"/>
  <c r="AB384" i="2" s="1"/>
  <c r="Z384" i="2"/>
  <c r="AC384" i="2"/>
  <c r="U385" i="2"/>
  <c r="V385" i="2"/>
  <c r="W385" i="2"/>
  <c r="X385" i="2"/>
  <c r="AA385" i="2" s="1"/>
  <c r="Y385" i="2"/>
  <c r="Z385" i="2"/>
  <c r="AB385" i="2"/>
  <c r="AC385" i="2"/>
  <c r="U386" i="2"/>
  <c r="V386" i="2"/>
  <c r="W386" i="2"/>
  <c r="AC386" i="2" s="1"/>
  <c r="X386" i="2"/>
  <c r="Y386" i="2"/>
  <c r="Z386" i="2"/>
  <c r="AA386" i="2"/>
  <c r="AB386" i="2"/>
  <c r="U387" i="2"/>
  <c r="V387" i="2"/>
  <c r="AB387" i="2" s="1"/>
  <c r="W387" i="2"/>
  <c r="X387" i="2"/>
  <c r="Y387" i="2"/>
  <c r="Z387" i="2"/>
  <c r="AC387" i="2" s="1"/>
  <c r="AA387" i="2"/>
  <c r="U388" i="2"/>
  <c r="AA388" i="2" s="1"/>
  <c r="V388" i="2"/>
  <c r="W388" i="2"/>
  <c r="X388" i="2"/>
  <c r="Y388" i="2"/>
  <c r="AB388" i="2" s="1"/>
  <c r="Z388" i="2"/>
  <c r="AC388" i="2"/>
  <c r="U389" i="2"/>
  <c r="AA389" i="2" s="1"/>
  <c r="V389" i="2"/>
  <c r="W389" i="2"/>
  <c r="X389" i="2"/>
  <c r="Y389" i="2"/>
  <c r="Z389" i="2"/>
  <c r="AB389" i="2"/>
  <c r="AC389" i="2"/>
  <c r="U390" i="2"/>
  <c r="V390" i="2"/>
  <c r="W390" i="2"/>
  <c r="AC390" i="2" s="1"/>
  <c r="X390" i="2"/>
  <c r="Y390" i="2"/>
  <c r="Z390" i="2"/>
  <c r="AA390" i="2"/>
  <c r="AB390" i="2"/>
  <c r="U391" i="2"/>
  <c r="V391" i="2"/>
  <c r="AB391" i="2" s="1"/>
  <c r="W391" i="2"/>
  <c r="X391" i="2"/>
  <c r="Y391" i="2"/>
  <c r="Z391" i="2"/>
  <c r="AC391" i="2" s="1"/>
  <c r="AA391" i="2"/>
  <c r="U392" i="2"/>
  <c r="AA392" i="2" s="1"/>
  <c r="V392" i="2"/>
  <c r="AB392" i="2" s="1"/>
  <c r="W392" i="2"/>
  <c r="X392" i="2"/>
  <c r="Y392" i="2"/>
  <c r="Z392" i="2"/>
  <c r="AC392" i="2"/>
  <c r="U393" i="2"/>
  <c r="AA393" i="2" s="1"/>
  <c r="V393" i="2"/>
  <c r="W393" i="2"/>
  <c r="X393" i="2"/>
  <c r="Y393" i="2"/>
  <c r="Z393" i="2"/>
  <c r="AB393" i="2"/>
  <c r="AC393" i="2"/>
  <c r="U394" i="2"/>
  <c r="V394" i="2"/>
  <c r="W394" i="2"/>
  <c r="AC394" i="2" s="1"/>
  <c r="X394" i="2"/>
  <c r="Y394" i="2"/>
  <c r="Z394" i="2"/>
  <c r="AA394" i="2"/>
  <c r="AB394" i="2"/>
  <c r="U395" i="2"/>
  <c r="V395" i="2"/>
  <c r="AB395" i="2" s="1"/>
  <c r="W395" i="2"/>
  <c r="AC395" i="2" s="1"/>
  <c r="X395" i="2"/>
  <c r="Y395" i="2"/>
  <c r="Z395" i="2"/>
  <c r="AA395" i="2"/>
  <c r="U396" i="2"/>
  <c r="AA396" i="2" s="1"/>
  <c r="V396" i="2"/>
  <c r="AB396" i="2" s="1"/>
  <c r="W396" i="2"/>
  <c r="X396" i="2"/>
  <c r="Y396" i="2"/>
  <c r="Z396" i="2"/>
  <c r="AC396" i="2"/>
  <c r="U397" i="2"/>
  <c r="AA397" i="2" s="1"/>
  <c r="V397" i="2"/>
  <c r="W397" i="2"/>
  <c r="X397" i="2"/>
  <c r="Y397" i="2"/>
  <c r="Z397" i="2"/>
  <c r="AB397" i="2"/>
  <c r="AC397" i="2"/>
  <c r="U398" i="2"/>
  <c r="V398" i="2"/>
  <c r="W398" i="2"/>
  <c r="AC398" i="2" s="1"/>
  <c r="X398" i="2"/>
  <c r="Y398" i="2"/>
  <c r="Z398" i="2"/>
  <c r="AA398" i="2"/>
  <c r="AB398" i="2"/>
  <c r="U399" i="2"/>
  <c r="V399" i="2"/>
  <c r="AB399" i="2" s="1"/>
  <c r="W399" i="2"/>
  <c r="AC399" i="2" s="1"/>
  <c r="X399" i="2"/>
  <c r="Y399" i="2"/>
  <c r="Z399" i="2"/>
  <c r="AA399" i="2"/>
  <c r="U400" i="2"/>
  <c r="AA400" i="2" s="1"/>
  <c r="V400" i="2"/>
  <c r="AB400" i="2" s="1"/>
  <c r="W400" i="2"/>
  <c r="X400" i="2"/>
  <c r="Y400" i="2"/>
  <c r="Z400" i="2"/>
  <c r="AC400" i="2"/>
  <c r="U401" i="2"/>
  <c r="AA401" i="2" s="1"/>
  <c r="V401" i="2"/>
  <c r="W401" i="2"/>
  <c r="X401" i="2"/>
  <c r="Y401" i="2"/>
  <c r="Z401" i="2"/>
  <c r="AB401" i="2"/>
  <c r="AC401" i="2"/>
  <c r="U402" i="2"/>
  <c r="V402" i="2"/>
  <c r="W402" i="2"/>
  <c r="AC402" i="2" s="1"/>
  <c r="X402" i="2"/>
  <c r="Y402" i="2"/>
  <c r="Z402" i="2"/>
  <c r="AA402" i="2"/>
  <c r="AB402" i="2"/>
  <c r="U403" i="2"/>
  <c r="V403" i="2"/>
  <c r="AB403" i="2" s="1"/>
  <c r="W403" i="2"/>
  <c r="AC403" i="2" s="1"/>
  <c r="X403" i="2"/>
  <c r="Y403" i="2"/>
  <c r="Z403" i="2"/>
  <c r="AA403" i="2"/>
  <c r="U404" i="2"/>
  <c r="AA404" i="2" s="1"/>
  <c r="V404" i="2"/>
  <c r="AB404" i="2" s="1"/>
  <c r="W404" i="2"/>
  <c r="X404" i="2"/>
  <c r="Y404" i="2"/>
  <c r="Z404" i="2"/>
  <c r="AC404" i="2"/>
  <c r="U405" i="2"/>
  <c r="AA405" i="2" s="1"/>
  <c r="V405" i="2"/>
  <c r="W405" i="2"/>
  <c r="X405" i="2"/>
  <c r="Y405" i="2"/>
  <c r="Z405" i="2"/>
  <c r="AB405" i="2"/>
  <c r="AC405" i="2"/>
  <c r="U406" i="2"/>
  <c r="V406" i="2"/>
  <c r="W406" i="2"/>
  <c r="AC406" i="2" s="1"/>
  <c r="X406" i="2"/>
  <c r="Y406" i="2"/>
  <c r="Z406" i="2"/>
  <c r="AA406" i="2"/>
  <c r="AB406" i="2"/>
  <c r="U407" i="2"/>
  <c r="V407" i="2"/>
  <c r="AB407" i="2" s="1"/>
  <c r="W407" i="2"/>
  <c r="AC407" i="2" s="1"/>
  <c r="X407" i="2"/>
  <c r="Y407" i="2"/>
  <c r="Z407" i="2"/>
  <c r="AA407" i="2"/>
  <c r="U408" i="2"/>
  <c r="AA408" i="2" s="1"/>
  <c r="V408" i="2"/>
  <c r="AB408" i="2" s="1"/>
  <c r="W408" i="2"/>
  <c r="X408" i="2"/>
  <c r="Y408" i="2"/>
  <c r="Z408" i="2"/>
  <c r="AC408" i="2"/>
  <c r="U409" i="2"/>
  <c r="AA409" i="2" s="1"/>
  <c r="V409" i="2"/>
  <c r="W409" i="2"/>
  <c r="X409" i="2"/>
  <c r="Y409" i="2"/>
  <c r="Z409" i="2"/>
  <c r="AB409" i="2"/>
  <c r="AC409" i="2"/>
  <c r="U410" i="2"/>
  <c r="V410" i="2"/>
  <c r="W410" i="2"/>
  <c r="AC410" i="2" s="1"/>
  <c r="X410" i="2"/>
  <c r="Y410" i="2"/>
  <c r="Z410" i="2"/>
  <c r="AA410" i="2"/>
  <c r="AB410" i="2"/>
  <c r="U411" i="2"/>
  <c r="V411" i="2"/>
  <c r="AB411" i="2" s="1"/>
  <c r="W411" i="2"/>
  <c r="AC411" i="2" s="1"/>
  <c r="X411" i="2"/>
  <c r="Y411" i="2"/>
  <c r="Z411" i="2"/>
  <c r="AA411" i="2"/>
  <c r="U412" i="2"/>
  <c r="AA412" i="2" s="1"/>
  <c r="V412" i="2"/>
  <c r="AB412" i="2" s="1"/>
  <c r="W412" i="2"/>
  <c r="X412" i="2"/>
  <c r="Y412" i="2"/>
  <c r="Z412" i="2"/>
  <c r="AC412" i="2"/>
  <c r="U413" i="2"/>
  <c r="AA413" i="2" s="1"/>
  <c r="V413" i="2"/>
  <c r="W413" i="2"/>
  <c r="X413" i="2"/>
  <c r="Y413" i="2"/>
  <c r="Z413" i="2"/>
  <c r="AB413" i="2"/>
  <c r="AC413" i="2"/>
  <c r="U414" i="2"/>
  <c r="V414" i="2"/>
  <c r="W414" i="2"/>
  <c r="AC414" i="2" s="1"/>
  <c r="X414" i="2"/>
  <c r="Y414" i="2"/>
  <c r="Z414" i="2"/>
  <c r="AA414" i="2"/>
  <c r="AB414" i="2"/>
  <c r="U415" i="2"/>
  <c r="V415" i="2"/>
  <c r="AB415" i="2" s="1"/>
  <c r="W415" i="2"/>
  <c r="AC415" i="2" s="1"/>
  <c r="X415" i="2"/>
  <c r="Y415" i="2"/>
  <c r="Z415" i="2"/>
  <c r="AA415" i="2"/>
  <c r="U416" i="2"/>
  <c r="AA416" i="2" s="1"/>
  <c r="V416" i="2"/>
  <c r="AB416" i="2" s="1"/>
  <c r="W416" i="2"/>
  <c r="X416" i="2"/>
  <c r="Y416" i="2"/>
  <c r="Z416" i="2"/>
  <c r="AC416" i="2"/>
  <c r="U417" i="2"/>
  <c r="AA417" i="2" s="1"/>
  <c r="V417" i="2"/>
  <c r="W417" i="2"/>
  <c r="X417" i="2"/>
  <c r="Y417" i="2"/>
  <c r="Z417" i="2"/>
  <c r="AB417" i="2"/>
  <c r="AC417" i="2"/>
  <c r="U418" i="2"/>
  <c r="V418" i="2"/>
  <c r="W418" i="2"/>
  <c r="AC418" i="2" s="1"/>
  <c r="X418" i="2"/>
  <c r="Y418" i="2"/>
  <c r="Z418" i="2"/>
  <c r="AA418" i="2"/>
  <c r="AB418" i="2"/>
  <c r="U419" i="2"/>
  <c r="V419" i="2"/>
  <c r="AB419" i="2" s="1"/>
  <c r="W419" i="2"/>
  <c r="AC419" i="2" s="1"/>
  <c r="X419" i="2"/>
  <c r="Y419" i="2"/>
  <c r="Z419" i="2"/>
  <c r="AA419" i="2"/>
  <c r="U420" i="2"/>
  <c r="AA420" i="2" s="1"/>
  <c r="V420" i="2"/>
  <c r="AB420" i="2" s="1"/>
  <c r="W420" i="2"/>
  <c r="X420" i="2"/>
  <c r="Y420" i="2"/>
  <c r="Z420" i="2"/>
  <c r="AC420" i="2"/>
  <c r="U421" i="2"/>
  <c r="AA421" i="2" s="1"/>
  <c r="V421" i="2"/>
  <c r="W421" i="2"/>
  <c r="X421" i="2"/>
  <c r="Y421" i="2"/>
  <c r="Z421" i="2"/>
  <c r="AB421" i="2"/>
  <c r="AC421" i="2"/>
  <c r="U422" i="2"/>
  <c r="V422" i="2"/>
  <c r="W422" i="2"/>
  <c r="AC422" i="2" s="1"/>
  <c r="X422" i="2"/>
  <c r="Y422" i="2"/>
  <c r="Z422" i="2"/>
  <c r="AA422" i="2"/>
  <c r="AB422" i="2"/>
  <c r="U423" i="2"/>
  <c r="V423" i="2"/>
  <c r="AB423" i="2" s="1"/>
  <c r="W423" i="2"/>
  <c r="AC423" i="2" s="1"/>
  <c r="X423" i="2"/>
  <c r="Y423" i="2"/>
  <c r="Z423" i="2"/>
  <c r="AA423" i="2"/>
  <c r="U424" i="2"/>
  <c r="AA424" i="2" s="1"/>
  <c r="V424" i="2"/>
  <c r="AB424" i="2" s="1"/>
  <c r="W424" i="2"/>
  <c r="X424" i="2"/>
  <c r="Y424" i="2"/>
  <c r="Z424" i="2"/>
  <c r="AC424" i="2"/>
  <c r="U425" i="2"/>
  <c r="AA425" i="2" s="1"/>
  <c r="V425" i="2"/>
  <c r="W425" i="2"/>
  <c r="X425" i="2"/>
  <c r="Y425" i="2"/>
  <c r="Z425" i="2"/>
  <c r="AB425" i="2"/>
  <c r="AC425" i="2"/>
  <c r="U426" i="2"/>
  <c r="V426" i="2"/>
  <c r="W426" i="2"/>
  <c r="AC426" i="2" s="1"/>
  <c r="X426" i="2"/>
  <c r="Y426" i="2"/>
  <c r="Z426" i="2"/>
  <c r="AA426" i="2"/>
  <c r="AB426" i="2"/>
  <c r="U427" i="2"/>
  <c r="V427" i="2"/>
  <c r="AB427" i="2" s="1"/>
  <c r="W427" i="2"/>
  <c r="AC427" i="2" s="1"/>
  <c r="X427" i="2"/>
  <c r="Y427" i="2"/>
  <c r="Z427" i="2"/>
  <c r="AA427" i="2"/>
  <c r="U428" i="2"/>
  <c r="AA428" i="2" s="1"/>
  <c r="V428" i="2"/>
  <c r="AB428" i="2" s="1"/>
  <c r="W428" i="2"/>
  <c r="X428" i="2"/>
  <c r="Y428" i="2"/>
  <c r="Z428" i="2"/>
  <c r="AC428" i="2"/>
  <c r="U429" i="2"/>
  <c r="AA429" i="2" s="1"/>
  <c r="V429" i="2"/>
  <c r="W429" i="2"/>
  <c r="X429" i="2"/>
  <c r="Y429" i="2"/>
  <c r="Z429" i="2"/>
  <c r="AB429" i="2"/>
  <c r="AC429" i="2"/>
  <c r="U430" i="2"/>
  <c r="V430" i="2"/>
  <c r="W430" i="2"/>
  <c r="AC430" i="2" s="1"/>
  <c r="X430" i="2"/>
  <c r="Y430" i="2"/>
  <c r="Z430" i="2"/>
  <c r="AA430" i="2"/>
  <c r="AB430" i="2"/>
  <c r="U431" i="2"/>
  <c r="V431" i="2"/>
  <c r="AB431" i="2" s="1"/>
  <c r="W431" i="2"/>
  <c r="AC431" i="2" s="1"/>
  <c r="X431" i="2"/>
  <c r="Y431" i="2"/>
  <c r="Z431" i="2"/>
  <c r="AA431" i="2"/>
  <c r="U432" i="2"/>
  <c r="AA432" i="2" s="1"/>
  <c r="V432" i="2"/>
  <c r="AB432" i="2" s="1"/>
  <c r="W432" i="2"/>
  <c r="X432" i="2"/>
  <c r="Y432" i="2"/>
  <c r="Z432" i="2"/>
  <c r="AC432" i="2"/>
  <c r="U433" i="2"/>
  <c r="AA433" i="2" s="1"/>
  <c r="V433" i="2"/>
  <c r="W433" i="2"/>
  <c r="X433" i="2"/>
  <c r="Y433" i="2"/>
  <c r="Z433" i="2"/>
  <c r="AB433" i="2"/>
  <c r="AC433" i="2"/>
  <c r="U434" i="2"/>
  <c r="V434" i="2"/>
  <c r="W434" i="2"/>
  <c r="AC434" i="2" s="1"/>
  <c r="X434" i="2"/>
  <c r="Y434" i="2"/>
  <c r="Z434" i="2"/>
  <c r="AA434" i="2"/>
  <c r="AB434" i="2"/>
  <c r="U435" i="2"/>
  <c r="V435" i="2"/>
  <c r="AB435" i="2" s="1"/>
  <c r="W435" i="2"/>
  <c r="AC435" i="2" s="1"/>
  <c r="X435" i="2"/>
  <c r="Y435" i="2"/>
  <c r="Z435" i="2"/>
  <c r="AA435" i="2"/>
  <c r="U436" i="2"/>
  <c r="AA436" i="2" s="1"/>
  <c r="V436" i="2"/>
  <c r="AB436" i="2" s="1"/>
  <c r="W436" i="2"/>
  <c r="X436" i="2"/>
  <c r="Y436" i="2"/>
  <c r="Z436" i="2"/>
  <c r="AC436" i="2"/>
  <c r="U437" i="2"/>
  <c r="AA437" i="2" s="1"/>
  <c r="V437" i="2"/>
  <c r="W437" i="2"/>
  <c r="X437" i="2"/>
  <c r="Y437" i="2"/>
  <c r="Z437" i="2"/>
  <c r="AB437" i="2"/>
  <c r="AC437" i="2"/>
  <c r="U438" i="2"/>
  <c r="V438" i="2"/>
  <c r="W438" i="2"/>
  <c r="AC438" i="2" s="1"/>
  <c r="X438" i="2"/>
  <c r="Y438" i="2"/>
  <c r="Z438" i="2"/>
  <c r="AA438" i="2"/>
  <c r="AB438" i="2"/>
  <c r="U439" i="2"/>
  <c r="V439" i="2"/>
  <c r="AB439" i="2" s="1"/>
  <c r="W439" i="2"/>
  <c r="AC439" i="2" s="1"/>
  <c r="X439" i="2"/>
  <c r="Y439" i="2"/>
  <c r="Z439" i="2"/>
  <c r="AA439" i="2"/>
  <c r="U440" i="2"/>
  <c r="AA440" i="2" s="1"/>
  <c r="V440" i="2"/>
  <c r="AB440" i="2" s="1"/>
  <c r="W440" i="2"/>
  <c r="X440" i="2"/>
  <c r="Y440" i="2"/>
  <c r="Z440" i="2"/>
  <c r="AC440" i="2"/>
  <c r="U441" i="2"/>
  <c r="AA441" i="2" s="1"/>
  <c r="V441" i="2"/>
  <c r="W441" i="2"/>
  <c r="X441" i="2"/>
  <c r="Y441" i="2"/>
  <c r="Z441" i="2"/>
  <c r="AB441" i="2"/>
  <c r="AC441" i="2"/>
  <c r="U442" i="2"/>
  <c r="V442" i="2"/>
  <c r="W442" i="2"/>
  <c r="AC442" i="2" s="1"/>
  <c r="X442" i="2"/>
  <c r="Y442" i="2"/>
  <c r="Z442" i="2"/>
  <c r="AA442" i="2"/>
  <c r="AB442" i="2"/>
  <c r="U443" i="2"/>
  <c r="V443" i="2"/>
  <c r="AB443" i="2" s="1"/>
  <c r="W443" i="2"/>
  <c r="AC443" i="2" s="1"/>
  <c r="X443" i="2"/>
  <c r="Y443" i="2"/>
  <c r="Z443" i="2"/>
  <c r="AA443" i="2"/>
  <c r="U444" i="2"/>
  <c r="AA444" i="2" s="1"/>
  <c r="V444" i="2"/>
  <c r="AB444" i="2" s="1"/>
  <c r="W444" i="2"/>
  <c r="X444" i="2"/>
  <c r="Y444" i="2"/>
  <c r="Z444" i="2"/>
  <c r="AC444" i="2"/>
  <c r="U445" i="2"/>
  <c r="AA445" i="2" s="1"/>
  <c r="V445" i="2"/>
  <c r="W445" i="2"/>
  <c r="X445" i="2"/>
  <c r="Y445" i="2"/>
  <c r="Z445" i="2"/>
  <c r="AB445" i="2"/>
  <c r="AC445" i="2"/>
  <c r="U446" i="2"/>
  <c r="V446" i="2"/>
  <c r="W446" i="2"/>
  <c r="AC446" i="2" s="1"/>
  <c r="X446" i="2"/>
  <c r="Y446" i="2"/>
  <c r="Z446" i="2"/>
  <c r="AA446" i="2"/>
  <c r="AB446" i="2"/>
  <c r="U447" i="2"/>
  <c r="V447" i="2"/>
  <c r="AB447" i="2" s="1"/>
  <c r="W447" i="2"/>
  <c r="AC447" i="2" s="1"/>
  <c r="X447" i="2"/>
  <c r="Y447" i="2"/>
  <c r="Z447" i="2"/>
  <c r="AA447" i="2"/>
  <c r="U448" i="2"/>
  <c r="AA448" i="2" s="1"/>
  <c r="V448" i="2"/>
  <c r="AB448" i="2" s="1"/>
  <c r="W448" i="2"/>
  <c r="X448" i="2"/>
  <c r="Y448" i="2"/>
  <c r="Z448" i="2"/>
  <c r="AC448" i="2"/>
  <c r="U449" i="2"/>
  <c r="AA449" i="2" s="1"/>
  <c r="V449" i="2"/>
  <c r="W449" i="2"/>
  <c r="X449" i="2"/>
  <c r="Y449" i="2"/>
  <c r="Z449" i="2"/>
  <c r="AB449" i="2"/>
  <c r="AC449" i="2"/>
  <c r="U450" i="2"/>
  <c r="V450" i="2"/>
  <c r="W450" i="2"/>
  <c r="AC450" i="2" s="1"/>
  <c r="X450" i="2"/>
  <c r="Y450" i="2"/>
  <c r="Z450" i="2"/>
  <c r="AA450" i="2"/>
  <c r="AB450" i="2"/>
  <c r="U451" i="2"/>
  <c r="V451" i="2"/>
  <c r="AB451" i="2" s="1"/>
  <c r="W451" i="2"/>
  <c r="AC451" i="2" s="1"/>
  <c r="X451" i="2"/>
  <c r="Y451" i="2"/>
  <c r="Z451" i="2"/>
  <c r="AA451" i="2"/>
  <c r="U452" i="2"/>
  <c r="V452" i="2"/>
  <c r="W452" i="2"/>
  <c r="X452" i="2"/>
  <c r="Y452" i="2"/>
  <c r="Z452" i="2"/>
  <c r="U453" i="2"/>
  <c r="AA453" i="2" s="1"/>
  <c r="V453" i="2"/>
  <c r="W453" i="2"/>
  <c r="X453" i="2"/>
  <c r="Y453" i="2"/>
  <c r="Z453" i="2"/>
  <c r="AB453" i="2"/>
  <c r="AC453" i="2"/>
  <c r="U454" i="2"/>
  <c r="V454" i="2"/>
  <c r="W454" i="2"/>
  <c r="AC454" i="2" s="1"/>
  <c r="X454" i="2"/>
  <c r="Y454" i="2"/>
  <c r="Z454" i="2"/>
  <c r="AA454" i="2"/>
  <c r="AB454" i="2"/>
  <c r="U455" i="2"/>
  <c r="V455" i="2"/>
  <c r="AB455" i="2" s="1"/>
  <c r="W455" i="2"/>
  <c r="AC455" i="2" s="1"/>
  <c r="X455" i="2"/>
  <c r="Y455" i="2"/>
  <c r="Z455" i="2"/>
  <c r="AA455" i="2"/>
  <c r="U456" i="2"/>
  <c r="AA456" i="2" s="1"/>
  <c r="V456" i="2"/>
  <c r="AB456" i="2" s="1"/>
  <c r="W456" i="2"/>
  <c r="X456" i="2"/>
  <c r="Y456" i="2"/>
  <c r="Z456" i="2"/>
  <c r="AC456" i="2"/>
  <c r="U457" i="2"/>
  <c r="AA457" i="2" s="1"/>
  <c r="V457" i="2"/>
  <c r="W457" i="2"/>
  <c r="X457" i="2"/>
  <c r="Y457" i="2"/>
  <c r="Z457" i="2"/>
  <c r="AB457" i="2"/>
  <c r="AC457" i="2"/>
  <c r="U458" i="2"/>
  <c r="V458" i="2"/>
  <c r="W458" i="2"/>
  <c r="AC458" i="2" s="1"/>
  <c r="X458" i="2"/>
  <c r="Y458" i="2"/>
  <c r="Z458" i="2"/>
  <c r="AA458" i="2"/>
  <c r="AB458" i="2"/>
  <c r="U459" i="2"/>
  <c r="V459" i="2"/>
  <c r="AB459" i="2" s="1"/>
  <c r="W459" i="2"/>
  <c r="AC459" i="2" s="1"/>
  <c r="X459" i="2"/>
  <c r="Y459" i="2"/>
  <c r="Z459" i="2"/>
  <c r="AA459" i="2"/>
  <c r="U460" i="2"/>
  <c r="AA460" i="2" s="1"/>
  <c r="V460" i="2"/>
  <c r="AB460" i="2" s="1"/>
  <c r="W460" i="2"/>
  <c r="X460" i="2"/>
  <c r="Y460" i="2"/>
  <c r="Z460" i="2"/>
  <c r="AC460" i="2"/>
  <c r="U461" i="2"/>
  <c r="AA461" i="2" s="1"/>
  <c r="V461" i="2"/>
  <c r="W461" i="2"/>
  <c r="X461" i="2"/>
  <c r="Y461" i="2"/>
  <c r="Z461" i="2"/>
  <c r="AB461" i="2"/>
  <c r="AC461" i="2"/>
  <c r="U462" i="2"/>
  <c r="V462" i="2"/>
  <c r="W462" i="2"/>
  <c r="AC462" i="2" s="1"/>
  <c r="X462" i="2"/>
  <c r="Y462" i="2"/>
  <c r="Z462" i="2"/>
  <c r="AA462" i="2"/>
  <c r="AB462" i="2"/>
  <c r="U463" i="2"/>
  <c r="V463" i="2"/>
  <c r="AB463" i="2" s="1"/>
  <c r="W463" i="2"/>
  <c r="AC463" i="2" s="1"/>
  <c r="X463" i="2"/>
  <c r="Y463" i="2"/>
  <c r="Z463" i="2"/>
  <c r="AA463" i="2"/>
  <c r="U464" i="2"/>
  <c r="AA464" i="2" s="1"/>
  <c r="V464" i="2"/>
  <c r="AB464" i="2" s="1"/>
  <c r="W464" i="2"/>
  <c r="X464" i="2"/>
  <c r="Y464" i="2"/>
  <c r="Z464" i="2"/>
  <c r="AC464" i="2"/>
  <c r="U465" i="2"/>
  <c r="AA465" i="2" s="1"/>
  <c r="V465" i="2"/>
  <c r="W465" i="2"/>
  <c r="X465" i="2"/>
  <c r="Y465" i="2"/>
  <c r="Z465" i="2"/>
  <c r="AB465" i="2"/>
  <c r="AC465" i="2"/>
  <c r="U466" i="2"/>
  <c r="V466" i="2"/>
  <c r="W466" i="2"/>
  <c r="AC466" i="2" s="1"/>
  <c r="X466" i="2"/>
  <c r="Y466" i="2"/>
  <c r="Z466" i="2"/>
  <c r="AA466" i="2"/>
  <c r="AB466" i="2"/>
  <c r="U467" i="2"/>
  <c r="V467" i="2"/>
  <c r="AB467" i="2" s="1"/>
  <c r="W467" i="2"/>
  <c r="AC467" i="2" s="1"/>
  <c r="X467" i="2"/>
  <c r="Y467" i="2"/>
  <c r="Z467" i="2"/>
  <c r="AA467" i="2"/>
  <c r="U468" i="2"/>
  <c r="AA468" i="2" s="1"/>
  <c r="V468" i="2"/>
  <c r="AB468" i="2" s="1"/>
  <c r="W468" i="2"/>
  <c r="X468" i="2"/>
  <c r="Y468" i="2"/>
  <c r="Z468" i="2"/>
  <c r="AC468" i="2"/>
  <c r="U469" i="2"/>
  <c r="AA469" i="2" s="1"/>
  <c r="V469" i="2"/>
  <c r="W469" i="2"/>
  <c r="X469" i="2"/>
  <c r="Y469" i="2"/>
  <c r="Z469" i="2"/>
  <c r="AB469" i="2"/>
  <c r="AC469" i="2"/>
  <c r="U470" i="2"/>
  <c r="V470" i="2"/>
  <c r="W470" i="2"/>
  <c r="AC470" i="2" s="1"/>
  <c r="X470" i="2"/>
  <c r="Y470" i="2"/>
  <c r="Z470" i="2"/>
  <c r="AA470" i="2"/>
  <c r="AB470" i="2"/>
  <c r="U471" i="2"/>
  <c r="V471" i="2"/>
  <c r="AB471" i="2" s="1"/>
  <c r="W471" i="2"/>
  <c r="AC471" i="2" s="1"/>
  <c r="X471" i="2"/>
  <c r="Y471" i="2"/>
  <c r="Z471" i="2"/>
  <c r="AA471" i="2"/>
  <c r="U472" i="2"/>
  <c r="AA472" i="2" s="1"/>
  <c r="V472" i="2"/>
  <c r="AB472" i="2" s="1"/>
  <c r="W472" i="2"/>
  <c r="X472" i="2"/>
  <c r="Y472" i="2"/>
  <c r="Z472" i="2"/>
  <c r="AC472" i="2"/>
  <c r="U473" i="2"/>
  <c r="AA473" i="2" s="1"/>
  <c r="V473" i="2"/>
  <c r="W473" i="2"/>
  <c r="X473" i="2"/>
  <c r="Y473" i="2"/>
  <c r="Z473" i="2"/>
  <c r="AB473" i="2"/>
  <c r="AC473" i="2"/>
  <c r="U474" i="2"/>
  <c r="V474" i="2"/>
  <c r="W474" i="2"/>
  <c r="AC474" i="2" s="1"/>
  <c r="X474" i="2"/>
  <c r="Y474" i="2"/>
  <c r="Z474" i="2"/>
  <c r="AA474" i="2"/>
  <c r="AB474" i="2"/>
  <c r="U475" i="2"/>
  <c r="V475" i="2"/>
  <c r="AB475" i="2" s="1"/>
  <c r="W475" i="2"/>
  <c r="AC475" i="2" s="1"/>
  <c r="X475" i="2"/>
  <c r="Y475" i="2"/>
  <c r="Z475" i="2"/>
  <c r="AA475" i="2"/>
  <c r="U476" i="2"/>
  <c r="AA476" i="2" s="1"/>
  <c r="V476" i="2"/>
  <c r="AB476" i="2" s="1"/>
  <c r="W476" i="2"/>
  <c r="X476" i="2"/>
  <c r="Y476" i="2"/>
  <c r="Z476" i="2"/>
  <c r="AC476" i="2"/>
  <c r="U477" i="2"/>
  <c r="AA477" i="2" s="1"/>
  <c r="V477" i="2"/>
  <c r="W477" i="2"/>
  <c r="X477" i="2"/>
  <c r="Y477" i="2"/>
  <c r="Z477" i="2"/>
  <c r="AB477" i="2"/>
  <c r="AC477" i="2"/>
  <c r="U478" i="2"/>
  <c r="V478" i="2"/>
  <c r="W478" i="2"/>
  <c r="AC478" i="2" s="1"/>
  <c r="X478" i="2"/>
  <c r="Y478" i="2"/>
  <c r="Z478" i="2"/>
  <c r="AA478" i="2"/>
  <c r="AB478" i="2"/>
  <c r="U479" i="2"/>
  <c r="V479" i="2"/>
  <c r="AB479" i="2" s="1"/>
  <c r="W479" i="2"/>
  <c r="AC479" i="2" s="1"/>
  <c r="X479" i="2"/>
  <c r="Y479" i="2"/>
  <c r="Z479" i="2"/>
  <c r="AA479" i="2"/>
  <c r="U480" i="2"/>
  <c r="AA480" i="2" s="1"/>
  <c r="V480" i="2"/>
  <c r="AB480" i="2" s="1"/>
  <c r="W480" i="2"/>
  <c r="X480" i="2"/>
  <c r="Y480" i="2"/>
  <c r="Z480" i="2"/>
  <c r="AC480" i="2"/>
  <c r="U481" i="2"/>
  <c r="AA481" i="2" s="1"/>
  <c r="V481" i="2"/>
  <c r="W481" i="2"/>
  <c r="X481" i="2"/>
  <c r="Y481" i="2"/>
  <c r="Z481" i="2"/>
  <c r="AB481" i="2"/>
  <c r="AC481" i="2"/>
  <c r="U482" i="2"/>
  <c r="V482" i="2"/>
  <c r="W482" i="2"/>
  <c r="AC482" i="2" s="1"/>
  <c r="X482" i="2"/>
  <c r="Y482" i="2"/>
  <c r="Z482" i="2"/>
  <c r="AA482" i="2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/>
  <c r="U485" i="2"/>
  <c r="AA485" i="2" s="1"/>
  <c r="V485" i="2"/>
  <c r="W485" i="2"/>
  <c r="X485" i="2"/>
  <c r="Y485" i="2"/>
  <c r="Z485" i="2"/>
  <c r="AB485" i="2"/>
  <c r="AC485" i="2"/>
  <c r="U486" i="2"/>
  <c r="V486" i="2"/>
  <c r="W486" i="2"/>
  <c r="AC486" i="2" s="1"/>
  <c r="X486" i="2"/>
  <c r="Y486" i="2"/>
  <c r="Z486" i="2"/>
  <c r="AA486" i="2"/>
  <c r="AB486" i="2"/>
  <c r="U487" i="2"/>
  <c r="V487" i="2"/>
  <c r="AB487" i="2" s="1"/>
  <c r="W487" i="2"/>
  <c r="AC487" i="2" s="1"/>
  <c r="X487" i="2"/>
  <c r="Y487" i="2"/>
  <c r="Z487" i="2"/>
  <c r="AA487" i="2"/>
  <c r="D384" i="2"/>
  <c r="E384" i="2"/>
  <c r="F384" i="2"/>
  <c r="G384" i="2"/>
  <c r="P384" i="2" s="1"/>
  <c r="H384" i="2"/>
  <c r="I384" i="2"/>
  <c r="J384" i="2"/>
  <c r="K384" i="2"/>
  <c r="L384" i="2"/>
  <c r="M384" i="2"/>
  <c r="N384" i="2"/>
  <c r="O384" i="2"/>
  <c r="D385" i="2"/>
  <c r="E385" i="2"/>
  <c r="F385" i="2"/>
  <c r="O385" i="2" s="1"/>
  <c r="G385" i="2"/>
  <c r="H385" i="2"/>
  <c r="I385" i="2"/>
  <c r="J385" i="2"/>
  <c r="K385" i="2"/>
  <c r="L385" i="2"/>
  <c r="M385" i="2"/>
  <c r="N385" i="2"/>
  <c r="P385" i="2"/>
  <c r="D386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D388" i="2"/>
  <c r="E388" i="2"/>
  <c r="F388" i="2"/>
  <c r="G388" i="2"/>
  <c r="P388" i="2" s="1"/>
  <c r="H388" i="2"/>
  <c r="I388" i="2"/>
  <c r="J388" i="2"/>
  <c r="K388" i="2"/>
  <c r="L388" i="2"/>
  <c r="M388" i="2"/>
  <c r="N388" i="2"/>
  <c r="O388" i="2"/>
  <c r="D389" i="2"/>
  <c r="E389" i="2"/>
  <c r="F389" i="2"/>
  <c r="O389" i="2" s="1"/>
  <c r="G389" i="2"/>
  <c r="H389" i="2"/>
  <c r="I389" i="2"/>
  <c r="J389" i="2"/>
  <c r="K389" i="2"/>
  <c r="L389" i="2"/>
  <c r="M389" i="2"/>
  <c r="N389" i="2"/>
  <c r="P389" i="2"/>
  <c r="D390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D392" i="2"/>
  <c r="E392" i="2"/>
  <c r="F392" i="2"/>
  <c r="G392" i="2"/>
  <c r="P392" i="2" s="1"/>
  <c r="H392" i="2"/>
  <c r="I392" i="2"/>
  <c r="J392" i="2"/>
  <c r="K392" i="2"/>
  <c r="L392" i="2"/>
  <c r="M392" i="2"/>
  <c r="N392" i="2"/>
  <c r="O392" i="2"/>
  <c r="D393" i="2"/>
  <c r="E393" i="2"/>
  <c r="F393" i="2"/>
  <c r="O393" i="2" s="1"/>
  <c r="G393" i="2"/>
  <c r="H393" i="2"/>
  <c r="I393" i="2"/>
  <c r="J393" i="2"/>
  <c r="K393" i="2"/>
  <c r="L393" i="2"/>
  <c r="M393" i="2"/>
  <c r="N393" i="2"/>
  <c r="P393" i="2"/>
  <c r="D394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D396" i="2"/>
  <c r="E396" i="2"/>
  <c r="F396" i="2"/>
  <c r="G396" i="2"/>
  <c r="P396" i="2" s="1"/>
  <c r="H396" i="2"/>
  <c r="I396" i="2"/>
  <c r="J396" i="2"/>
  <c r="K396" i="2"/>
  <c r="L396" i="2"/>
  <c r="M396" i="2"/>
  <c r="N396" i="2"/>
  <c r="O396" i="2"/>
  <c r="D397" i="2"/>
  <c r="E397" i="2"/>
  <c r="F397" i="2"/>
  <c r="O397" i="2" s="1"/>
  <c r="G397" i="2"/>
  <c r="H397" i="2"/>
  <c r="I397" i="2"/>
  <c r="J397" i="2"/>
  <c r="K397" i="2"/>
  <c r="L397" i="2"/>
  <c r="M397" i="2"/>
  <c r="N397" i="2"/>
  <c r="P397" i="2"/>
  <c r="D398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D400" i="2"/>
  <c r="E400" i="2"/>
  <c r="F400" i="2"/>
  <c r="G400" i="2"/>
  <c r="P400" i="2" s="1"/>
  <c r="H400" i="2"/>
  <c r="I400" i="2"/>
  <c r="J400" i="2"/>
  <c r="K400" i="2"/>
  <c r="L400" i="2"/>
  <c r="M400" i="2"/>
  <c r="N400" i="2"/>
  <c r="O400" i="2"/>
  <c r="D401" i="2"/>
  <c r="E401" i="2"/>
  <c r="F401" i="2"/>
  <c r="O401" i="2" s="1"/>
  <c r="G401" i="2"/>
  <c r="H401" i="2"/>
  <c r="I401" i="2"/>
  <c r="J401" i="2"/>
  <c r="K401" i="2"/>
  <c r="L401" i="2"/>
  <c r="M401" i="2"/>
  <c r="N401" i="2"/>
  <c r="P401" i="2"/>
  <c r="D402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D404" i="2"/>
  <c r="E404" i="2"/>
  <c r="F404" i="2"/>
  <c r="G404" i="2"/>
  <c r="P404" i="2" s="1"/>
  <c r="H404" i="2"/>
  <c r="I404" i="2"/>
  <c r="J404" i="2"/>
  <c r="K404" i="2"/>
  <c r="L404" i="2"/>
  <c r="M404" i="2"/>
  <c r="N404" i="2"/>
  <c r="O404" i="2"/>
  <c r="D405" i="2"/>
  <c r="E405" i="2"/>
  <c r="F405" i="2"/>
  <c r="O405" i="2" s="1"/>
  <c r="G405" i="2"/>
  <c r="H405" i="2"/>
  <c r="I405" i="2"/>
  <c r="J405" i="2"/>
  <c r="K405" i="2"/>
  <c r="L405" i="2"/>
  <c r="M405" i="2"/>
  <c r="N405" i="2"/>
  <c r="P405" i="2"/>
  <c r="D406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D408" i="2"/>
  <c r="E408" i="2"/>
  <c r="F408" i="2"/>
  <c r="G408" i="2"/>
  <c r="P408" i="2" s="1"/>
  <c r="H408" i="2"/>
  <c r="I408" i="2"/>
  <c r="J408" i="2"/>
  <c r="K408" i="2"/>
  <c r="L408" i="2"/>
  <c r="M408" i="2"/>
  <c r="N408" i="2"/>
  <c r="O408" i="2"/>
  <c r="D409" i="2"/>
  <c r="E409" i="2"/>
  <c r="F409" i="2"/>
  <c r="O409" i="2" s="1"/>
  <c r="G409" i="2"/>
  <c r="H409" i="2"/>
  <c r="I409" i="2"/>
  <c r="J409" i="2"/>
  <c r="K409" i="2"/>
  <c r="L409" i="2"/>
  <c r="M409" i="2"/>
  <c r="N409" i="2"/>
  <c r="P409" i="2"/>
  <c r="D410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D412" i="2"/>
  <c r="E412" i="2"/>
  <c r="F412" i="2"/>
  <c r="G412" i="2"/>
  <c r="P412" i="2" s="1"/>
  <c r="H412" i="2"/>
  <c r="I412" i="2"/>
  <c r="J412" i="2"/>
  <c r="K412" i="2"/>
  <c r="L412" i="2"/>
  <c r="M412" i="2"/>
  <c r="N412" i="2"/>
  <c r="O412" i="2"/>
  <c r="D413" i="2"/>
  <c r="E413" i="2"/>
  <c r="F413" i="2"/>
  <c r="O413" i="2" s="1"/>
  <c r="G413" i="2"/>
  <c r="H413" i="2"/>
  <c r="I413" i="2"/>
  <c r="J413" i="2"/>
  <c r="K413" i="2"/>
  <c r="L413" i="2"/>
  <c r="M413" i="2"/>
  <c r="N413" i="2"/>
  <c r="P413" i="2"/>
  <c r="D414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D416" i="2"/>
  <c r="E416" i="2"/>
  <c r="F416" i="2"/>
  <c r="G416" i="2"/>
  <c r="P416" i="2" s="1"/>
  <c r="H416" i="2"/>
  <c r="I416" i="2"/>
  <c r="J416" i="2"/>
  <c r="K416" i="2"/>
  <c r="L416" i="2"/>
  <c r="M416" i="2"/>
  <c r="N416" i="2"/>
  <c r="O416" i="2"/>
  <c r="D417" i="2"/>
  <c r="E417" i="2"/>
  <c r="F417" i="2"/>
  <c r="O417" i="2" s="1"/>
  <c r="G417" i="2"/>
  <c r="H417" i="2"/>
  <c r="I417" i="2"/>
  <c r="J417" i="2"/>
  <c r="K417" i="2"/>
  <c r="L417" i="2"/>
  <c r="M417" i="2"/>
  <c r="N417" i="2"/>
  <c r="P417" i="2"/>
  <c r="D418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D420" i="2"/>
  <c r="E420" i="2"/>
  <c r="F420" i="2"/>
  <c r="G420" i="2"/>
  <c r="P420" i="2" s="1"/>
  <c r="H420" i="2"/>
  <c r="I420" i="2"/>
  <c r="J420" i="2"/>
  <c r="K420" i="2"/>
  <c r="L420" i="2"/>
  <c r="M420" i="2"/>
  <c r="N420" i="2"/>
  <c r="O420" i="2"/>
  <c r="D421" i="2"/>
  <c r="E421" i="2"/>
  <c r="F421" i="2"/>
  <c r="O421" i="2" s="1"/>
  <c r="G421" i="2"/>
  <c r="H421" i="2"/>
  <c r="I421" i="2"/>
  <c r="J421" i="2"/>
  <c r="K421" i="2"/>
  <c r="L421" i="2"/>
  <c r="M421" i="2"/>
  <c r="N421" i="2"/>
  <c r="P421" i="2"/>
  <c r="D422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D424" i="2"/>
  <c r="E424" i="2"/>
  <c r="F424" i="2"/>
  <c r="G424" i="2"/>
  <c r="P424" i="2" s="1"/>
  <c r="H424" i="2"/>
  <c r="I424" i="2"/>
  <c r="J424" i="2"/>
  <c r="K424" i="2"/>
  <c r="L424" i="2"/>
  <c r="M424" i="2"/>
  <c r="N424" i="2"/>
  <c r="O424" i="2"/>
  <c r="D425" i="2"/>
  <c r="E425" i="2"/>
  <c r="F425" i="2"/>
  <c r="O425" i="2" s="1"/>
  <c r="G425" i="2"/>
  <c r="H425" i="2"/>
  <c r="I425" i="2"/>
  <c r="J425" i="2"/>
  <c r="K425" i="2"/>
  <c r="L425" i="2"/>
  <c r="M425" i="2"/>
  <c r="N425" i="2"/>
  <c r="P425" i="2"/>
  <c r="D426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D428" i="2"/>
  <c r="E428" i="2"/>
  <c r="F428" i="2"/>
  <c r="G428" i="2"/>
  <c r="P428" i="2" s="1"/>
  <c r="H428" i="2"/>
  <c r="I428" i="2"/>
  <c r="J428" i="2"/>
  <c r="K428" i="2"/>
  <c r="L428" i="2"/>
  <c r="M428" i="2"/>
  <c r="N428" i="2"/>
  <c r="O428" i="2"/>
  <c r="D429" i="2"/>
  <c r="E429" i="2"/>
  <c r="F429" i="2"/>
  <c r="O429" i="2" s="1"/>
  <c r="G429" i="2"/>
  <c r="H429" i="2"/>
  <c r="I429" i="2"/>
  <c r="J429" i="2"/>
  <c r="K429" i="2"/>
  <c r="L429" i="2"/>
  <c r="M429" i="2"/>
  <c r="N429" i="2"/>
  <c r="P429" i="2"/>
  <c r="D430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D432" i="2"/>
  <c r="E432" i="2"/>
  <c r="F432" i="2"/>
  <c r="G432" i="2"/>
  <c r="P432" i="2" s="1"/>
  <c r="H432" i="2"/>
  <c r="I432" i="2"/>
  <c r="J432" i="2"/>
  <c r="K432" i="2"/>
  <c r="L432" i="2"/>
  <c r="M432" i="2"/>
  <c r="N432" i="2"/>
  <c r="O432" i="2"/>
  <c r="D433" i="2"/>
  <c r="E433" i="2"/>
  <c r="F433" i="2"/>
  <c r="O433" i="2" s="1"/>
  <c r="G433" i="2"/>
  <c r="H433" i="2"/>
  <c r="I433" i="2"/>
  <c r="J433" i="2"/>
  <c r="K433" i="2"/>
  <c r="L433" i="2"/>
  <c r="M433" i="2"/>
  <c r="N433" i="2"/>
  <c r="P433" i="2"/>
  <c r="D434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D436" i="2"/>
  <c r="E436" i="2"/>
  <c r="F436" i="2"/>
  <c r="G436" i="2"/>
  <c r="P436" i="2" s="1"/>
  <c r="H436" i="2"/>
  <c r="I436" i="2"/>
  <c r="J436" i="2"/>
  <c r="K436" i="2"/>
  <c r="L436" i="2"/>
  <c r="M436" i="2"/>
  <c r="N436" i="2"/>
  <c r="O436" i="2"/>
  <c r="D437" i="2"/>
  <c r="E437" i="2"/>
  <c r="F437" i="2"/>
  <c r="O437" i="2" s="1"/>
  <c r="G437" i="2"/>
  <c r="H437" i="2"/>
  <c r="I437" i="2"/>
  <c r="J437" i="2"/>
  <c r="K437" i="2"/>
  <c r="L437" i="2"/>
  <c r="M437" i="2"/>
  <c r="N437" i="2"/>
  <c r="P437" i="2"/>
  <c r="D438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D440" i="2"/>
  <c r="E440" i="2"/>
  <c r="N440" i="2" s="1"/>
  <c r="F440" i="2"/>
  <c r="G440" i="2"/>
  <c r="P440" i="2" s="1"/>
  <c r="H440" i="2"/>
  <c r="I440" i="2"/>
  <c r="J440" i="2"/>
  <c r="K440" i="2"/>
  <c r="L440" i="2"/>
  <c r="M440" i="2"/>
  <c r="O440" i="2"/>
  <c r="D441" i="2"/>
  <c r="E441" i="2"/>
  <c r="F441" i="2"/>
  <c r="O441" i="2" s="1"/>
  <c r="G441" i="2"/>
  <c r="H441" i="2"/>
  <c r="I441" i="2"/>
  <c r="J441" i="2"/>
  <c r="K441" i="2"/>
  <c r="L441" i="2"/>
  <c r="M441" i="2"/>
  <c r="N441" i="2"/>
  <c r="P441" i="2"/>
  <c r="D442" i="2"/>
  <c r="E442" i="2"/>
  <c r="N442" i="2" s="1"/>
  <c r="F442" i="2"/>
  <c r="G442" i="2"/>
  <c r="P442" i="2" s="1"/>
  <c r="H442" i="2"/>
  <c r="I442" i="2"/>
  <c r="J442" i="2"/>
  <c r="K442" i="2"/>
  <c r="L442" i="2"/>
  <c r="M442" i="2"/>
  <c r="O442" i="2"/>
  <c r="D443" i="2"/>
  <c r="E443" i="2"/>
  <c r="F443" i="2"/>
  <c r="O443" i="2" s="1"/>
  <c r="G443" i="2"/>
  <c r="H443" i="2"/>
  <c r="I443" i="2"/>
  <c r="J443" i="2"/>
  <c r="K443" i="2"/>
  <c r="L443" i="2"/>
  <c r="M443" i="2"/>
  <c r="N443" i="2"/>
  <c r="P443" i="2"/>
  <c r="D444" i="2"/>
  <c r="E444" i="2"/>
  <c r="N444" i="2" s="1"/>
  <c r="F444" i="2"/>
  <c r="G444" i="2"/>
  <c r="P444" i="2" s="1"/>
  <c r="H444" i="2"/>
  <c r="I444" i="2"/>
  <c r="J444" i="2"/>
  <c r="K444" i="2"/>
  <c r="L444" i="2"/>
  <c r="M444" i="2"/>
  <c r="O444" i="2"/>
  <c r="D445" i="2"/>
  <c r="E445" i="2"/>
  <c r="F445" i="2"/>
  <c r="O445" i="2" s="1"/>
  <c r="G445" i="2"/>
  <c r="H445" i="2"/>
  <c r="I445" i="2"/>
  <c r="J445" i="2"/>
  <c r="K445" i="2"/>
  <c r="L445" i="2"/>
  <c r="M445" i="2"/>
  <c r="N445" i="2"/>
  <c r="P445" i="2"/>
  <c r="D446" i="2"/>
  <c r="E446" i="2"/>
  <c r="N446" i="2" s="1"/>
  <c r="F446" i="2"/>
  <c r="G446" i="2"/>
  <c r="P446" i="2" s="1"/>
  <c r="H446" i="2"/>
  <c r="I446" i="2"/>
  <c r="J446" i="2"/>
  <c r="K446" i="2"/>
  <c r="L446" i="2"/>
  <c r="M446" i="2"/>
  <c r="O446" i="2"/>
  <c r="D447" i="2"/>
  <c r="E447" i="2"/>
  <c r="F447" i="2"/>
  <c r="O447" i="2" s="1"/>
  <c r="G447" i="2"/>
  <c r="H447" i="2"/>
  <c r="I447" i="2"/>
  <c r="J447" i="2"/>
  <c r="K447" i="2"/>
  <c r="L447" i="2"/>
  <c r="M447" i="2"/>
  <c r="N447" i="2"/>
  <c r="P447" i="2"/>
  <c r="D448" i="2"/>
  <c r="E448" i="2"/>
  <c r="N448" i="2" s="1"/>
  <c r="F448" i="2"/>
  <c r="G448" i="2"/>
  <c r="P448" i="2" s="1"/>
  <c r="H448" i="2"/>
  <c r="I448" i="2"/>
  <c r="J448" i="2"/>
  <c r="K448" i="2"/>
  <c r="L448" i="2"/>
  <c r="M448" i="2"/>
  <c r="O448" i="2"/>
  <c r="D449" i="2"/>
  <c r="E449" i="2"/>
  <c r="F449" i="2"/>
  <c r="O449" i="2" s="1"/>
  <c r="G449" i="2"/>
  <c r="H449" i="2"/>
  <c r="I449" i="2"/>
  <c r="J449" i="2"/>
  <c r="K449" i="2"/>
  <c r="L449" i="2"/>
  <c r="M449" i="2"/>
  <c r="N449" i="2"/>
  <c r="P449" i="2"/>
  <c r="D450" i="2"/>
  <c r="E450" i="2"/>
  <c r="N450" i="2" s="1"/>
  <c r="F450" i="2"/>
  <c r="G450" i="2"/>
  <c r="P450" i="2" s="1"/>
  <c r="H450" i="2"/>
  <c r="I450" i="2"/>
  <c r="J450" i="2"/>
  <c r="K450" i="2"/>
  <c r="L450" i="2"/>
  <c r="M450" i="2"/>
  <c r="O450" i="2"/>
  <c r="D451" i="2"/>
  <c r="E451" i="2"/>
  <c r="F451" i="2"/>
  <c r="O451" i="2" s="1"/>
  <c r="G451" i="2"/>
  <c r="H451" i="2"/>
  <c r="I451" i="2"/>
  <c r="J451" i="2"/>
  <c r="K451" i="2"/>
  <c r="L451" i="2"/>
  <c r="M451" i="2"/>
  <c r="N451" i="2"/>
  <c r="P451" i="2"/>
  <c r="D452" i="2"/>
  <c r="D453" i="2"/>
  <c r="E453" i="2"/>
  <c r="F453" i="2"/>
  <c r="O453" i="2" s="1"/>
  <c r="G453" i="2"/>
  <c r="H453" i="2"/>
  <c r="I453" i="2"/>
  <c r="J453" i="2"/>
  <c r="K453" i="2"/>
  <c r="L453" i="2"/>
  <c r="M453" i="2"/>
  <c r="N453" i="2"/>
  <c r="P453" i="2"/>
  <c r="D454" i="2"/>
  <c r="E454" i="2"/>
  <c r="N454" i="2" s="1"/>
  <c r="F454" i="2"/>
  <c r="G454" i="2"/>
  <c r="P454" i="2" s="1"/>
  <c r="H454" i="2"/>
  <c r="I454" i="2"/>
  <c r="J454" i="2"/>
  <c r="K454" i="2"/>
  <c r="L454" i="2"/>
  <c r="M454" i="2"/>
  <c r="O454" i="2"/>
  <c r="D455" i="2"/>
  <c r="E455" i="2"/>
  <c r="F455" i="2"/>
  <c r="O455" i="2" s="1"/>
  <c r="G455" i="2"/>
  <c r="H455" i="2"/>
  <c r="I455" i="2"/>
  <c r="J455" i="2"/>
  <c r="K455" i="2"/>
  <c r="L455" i="2"/>
  <c r="M455" i="2"/>
  <c r="N455" i="2"/>
  <c r="P455" i="2"/>
  <c r="D456" i="2"/>
  <c r="E456" i="2"/>
  <c r="N456" i="2" s="1"/>
  <c r="F456" i="2"/>
  <c r="G456" i="2"/>
  <c r="P456" i="2" s="1"/>
  <c r="H456" i="2"/>
  <c r="I456" i="2"/>
  <c r="J456" i="2"/>
  <c r="K456" i="2"/>
  <c r="L456" i="2"/>
  <c r="M456" i="2"/>
  <c r="O456" i="2"/>
  <c r="D457" i="2"/>
  <c r="E457" i="2"/>
  <c r="F457" i="2"/>
  <c r="O457" i="2" s="1"/>
  <c r="G457" i="2"/>
  <c r="H457" i="2"/>
  <c r="I457" i="2"/>
  <c r="J457" i="2"/>
  <c r="K457" i="2"/>
  <c r="L457" i="2"/>
  <c r="M457" i="2"/>
  <c r="N457" i="2"/>
  <c r="P457" i="2"/>
  <c r="D458" i="2"/>
  <c r="E458" i="2"/>
  <c r="N458" i="2" s="1"/>
  <c r="F458" i="2"/>
  <c r="G458" i="2"/>
  <c r="P458" i="2" s="1"/>
  <c r="H458" i="2"/>
  <c r="I458" i="2"/>
  <c r="J458" i="2"/>
  <c r="K458" i="2"/>
  <c r="L458" i="2"/>
  <c r="M458" i="2"/>
  <c r="O458" i="2"/>
  <c r="D459" i="2"/>
  <c r="E459" i="2"/>
  <c r="F459" i="2"/>
  <c r="O459" i="2" s="1"/>
  <c r="G459" i="2"/>
  <c r="H459" i="2"/>
  <c r="I459" i="2"/>
  <c r="J459" i="2"/>
  <c r="K459" i="2"/>
  <c r="L459" i="2"/>
  <c r="M459" i="2"/>
  <c r="N459" i="2"/>
  <c r="P459" i="2"/>
  <c r="D460" i="2"/>
  <c r="E460" i="2"/>
  <c r="N460" i="2" s="1"/>
  <c r="F460" i="2"/>
  <c r="G460" i="2"/>
  <c r="P460" i="2" s="1"/>
  <c r="H460" i="2"/>
  <c r="I460" i="2"/>
  <c r="J460" i="2"/>
  <c r="K460" i="2"/>
  <c r="L460" i="2"/>
  <c r="M460" i="2"/>
  <c r="O460" i="2"/>
  <c r="D461" i="2"/>
  <c r="E461" i="2"/>
  <c r="F461" i="2"/>
  <c r="O461" i="2" s="1"/>
  <c r="G461" i="2"/>
  <c r="P461" i="2" s="1"/>
  <c r="H461" i="2"/>
  <c r="I461" i="2"/>
  <c r="J461" i="2"/>
  <c r="K461" i="2"/>
  <c r="L461" i="2"/>
  <c r="M461" i="2"/>
  <c r="N461" i="2"/>
  <c r="D462" i="2"/>
  <c r="E462" i="2"/>
  <c r="N462" i="2" s="1"/>
  <c r="F462" i="2"/>
  <c r="G462" i="2"/>
  <c r="P462" i="2" s="1"/>
  <c r="H462" i="2"/>
  <c r="I462" i="2"/>
  <c r="J462" i="2"/>
  <c r="K462" i="2"/>
  <c r="L462" i="2"/>
  <c r="M462" i="2"/>
  <c r="O462" i="2"/>
  <c r="D463" i="2"/>
  <c r="E463" i="2"/>
  <c r="F463" i="2"/>
  <c r="O463" i="2" s="1"/>
  <c r="G463" i="2"/>
  <c r="H463" i="2"/>
  <c r="I463" i="2"/>
  <c r="J463" i="2"/>
  <c r="K463" i="2"/>
  <c r="L463" i="2"/>
  <c r="M463" i="2"/>
  <c r="N463" i="2"/>
  <c r="P463" i="2"/>
  <c r="D464" i="2"/>
  <c r="E464" i="2"/>
  <c r="N464" i="2" s="1"/>
  <c r="F464" i="2"/>
  <c r="G464" i="2"/>
  <c r="P464" i="2" s="1"/>
  <c r="H464" i="2"/>
  <c r="I464" i="2"/>
  <c r="J464" i="2"/>
  <c r="K464" i="2"/>
  <c r="L464" i="2"/>
  <c r="M464" i="2"/>
  <c r="O464" i="2"/>
  <c r="D465" i="2"/>
  <c r="E465" i="2"/>
  <c r="F465" i="2"/>
  <c r="O465" i="2" s="1"/>
  <c r="G465" i="2"/>
  <c r="P465" i="2" s="1"/>
  <c r="H465" i="2"/>
  <c r="I465" i="2"/>
  <c r="J465" i="2"/>
  <c r="K465" i="2"/>
  <c r="L465" i="2"/>
  <c r="M465" i="2"/>
  <c r="N465" i="2"/>
  <c r="D466" i="2"/>
  <c r="E466" i="2"/>
  <c r="N466" i="2" s="1"/>
  <c r="F466" i="2"/>
  <c r="O466" i="2" s="1"/>
  <c r="G466" i="2"/>
  <c r="P466" i="2" s="1"/>
  <c r="H466" i="2"/>
  <c r="I466" i="2"/>
  <c r="J466" i="2"/>
  <c r="K466" i="2"/>
  <c r="L466" i="2"/>
  <c r="M466" i="2"/>
  <c r="D467" i="2"/>
  <c r="E467" i="2"/>
  <c r="N467" i="2" s="1"/>
  <c r="F467" i="2"/>
  <c r="O467" i="2" s="1"/>
  <c r="G467" i="2"/>
  <c r="H467" i="2"/>
  <c r="I467" i="2"/>
  <c r="J467" i="2"/>
  <c r="K467" i="2"/>
  <c r="L467" i="2"/>
  <c r="M467" i="2"/>
  <c r="P467" i="2"/>
  <c r="D468" i="2"/>
  <c r="E468" i="2"/>
  <c r="N468" i="2" s="1"/>
  <c r="F468" i="2"/>
  <c r="G468" i="2"/>
  <c r="P468" i="2" s="1"/>
  <c r="H468" i="2"/>
  <c r="I468" i="2"/>
  <c r="J468" i="2"/>
  <c r="K468" i="2"/>
  <c r="L468" i="2"/>
  <c r="M468" i="2"/>
  <c r="O468" i="2"/>
  <c r="D469" i="2"/>
  <c r="E469" i="2"/>
  <c r="F469" i="2"/>
  <c r="O469" i="2" s="1"/>
  <c r="G469" i="2"/>
  <c r="P469" i="2" s="1"/>
  <c r="H469" i="2"/>
  <c r="I469" i="2"/>
  <c r="J469" i="2"/>
  <c r="K469" i="2"/>
  <c r="L469" i="2"/>
  <c r="M469" i="2"/>
  <c r="N469" i="2"/>
  <c r="D470" i="2"/>
  <c r="E470" i="2"/>
  <c r="N470" i="2" s="1"/>
  <c r="F470" i="2"/>
  <c r="O470" i="2" s="1"/>
  <c r="G470" i="2"/>
  <c r="P470" i="2" s="1"/>
  <c r="H470" i="2"/>
  <c r="I470" i="2"/>
  <c r="J470" i="2"/>
  <c r="K470" i="2"/>
  <c r="L470" i="2"/>
  <c r="M470" i="2"/>
  <c r="D471" i="2"/>
  <c r="E471" i="2"/>
  <c r="N471" i="2" s="1"/>
  <c r="F471" i="2"/>
  <c r="O471" i="2" s="1"/>
  <c r="G471" i="2"/>
  <c r="H471" i="2"/>
  <c r="I471" i="2"/>
  <c r="J471" i="2"/>
  <c r="K471" i="2"/>
  <c r="L471" i="2"/>
  <c r="M471" i="2"/>
  <c r="P471" i="2"/>
  <c r="D472" i="2"/>
  <c r="E472" i="2"/>
  <c r="N472" i="2" s="1"/>
  <c r="F472" i="2"/>
  <c r="G472" i="2"/>
  <c r="P472" i="2" s="1"/>
  <c r="H472" i="2"/>
  <c r="I472" i="2"/>
  <c r="J472" i="2"/>
  <c r="K472" i="2"/>
  <c r="L472" i="2"/>
  <c r="M472" i="2"/>
  <c r="O472" i="2"/>
  <c r="D473" i="2"/>
  <c r="E473" i="2"/>
  <c r="F473" i="2"/>
  <c r="O473" i="2" s="1"/>
  <c r="G473" i="2"/>
  <c r="P473" i="2" s="1"/>
  <c r="H473" i="2"/>
  <c r="I473" i="2"/>
  <c r="J473" i="2"/>
  <c r="K473" i="2"/>
  <c r="L473" i="2"/>
  <c r="M473" i="2"/>
  <c r="N473" i="2"/>
  <c r="D474" i="2"/>
  <c r="E474" i="2"/>
  <c r="N474" i="2" s="1"/>
  <c r="F474" i="2"/>
  <c r="O474" i="2" s="1"/>
  <c r="G474" i="2"/>
  <c r="P474" i="2" s="1"/>
  <c r="H474" i="2"/>
  <c r="I474" i="2"/>
  <c r="J474" i="2"/>
  <c r="K474" i="2"/>
  <c r="L474" i="2"/>
  <c r="M474" i="2"/>
  <c r="D475" i="2"/>
  <c r="E475" i="2"/>
  <c r="N475" i="2" s="1"/>
  <c r="F475" i="2"/>
  <c r="O475" i="2" s="1"/>
  <c r="G475" i="2"/>
  <c r="H475" i="2"/>
  <c r="I475" i="2"/>
  <c r="J475" i="2"/>
  <c r="K475" i="2"/>
  <c r="L475" i="2"/>
  <c r="M475" i="2"/>
  <c r="P475" i="2"/>
  <c r="D476" i="2"/>
  <c r="E476" i="2"/>
  <c r="N476" i="2" s="1"/>
  <c r="F476" i="2"/>
  <c r="G476" i="2"/>
  <c r="P476" i="2" s="1"/>
  <c r="H476" i="2"/>
  <c r="I476" i="2"/>
  <c r="J476" i="2"/>
  <c r="K476" i="2"/>
  <c r="L476" i="2"/>
  <c r="M476" i="2"/>
  <c r="O476" i="2"/>
  <c r="D477" i="2"/>
  <c r="E477" i="2"/>
  <c r="F477" i="2"/>
  <c r="O477" i="2" s="1"/>
  <c r="G477" i="2"/>
  <c r="P477" i="2" s="1"/>
  <c r="H477" i="2"/>
  <c r="I477" i="2"/>
  <c r="J477" i="2"/>
  <c r="K477" i="2"/>
  <c r="L477" i="2"/>
  <c r="M477" i="2"/>
  <c r="N477" i="2"/>
  <c r="D478" i="2"/>
  <c r="E478" i="2"/>
  <c r="N478" i="2" s="1"/>
  <c r="F478" i="2"/>
  <c r="O478" i="2" s="1"/>
  <c r="G478" i="2"/>
  <c r="P478" i="2" s="1"/>
  <c r="H478" i="2"/>
  <c r="I478" i="2"/>
  <c r="J478" i="2"/>
  <c r="K478" i="2"/>
  <c r="L478" i="2"/>
  <c r="M478" i="2"/>
  <c r="D479" i="2"/>
  <c r="E479" i="2"/>
  <c r="N479" i="2" s="1"/>
  <c r="F479" i="2"/>
  <c r="O479" i="2" s="1"/>
  <c r="G479" i="2"/>
  <c r="H479" i="2"/>
  <c r="I479" i="2"/>
  <c r="J479" i="2"/>
  <c r="K479" i="2"/>
  <c r="L479" i="2"/>
  <c r="M479" i="2"/>
  <c r="P479" i="2"/>
  <c r="D480" i="2"/>
  <c r="E480" i="2"/>
  <c r="N480" i="2" s="1"/>
  <c r="F480" i="2"/>
  <c r="G480" i="2"/>
  <c r="P480" i="2" s="1"/>
  <c r="H480" i="2"/>
  <c r="I480" i="2"/>
  <c r="J480" i="2"/>
  <c r="K480" i="2"/>
  <c r="L480" i="2"/>
  <c r="M480" i="2"/>
  <c r="O480" i="2"/>
  <c r="D481" i="2"/>
  <c r="E481" i="2"/>
  <c r="F481" i="2"/>
  <c r="O481" i="2" s="1"/>
  <c r="G481" i="2"/>
  <c r="P481" i="2" s="1"/>
  <c r="H481" i="2"/>
  <c r="I481" i="2"/>
  <c r="J481" i="2"/>
  <c r="K481" i="2"/>
  <c r="L481" i="2"/>
  <c r="M481" i="2"/>
  <c r="N481" i="2"/>
  <c r="D482" i="2"/>
  <c r="E482" i="2"/>
  <c r="N482" i="2" s="1"/>
  <c r="F482" i="2"/>
  <c r="O482" i="2" s="1"/>
  <c r="G482" i="2"/>
  <c r="P482" i="2" s="1"/>
  <c r="H482" i="2"/>
  <c r="I482" i="2"/>
  <c r="J482" i="2"/>
  <c r="K482" i="2"/>
  <c r="L482" i="2"/>
  <c r="M482" i="2"/>
  <c r="D483" i="2"/>
  <c r="E483" i="2"/>
  <c r="N483" i="2" s="1"/>
  <c r="F483" i="2"/>
  <c r="O483" i="2" s="1"/>
  <c r="G483" i="2"/>
  <c r="H483" i="2"/>
  <c r="I483" i="2"/>
  <c r="J483" i="2"/>
  <c r="K483" i="2"/>
  <c r="L483" i="2"/>
  <c r="M483" i="2"/>
  <c r="P483" i="2"/>
  <c r="D484" i="2"/>
  <c r="E484" i="2"/>
  <c r="N484" i="2" s="1"/>
  <c r="F484" i="2"/>
  <c r="G484" i="2"/>
  <c r="P484" i="2" s="1"/>
  <c r="H484" i="2"/>
  <c r="I484" i="2"/>
  <c r="J484" i="2"/>
  <c r="K484" i="2"/>
  <c r="L484" i="2"/>
  <c r="M484" i="2"/>
  <c r="O484" i="2"/>
  <c r="D485" i="2"/>
  <c r="E485" i="2"/>
  <c r="F485" i="2"/>
  <c r="O485" i="2" s="1"/>
  <c r="G485" i="2"/>
  <c r="P485" i="2" s="1"/>
  <c r="H485" i="2"/>
  <c r="I485" i="2"/>
  <c r="J485" i="2"/>
  <c r="K485" i="2"/>
  <c r="L485" i="2"/>
  <c r="M485" i="2"/>
  <c r="N485" i="2"/>
  <c r="D486" i="2"/>
  <c r="E486" i="2"/>
  <c r="N486" i="2" s="1"/>
  <c r="F486" i="2"/>
  <c r="O486" i="2" s="1"/>
  <c r="G486" i="2"/>
  <c r="P486" i="2" s="1"/>
  <c r="H486" i="2"/>
  <c r="I486" i="2"/>
  <c r="J486" i="2"/>
  <c r="K486" i="2"/>
  <c r="L486" i="2"/>
  <c r="M486" i="2"/>
  <c r="D487" i="2"/>
  <c r="E487" i="2"/>
  <c r="N487" i="2" s="1"/>
  <c r="F487" i="2"/>
  <c r="O487" i="2" s="1"/>
  <c r="G487" i="2"/>
  <c r="H487" i="2"/>
  <c r="I487" i="2"/>
  <c r="J487" i="2"/>
  <c r="K487" i="2"/>
  <c r="L487" i="2"/>
  <c r="M487" i="2"/>
  <c r="P487" i="2"/>
  <c r="D377" i="2"/>
  <c r="E377" i="2"/>
  <c r="F377" i="2"/>
  <c r="G377" i="2"/>
  <c r="P377" i="2" s="1"/>
  <c r="H377" i="2"/>
  <c r="I377" i="2"/>
  <c r="J377" i="2"/>
  <c r="K377" i="2"/>
  <c r="L377" i="2"/>
  <c r="M377" i="2"/>
  <c r="N377" i="2"/>
  <c r="O377" i="2"/>
  <c r="D378" i="2"/>
  <c r="E378" i="2"/>
  <c r="F378" i="2"/>
  <c r="O378" i="2" s="1"/>
  <c r="G378" i="2"/>
  <c r="H378" i="2"/>
  <c r="I378" i="2"/>
  <c r="J378" i="2"/>
  <c r="K378" i="2"/>
  <c r="L378" i="2"/>
  <c r="M378" i="2"/>
  <c r="N378" i="2"/>
  <c r="P378" i="2"/>
  <c r="D379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D381" i="2"/>
  <c r="E381" i="2"/>
  <c r="F381" i="2"/>
  <c r="G381" i="2"/>
  <c r="P381" i="2" s="1"/>
  <c r="H381" i="2"/>
  <c r="I381" i="2"/>
  <c r="J381" i="2"/>
  <c r="K381" i="2"/>
  <c r="L381" i="2"/>
  <c r="M381" i="2"/>
  <c r="N381" i="2"/>
  <c r="O381" i="2"/>
  <c r="D382" i="2"/>
  <c r="E382" i="2"/>
  <c r="F382" i="2"/>
  <c r="O382" i="2" s="1"/>
  <c r="G382" i="2"/>
  <c r="H382" i="2"/>
  <c r="I382" i="2"/>
  <c r="J382" i="2"/>
  <c r="K382" i="2"/>
  <c r="L382" i="2"/>
  <c r="M382" i="2"/>
  <c r="N382" i="2"/>
  <c r="P382" i="2"/>
  <c r="D383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AC452" i="2" l="1"/>
  <c r="AA452" i="2"/>
  <c r="AB452" i="2"/>
  <c r="C11" i="8"/>
  <c r="D11" i="8"/>
  <c r="E11" i="8"/>
  <c r="F11" i="8"/>
  <c r="G11" i="8"/>
  <c r="H11" i="8"/>
  <c r="I11" i="8"/>
  <c r="J11" i="8"/>
  <c r="K11" i="8"/>
  <c r="L11" i="8"/>
  <c r="M11" i="8"/>
  <c r="O11" i="8"/>
  <c r="S11" i="8" s="1"/>
  <c r="P11" i="8"/>
  <c r="Q11" i="8"/>
  <c r="R11" i="8"/>
  <c r="T11" i="8"/>
  <c r="C12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T12" i="8" s="1"/>
  <c r="S12" i="8"/>
  <c r="C13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T13" i="8" s="1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C15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C16" i="8"/>
  <c r="D16" i="8"/>
  <c r="E16" i="8"/>
  <c r="F16" i="8"/>
  <c r="G16" i="8"/>
  <c r="H16" i="8"/>
  <c r="I16" i="8"/>
  <c r="J16" i="8"/>
  <c r="K16" i="8"/>
  <c r="L16" i="8"/>
  <c r="M16" i="8"/>
  <c r="O16" i="8"/>
  <c r="S16" i="8" s="1"/>
  <c r="P16" i="8"/>
  <c r="Q16" i="8"/>
  <c r="R16" i="8"/>
  <c r="T16" i="8" s="1"/>
  <c r="C17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T17" i="8" s="1"/>
  <c r="C18" i="8"/>
  <c r="O18" i="8"/>
  <c r="P18" i="8"/>
  <c r="Q18" i="8"/>
  <c r="R18" i="8"/>
  <c r="C19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C20" i="8"/>
  <c r="D20" i="8"/>
  <c r="E20" i="8"/>
  <c r="F20" i="8"/>
  <c r="G20" i="8"/>
  <c r="H20" i="8"/>
  <c r="I20" i="8"/>
  <c r="J20" i="8"/>
  <c r="K20" i="8"/>
  <c r="L20" i="8"/>
  <c r="M20" i="8"/>
  <c r="O20" i="8"/>
  <c r="S20" i="8" s="1"/>
  <c r="P20" i="8"/>
  <c r="Q20" i="8"/>
  <c r="R20" i="8"/>
  <c r="T20" i="8" s="1"/>
  <c r="C21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T21" i="8"/>
  <c r="C22" i="8"/>
  <c r="D22" i="8"/>
  <c r="E22" i="8"/>
  <c r="F22" i="8"/>
  <c r="G22" i="8"/>
  <c r="H22" i="8"/>
  <c r="I22" i="8"/>
  <c r="J22" i="8"/>
  <c r="K22" i="8"/>
  <c r="L22" i="8"/>
  <c r="M22" i="8"/>
  <c r="O22" i="8"/>
  <c r="S22" i="8" s="1"/>
  <c r="P22" i="8"/>
  <c r="Q22" i="8"/>
  <c r="R22" i="8"/>
  <c r="T22" i="8" s="1"/>
  <c r="C23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T23" i="8" s="1"/>
  <c r="S23" i="8"/>
  <c r="C24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S24" i="8" s="1"/>
  <c r="R24" i="8"/>
  <c r="T24" i="8" s="1"/>
  <c r="C25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 s="1"/>
  <c r="C26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S26" i="8" s="1"/>
  <c r="R26" i="8"/>
  <c r="T26" i="8"/>
  <c r="C27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C28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C29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C30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C31" i="8"/>
  <c r="O31" i="8"/>
  <c r="P31" i="8"/>
  <c r="Q31" i="8"/>
  <c r="R31" i="8"/>
  <c r="T31" i="8" s="1"/>
  <c r="C32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S32" i="8" s="1"/>
  <c r="R32" i="8"/>
  <c r="T32" i="8" s="1"/>
  <c r="C33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 s="1"/>
  <c r="C34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C35" i="8"/>
  <c r="D35" i="8"/>
  <c r="E35" i="8"/>
  <c r="F35" i="8"/>
  <c r="G35" i="8"/>
  <c r="H35" i="8"/>
  <c r="I35" i="8"/>
  <c r="J35" i="8"/>
  <c r="K35" i="8"/>
  <c r="L35" i="8"/>
  <c r="M35" i="8"/>
  <c r="O35" i="8"/>
  <c r="S35" i="8" s="1"/>
  <c r="P35" i="8"/>
  <c r="Q35" i="8"/>
  <c r="R35" i="8"/>
  <c r="T35" i="8"/>
  <c r="C36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T36" i="8" s="1"/>
  <c r="S36" i="8"/>
  <c r="C37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T37" i="8" s="1"/>
  <c r="C38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Q38" i="8"/>
  <c r="R38" i="8"/>
  <c r="T38" i="8"/>
  <c r="C39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T39" i="8" s="1"/>
  <c r="S39" i="8"/>
  <c r="C40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S40" i="8" s="1"/>
  <c r="R40" i="8"/>
  <c r="T40" i="8" s="1"/>
  <c r="C41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/>
  <c r="C42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C43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C44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C45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C46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C47" i="8"/>
  <c r="D47" i="8"/>
  <c r="E47" i="8"/>
  <c r="F47" i="8"/>
  <c r="G47" i="8"/>
  <c r="H47" i="8"/>
  <c r="I47" i="8"/>
  <c r="J47" i="8"/>
  <c r="K47" i="8"/>
  <c r="L47" i="8"/>
  <c r="M47" i="8"/>
  <c r="O47" i="8"/>
  <c r="S47" i="8" s="1"/>
  <c r="P47" i="8"/>
  <c r="Q47" i="8"/>
  <c r="R47" i="8"/>
  <c r="T47" i="8" s="1"/>
  <c r="C48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T48" i="8" s="1"/>
  <c r="C49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S49" i="8" s="1"/>
  <c r="R49" i="8"/>
  <c r="C50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S50" i="8" s="1"/>
  <c r="R50" i="8"/>
  <c r="T50" i="8" s="1"/>
  <c r="C51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/>
  <c r="C52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C53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C54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C55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C56" i="8"/>
  <c r="D56" i="8"/>
  <c r="E56" i="8"/>
  <c r="F56" i="8"/>
  <c r="G56" i="8"/>
  <c r="H56" i="8"/>
  <c r="I56" i="8"/>
  <c r="J56" i="8"/>
  <c r="K56" i="8"/>
  <c r="L56" i="8"/>
  <c r="M56" i="8"/>
  <c r="O56" i="8"/>
  <c r="S56" i="8" s="1"/>
  <c r="P56" i="8"/>
  <c r="Q56" i="8"/>
  <c r="R56" i="8"/>
  <c r="T56" i="8" s="1"/>
  <c r="C57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T57" i="8" s="1"/>
  <c r="C58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C59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C60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C61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C62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C63" i="8"/>
  <c r="D63" i="8"/>
  <c r="E63" i="8"/>
  <c r="F63" i="8"/>
  <c r="G63" i="8"/>
  <c r="H63" i="8"/>
  <c r="I63" i="8"/>
  <c r="J63" i="8"/>
  <c r="K63" i="8"/>
  <c r="L63" i="8"/>
  <c r="M63" i="8"/>
  <c r="O63" i="8"/>
  <c r="S63" i="8" s="1"/>
  <c r="P63" i="8"/>
  <c r="Q63" i="8"/>
  <c r="R63" i="8"/>
  <c r="T63" i="8"/>
  <c r="C64" i="8"/>
  <c r="D64" i="8"/>
  <c r="E64" i="8"/>
  <c r="F64" i="8"/>
  <c r="G64" i="8"/>
  <c r="H64" i="8"/>
  <c r="I64" i="8"/>
  <c r="J64" i="8"/>
  <c r="K64" i="8"/>
  <c r="L64" i="8"/>
  <c r="M64" i="8"/>
  <c r="O64" i="8"/>
  <c r="S64" i="8" s="1"/>
  <c r="P64" i="8"/>
  <c r="Q64" i="8"/>
  <c r="R64" i="8"/>
  <c r="T64" i="8" s="1"/>
  <c r="C65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T65" i="8" s="1"/>
  <c r="C66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C67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C68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C69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C70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S70" i="8" s="1"/>
  <c r="R70" i="8"/>
  <c r="T70" i="8"/>
  <c r="C71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C72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T72" i="8" s="1"/>
  <c r="S72" i="8"/>
  <c r="C73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T73" i="8"/>
  <c r="C74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T74" i="8" s="1"/>
  <c r="S74" i="8"/>
  <c r="C75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C76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S76" i="8" s="1"/>
  <c r="R76" i="8"/>
  <c r="T76" i="8" s="1"/>
  <c r="C77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S77" i="8" s="1"/>
  <c r="R77" i="8"/>
  <c r="C78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T78" i="8" s="1"/>
  <c r="S78" i="8"/>
  <c r="C79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 s="1"/>
  <c r="C80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 s="1"/>
  <c r="C81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C82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C83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 s="1"/>
  <c r="C84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S84" i="8" s="1"/>
  <c r="R84" i="8"/>
  <c r="T84" i="8" s="1"/>
  <c r="C85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C86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 s="1"/>
  <c r="C87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/>
  <c r="C88" i="8"/>
  <c r="D88" i="8"/>
  <c r="E88" i="8"/>
  <c r="F88" i="8"/>
  <c r="G88" i="8"/>
  <c r="H88" i="8"/>
  <c r="I88" i="8"/>
  <c r="J88" i="8"/>
  <c r="K88" i="8"/>
  <c r="L88" i="8"/>
  <c r="M88" i="8"/>
  <c r="O88" i="8"/>
  <c r="S88" i="8" s="1"/>
  <c r="P88" i="8"/>
  <c r="Q88" i="8"/>
  <c r="R88" i="8"/>
  <c r="C89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T89" i="8" s="1"/>
  <c r="C90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C91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/>
  <c r="C92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C93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C94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S94" i="8" s="1"/>
  <c r="R94" i="8"/>
  <c r="C95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 s="1"/>
  <c r="C96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S96" i="8" s="1"/>
  <c r="R96" i="8"/>
  <c r="C97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C98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S98" i="8" s="1"/>
  <c r="R98" i="8"/>
  <c r="C99" i="8"/>
  <c r="D99" i="8"/>
  <c r="E99" i="8"/>
  <c r="F99" i="8"/>
  <c r="G99" i="8"/>
  <c r="H99" i="8"/>
  <c r="I99" i="8"/>
  <c r="J99" i="8"/>
  <c r="K99" i="8"/>
  <c r="L99" i="8"/>
  <c r="M99" i="8"/>
  <c r="O99" i="8"/>
  <c r="S99" i="8" s="1"/>
  <c r="P99" i="8"/>
  <c r="Q99" i="8"/>
  <c r="R99" i="8"/>
  <c r="T99" i="8"/>
  <c r="C100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T100" i="8" s="1"/>
  <c r="S100" i="8"/>
  <c r="C101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T101" i="8" s="1"/>
  <c r="C102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C103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S103" i="8" s="1"/>
  <c r="R103" i="8"/>
  <c r="C104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C105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T105" i="8" s="1"/>
  <c r="C106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C107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C108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C109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C110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C111" i="8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Q111" i="8"/>
  <c r="R111" i="8"/>
  <c r="T111" i="8"/>
  <c r="C112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T112" i="8" s="1"/>
  <c r="S112" i="8"/>
  <c r="C113" i="8"/>
  <c r="D113" i="8"/>
  <c r="L113" i="8" s="1"/>
  <c r="E113" i="8"/>
  <c r="F113" i="8"/>
  <c r="G113" i="8"/>
  <c r="H113" i="8"/>
  <c r="I113" i="8"/>
  <c r="J113" i="8"/>
  <c r="K113" i="8"/>
  <c r="M113" i="8"/>
  <c r="O113" i="8"/>
  <c r="P113" i="8"/>
  <c r="T113" i="8" s="1"/>
  <c r="Q113" i="8"/>
  <c r="R113" i="8"/>
  <c r="C114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C115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T115" i="8" s="1"/>
  <c r="S115" i="8"/>
  <c r="C116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 s="1"/>
  <c r="C117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 s="1"/>
  <c r="C118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T118" i="8" s="1"/>
  <c r="S118" i="8"/>
  <c r="C119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T119" i="8"/>
  <c r="C120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S120" i="8" s="1"/>
  <c r="R120" i="8"/>
  <c r="T120" i="8" s="1"/>
  <c r="C121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C122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C123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C124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T124" i="8" s="1"/>
  <c r="S124" i="8"/>
  <c r="C125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T125" i="8"/>
  <c r="C126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C127" i="8"/>
  <c r="D127" i="8"/>
  <c r="E127" i="8"/>
  <c r="F127" i="8"/>
  <c r="G127" i="8"/>
  <c r="H127" i="8"/>
  <c r="I127" i="8"/>
  <c r="J127" i="8"/>
  <c r="K127" i="8"/>
  <c r="L127" i="8"/>
  <c r="M127" i="8"/>
  <c r="O127" i="8"/>
  <c r="S127" i="8" s="1"/>
  <c r="P127" i="8"/>
  <c r="Q127" i="8"/>
  <c r="R127" i="8"/>
  <c r="T127" i="8"/>
  <c r="C128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T128" i="8" s="1"/>
  <c r="S128" i="8"/>
  <c r="C129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T129" i="8"/>
  <c r="C130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C131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T131" i="8" s="1"/>
  <c r="S131" i="8"/>
  <c r="C132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 s="1"/>
  <c r="C133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C134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C135" i="8"/>
  <c r="D135" i="8"/>
  <c r="E135" i="8"/>
  <c r="F135" i="8"/>
  <c r="G135" i="8"/>
  <c r="H135" i="8"/>
  <c r="I135" i="8"/>
  <c r="J135" i="8"/>
  <c r="K135" i="8"/>
  <c r="L135" i="8"/>
  <c r="M135" i="8"/>
  <c r="O135" i="8"/>
  <c r="S135" i="8" s="1"/>
  <c r="P135" i="8"/>
  <c r="Q135" i="8"/>
  <c r="R135" i="8"/>
  <c r="T135" i="8" s="1"/>
  <c r="C136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C137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S137" i="8" s="1"/>
  <c r="R137" i="8"/>
  <c r="C138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C139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C140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S140" i="8" s="1"/>
  <c r="R140" i="8"/>
  <c r="C141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S141" i="8" s="1"/>
  <c r="R141" i="8"/>
  <c r="C142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T142" i="8" s="1"/>
  <c r="S142" i="8"/>
  <c r="C143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T143" i="8" s="1"/>
  <c r="C144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T144" i="8" s="1"/>
  <c r="C145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C146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C147" i="8"/>
  <c r="D147" i="8"/>
  <c r="E147" i="8"/>
  <c r="F147" i="8"/>
  <c r="G147" i="8"/>
  <c r="H147" i="8"/>
  <c r="I147" i="8"/>
  <c r="J147" i="8"/>
  <c r="K147" i="8"/>
  <c r="L147" i="8"/>
  <c r="M147" i="8"/>
  <c r="O147" i="8"/>
  <c r="S147" i="8" s="1"/>
  <c r="P147" i="8"/>
  <c r="Q147" i="8"/>
  <c r="R147" i="8"/>
  <c r="T147" i="8" s="1"/>
  <c r="C148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C149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S149" i="8" s="1"/>
  <c r="R149" i="8"/>
  <c r="C150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T150" i="8" s="1"/>
  <c r="S150" i="8"/>
  <c r="C151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C152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C153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C154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S154" i="8" s="1"/>
  <c r="R154" i="8"/>
  <c r="C155" i="8"/>
  <c r="D155" i="8"/>
  <c r="E155" i="8"/>
  <c r="F155" i="8"/>
  <c r="G155" i="8"/>
  <c r="H155" i="8"/>
  <c r="I155" i="8"/>
  <c r="J155" i="8"/>
  <c r="K155" i="8"/>
  <c r="L155" i="8"/>
  <c r="M155" i="8"/>
  <c r="O155" i="8"/>
  <c r="S155" i="8" s="1"/>
  <c r="P155" i="8"/>
  <c r="Q155" i="8"/>
  <c r="R155" i="8"/>
  <c r="C156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S156" i="8" s="1"/>
  <c r="R156" i="8"/>
  <c r="C157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S157" i="8" s="1"/>
  <c r="R157" i="8"/>
  <c r="C158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C159" i="8"/>
  <c r="D159" i="8"/>
  <c r="E159" i="8"/>
  <c r="F159" i="8"/>
  <c r="G159" i="8"/>
  <c r="H159" i="8"/>
  <c r="I159" i="8"/>
  <c r="J159" i="8"/>
  <c r="K159" i="8"/>
  <c r="L159" i="8"/>
  <c r="M159" i="8"/>
  <c r="O159" i="8"/>
  <c r="S159" i="8" s="1"/>
  <c r="P159" i="8"/>
  <c r="T159" i="8" s="1"/>
  <c r="Q159" i="8"/>
  <c r="R159" i="8"/>
  <c r="C160" i="8"/>
  <c r="D160" i="8"/>
  <c r="E160" i="8"/>
  <c r="F160" i="8"/>
  <c r="G160" i="8"/>
  <c r="H160" i="8"/>
  <c r="I160" i="8"/>
  <c r="J160" i="8"/>
  <c r="K160" i="8"/>
  <c r="L160" i="8"/>
  <c r="M160" i="8"/>
  <c r="O160" i="8"/>
  <c r="S160" i="8" s="1"/>
  <c r="P160" i="8"/>
  <c r="Q160" i="8"/>
  <c r="R160" i="8"/>
  <c r="C161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S161" i="8" s="1"/>
  <c r="R161" i="8"/>
  <c r="T161" i="8"/>
  <c r="C162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/>
  <c r="C163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C164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C165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S165" i="8" s="1"/>
  <c r="R165" i="8"/>
  <c r="C166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S166" i="8" s="1"/>
  <c r="R166" i="8"/>
  <c r="C167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C168" i="8"/>
  <c r="D168" i="8"/>
  <c r="E168" i="8"/>
  <c r="F168" i="8"/>
  <c r="G168" i="8"/>
  <c r="H168" i="8"/>
  <c r="I168" i="8"/>
  <c r="J168" i="8"/>
  <c r="K168" i="8"/>
  <c r="L168" i="8"/>
  <c r="M168" i="8"/>
  <c r="O168" i="8"/>
  <c r="S168" i="8" s="1"/>
  <c r="P168" i="8"/>
  <c r="Q168" i="8"/>
  <c r="R168" i="8"/>
  <c r="T168" i="8" s="1"/>
  <c r="C169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C170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T170" i="8" s="1"/>
  <c r="Q170" i="8"/>
  <c r="R170" i="8"/>
  <c r="C171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C172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C173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S173" i="8" s="1"/>
  <c r="R173" i="8"/>
  <c r="C174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S174" i="8" s="1"/>
  <c r="R174" i="8"/>
  <c r="C175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T175" i="8" s="1"/>
  <c r="C176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T176" i="8" s="1"/>
  <c r="C177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T177" i="8"/>
  <c r="C178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Q178" i="8"/>
  <c r="R178" i="8"/>
  <c r="T178" i="8"/>
  <c r="C179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Q179" i="8"/>
  <c r="R179" i="8"/>
  <c r="T179" i="8" s="1"/>
  <c r="C180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T180" i="8" s="1"/>
  <c r="C181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C182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C183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Q183" i="8"/>
  <c r="R183" i="8"/>
  <c r="T183" i="8" s="1"/>
  <c r="C184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C185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S185" i="8" s="1"/>
  <c r="R185" i="8"/>
  <c r="C186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S186" i="8" s="1"/>
  <c r="R186" i="8"/>
  <c r="T186" i="8"/>
  <c r="C187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C188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C189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S189" i="8" s="1"/>
  <c r="R189" i="8"/>
  <c r="C190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S190" i="8" s="1"/>
  <c r="R190" i="8"/>
  <c r="T190" i="8"/>
  <c r="C191" i="8"/>
  <c r="D191" i="8"/>
  <c r="E191" i="8"/>
  <c r="F191" i="8"/>
  <c r="G191" i="8"/>
  <c r="H191" i="8"/>
  <c r="I191" i="8"/>
  <c r="J191" i="8"/>
  <c r="K191" i="8"/>
  <c r="L191" i="8"/>
  <c r="M191" i="8"/>
  <c r="O191" i="8"/>
  <c r="S191" i="8" s="1"/>
  <c r="P191" i="8"/>
  <c r="Q191" i="8"/>
  <c r="R191" i="8"/>
  <c r="C192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S192" i="8" s="1"/>
  <c r="R192" i="8"/>
  <c r="C4" i="8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T4" i="8" s="1"/>
  <c r="C5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C6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C7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8" i="8"/>
  <c r="D8" i="8"/>
  <c r="E8" i="8"/>
  <c r="F8" i="8"/>
  <c r="G8" i="8"/>
  <c r="H8" i="8"/>
  <c r="I8" i="8"/>
  <c r="J8" i="8"/>
  <c r="K8" i="8"/>
  <c r="L8" i="8"/>
  <c r="M8" i="8"/>
  <c r="O8" i="8"/>
  <c r="S8" i="8" s="1"/>
  <c r="P8" i="8"/>
  <c r="Q8" i="8"/>
  <c r="R8" i="8"/>
  <c r="T8" i="8" s="1"/>
  <c r="C9" i="8"/>
  <c r="D9" i="8"/>
  <c r="E9" i="8"/>
  <c r="F9" i="8"/>
  <c r="G9" i="8"/>
  <c r="H9" i="8"/>
  <c r="I9" i="8"/>
  <c r="J9" i="8"/>
  <c r="K9" i="8"/>
  <c r="L9" i="8"/>
  <c r="M9" i="8"/>
  <c r="O9" i="8"/>
  <c r="P9" i="8"/>
  <c r="Q9" i="8"/>
  <c r="S9" i="8" s="1"/>
  <c r="R9" i="8"/>
  <c r="T9" i="8" s="1"/>
  <c r="C10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T10" i="8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/>
  <c r="U201" i="2"/>
  <c r="AA201" i="2" s="1"/>
  <c r="V201" i="2"/>
  <c r="W201" i="2"/>
  <c r="X201" i="2"/>
  <c r="Y201" i="2"/>
  <c r="Z201" i="2"/>
  <c r="AB201" i="2"/>
  <c r="AC201" i="2"/>
  <c r="U202" i="2"/>
  <c r="V202" i="2"/>
  <c r="W202" i="2"/>
  <c r="AC202" i="2" s="1"/>
  <c r="X202" i="2"/>
  <c r="Y202" i="2"/>
  <c r="Z202" i="2"/>
  <c r="AA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/>
  <c r="U205" i="2"/>
  <c r="AA205" i="2" s="1"/>
  <c r="V205" i="2"/>
  <c r="W205" i="2"/>
  <c r="X205" i="2"/>
  <c r="Y205" i="2"/>
  <c r="Z205" i="2"/>
  <c r="AB205" i="2"/>
  <c r="AC205" i="2"/>
  <c r="U206" i="2"/>
  <c r="V206" i="2"/>
  <c r="W206" i="2"/>
  <c r="AC206" i="2" s="1"/>
  <c r="X206" i="2"/>
  <c r="Y206" i="2"/>
  <c r="Z206" i="2"/>
  <c r="AA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W208" i="2"/>
  <c r="X208" i="2"/>
  <c r="Y208" i="2"/>
  <c r="Z208" i="2"/>
  <c r="AC208" i="2"/>
  <c r="U209" i="2"/>
  <c r="AA209" i="2" s="1"/>
  <c r="V209" i="2"/>
  <c r="W209" i="2"/>
  <c r="X209" i="2"/>
  <c r="Y209" i="2"/>
  <c r="Z209" i="2"/>
  <c r="AB209" i="2"/>
  <c r="AC209" i="2"/>
  <c r="U210" i="2"/>
  <c r="V210" i="2"/>
  <c r="W210" i="2"/>
  <c r="AC210" i="2" s="1"/>
  <c r="X210" i="2"/>
  <c r="Y210" i="2"/>
  <c r="Z210" i="2"/>
  <c r="AA210" i="2"/>
  <c r="AB210" i="2"/>
  <c r="U211" i="2"/>
  <c r="V211" i="2"/>
  <c r="AB211" i="2" s="1"/>
  <c r="W211" i="2"/>
  <c r="AC211" i="2" s="1"/>
  <c r="X211" i="2"/>
  <c r="Y211" i="2"/>
  <c r="Z211" i="2"/>
  <c r="AA211" i="2"/>
  <c r="U212" i="2"/>
  <c r="AA212" i="2" s="1"/>
  <c r="V212" i="2"/>
  <c r="AB212" i="2" s="1"/>
  <c r="W212" i="2"/>
  <c r="X212" i="2"/>
  <c r="Y212" i="2"/>
  <c r="Z212" i="2"/>
  <c r="AC212" i="2"/>
  <c r="U213" i="2"/>
  <c r="V213" i="2"/>
  <c r="W213" i="2"/>
  <c r="X213" i="2"/>
  <c r="Y213" i="2"/>
  <c r="Z213" i="2"/>
  <c r="AB213" i="2"/>
  <c r="AC213" i="2"/>
  <c r="U214" i="2"/>
  <c r="V214" i="2"/>
  <c r="W214" i="2"/>
  <c r="AC214" i="2" s="1"/>
  <c r="X214" i="2"/>
  <c r="Y214" i="2"/>
  <c r="Z214" i="2"/>
  <c r="AA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W216" i="2"/>
  <c r="X216" i="2"/>
  <c r="Y216" i="2"/>
  <c r="Z216" i="2"/>
  <c r="AC216" i="2"/>
  <c r="U217" i="2"/>
  <c r="AA217" i="2" s="1"/>
  <c r="V217" i="2"/>
  <c r="W217" i="2"/>
  <c r="X217" i="2"/>
  <c r="Y217" i="2"/>
  <c r="Z217" i="2"/>
  <c r="AB217" i="2"/>
  <c r="AC217" i="2"/>
  <c r="U218" i="2"/>
  <c r="V218" i="2"/>
  <c r="W218" i="2"/>
  <c r="AC218" i="2" s="1"/>
  <c r="X218" i="2"/>
  <c r="Y218" i="2"/>
  <c r="Z218" i="2"/>
  <c r="AA218" i="2"/>
  <c r="AB218" i="2"/>
  <c r="U219" i="2"/>
  <c r="V219" i="2"/>
  <c r="AB219" i="2" s="1"/>
  <c r="W219" i="2"/>
  <c r="X219" i="2"/>
  <c r="Y219" i="2"/>
  <c r="Z219" i="2"/>
  <c r="AA219" i="2"/>
  <c r="U220" i="2"/>
  <c r="AA220" i="2" s="1"/>
  <c r="V220" i="2"/>
  <c r="AB220" i="2" s="1"/>
  <c r="W220" i="2"/>
  <c r="X220" i="2"/>
  <c r="Y220" i="2"/>
  <c r="Z220" i="2"/>
  <c r="AC220" i="2"/>
  <c r="U221" i="2"/>
  <c r="V221" i="2"/>
  <c r="W221" i="2"/>
  <c r="X221" i="2"/>
  <c r="Y221" i="2"/>
  <c r="Z221" i="2"/>
  <c r="AB221" i="2"/>
  <c r="AC221" i="2"/>
  <c r="U222" i="2"/>
  <c r="V222" i="2"/>
  <c r="W222" i="2"/>
  <c r="AC222" i="2" s="1"/>
  <c r="X222" i="2"/>
  <c r="Y222" i="2"/>
  <c r="Z222" i="2"/>
  <c r="AA222" i="2"/>
  <c r="AB222" i="2"/>
  <c r="U223" i="2"/>
  <c r="V223" i="2"/>
  <c r="AB223" i="2" s="1"/>
  <c r="W223" i="2"/>
  <c r="AC223" i="2" s="1"/>
  <c r="X223" i="2"/>
  <c r="Y223" i="2"/>
  <c r="Z223" i="2"/>
  <c r="AA223" i="2"/>
  <c r="U224" i="2"/>
  <c r="AA224" i="2" s="1"/>
  <c r="V224" i="2"/>
  <c r="W224" i="2"/>
  <c r="X224" i="2"/>
  <c r="Y224" i="2"/>
  <c r="Z224" i="2"/>
  <c r="AC224" i="2"/>
  <c r="U225" i="2"/>
  <c r="AA225" i="2" s="1"/>
  <c r="V225" i="2"/>
  <c r="W225" i="2"/>
  <c r="X225" i="2"/>
  <c r="Y225" i="2"/>
  <c r="Z225" i="2"/>
  <c r="AB225" i="2"/>
  <c r="AC225" i="2"/>
  <c r="U226" i="2"/>
  <c r="V226" i="2"/>
  <c r="W226" i="2"/>
  <c r="AC226" i="2" s="1"/>
  <c r="X226" i="2"/>
  <c r="Y226" i="2"/>
  <c r="Z226" i="2"/>
  <c r="AA226" i="2"/>
  <c r="AB226" i="2"/>
  <c r="U227" i="2"/>
  <c r="V227" i="2"/>
  <c r="AB227" i="2" s="1"/>
  <c r="W227" i="2"/>
  <c r="X227" i="2"/>
  <c r="Y227" i="2"/>
  <c r="Z227" i="2"/>
  <c r="AA227" i="2"/>
  <c r="U228" i="2"/>
  <c r="AA228" i="2" s="1"/>
  <c r="V228" i="2"/>
  <c r="AB228" i="2" s="1"/>
  <c r="W228" i="2"/>
  <c r="X228" i="2"/>
  <c r="Y228" i="2"/>
  <c r="Z228" i="2"/>
  <c r="AC228" i="2"/>
  <c r="U229" i="2"/>
  <c r="V229" i="2"/>
  <c r="W229" i="2"/>
  <c r="X229" i="2"/>
  <c r="Y229" i="2"/>
  <c r="Z229" i="2"/>
  <c r="AB229" i="2"/>
  <c r="AC229" i="2"/>
  <c r="U230" i="2"/>
  <c r="V230" i="2"/>
  <c r="W230" i="2"/>
  <c r="AC230" i="2" s="1"/>
  <c r="X230" i="2"/>
  <c r="Y230" i="2"/>
  <c r="Z230" i="2"/>
  <c r="AA230" i="2"/>
  <c r="AB230" i="2"/>
  <c r="U231" i="2"/>
  <c r="V231" i="2"/>
  <c r="AB231" i="2" s="1"/>
  <c r="W231" i="2"/>
  <c r="AC231" i="2" s="1"/>
  <c r="X231" i="2"/>
  <c r="Y231" i="2"/>
  <c r="Z231" i="2"/>
  <c r="AA231" i="2"/>
  <c r="U232" i="2"/>
  <c r="AA232" i="2" s="1"/>
  <c r="V232" i="2"/>
  <c r="W232" i="2"/>
  <c r="X232" i="2"/>
  <c r="Y232" i="2"/>
  <c r="Z232" i="2"/>
  <c r="AC232" i="2"/>
  <c r="U233" i="2"/>
  <c r="AA233" i="2" s="1"/>
  <c r="V233" i="2"/>
  <c r="W233" i="2"/>
  <c r="X233" i="2"/>
  <c r="Y233" i="2"/>
  <c r="Z233" i="2"/>
  <c r="AB233" i="2"/>
  <c r="AC233" i="2"/>
  <c r="U234" i="2"/>
  <c r="V234" i="2"/>
  <c r="W234" i="2"/>
  <c r="AC234" i="2" s="1"/>
  <c r="X234" i="2"/>
  <c r="Y234" i="2"/>
  <c r="Z234" i="2"/>
  <c r="AA234" i="2"/>
  <c r="AB234" i="2"/>
  <c r="U235" i="2"/>
  <c r="V235" i="2"/>
  <c r="AB235" i="2" s="1"/>
  <c r="W235" i="2"/>
  <c r="X235" i="2"/>
  <c r="Y235" i="2"/>
  <c r="Z235" i="2"/>
  <c r="AA235" i="2"/>
  <c r="U236" i="2"/>
  <c r="AA236" i="2" s="1"/>
  <c r="V236" i="2"/>
  <c r="AB236" i="2" s="1"/>
  <c r="W236" i="2"/>
  <c r="X236" i="2"/>
  <c r="Y236" i="2"/>
  <c r="Z236" i="2"/>
  <c r="AC236" i="2"/>
  <c r="U237" i="2"/>
  <c r="V237" i="2"/>
  <c r="W237" i="2"/>
  <c r="X237" i="2"/>
  <c r="Y237" i="2"/>
  <c r="Z237" i="2"/>
  <c r="AB237" i="2"/>
  <c r="AC237" i="2"/>
  <c r="U238" i="2"/>
  <c r="V238" i="2"/>
  <c r="W238" i="2"/>
  <c r="AC238" i="2" s="1"/>
  <c r="X238" i="2"/>
  <c r="Y238" i="2"/>
  <c r="Z238" i="2"/>
  <c r="AA238" i="2"/>
  <c r="AB238" i="2"/>
  <c r="U239" i="2"/>
  <c r="V239" i="2"/>
  <c r="AB239" i="2" s="1"/>
  <c r="W239" i="2"/>
  <c r="AC239" i="2" s="1"/>
  <c r="X239" i="2"/>
  <c r="Y239" i="2"/>
  <c r="Z239" i="2"/>
  <c r="AA239" i="2"/>
  <c r="U240" i="2"/>
  <c r="AA240" i="2" s="1"/>
  <c r="V240" i="2"/>
  <c r="W240" i="2"/>
  <c r="X240" i="2"/>
  <c r="Y240" i="2"/>
  <c r="Z240" i="2"/>
  <c r="AC240" i="2"/>
  <c r="U241" i="2"/>
  <c r="AA241" i="2" s="1"/>
  <c r="V241" i="2"/>
  <c r="W241" i="2"/>
  <c r="X241" i="2"/>
  <c r="Y241" i="2"/>
  <c r="Z241" i="2"/>
  <c r="AB241" i="2"/>
  <c r="AC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Y243" i="2"/>
  <c r="Z243" i="2"/>
  <c r="AA243" i="2"/>
  <c r="U244" i="2"/>
  <c r="AA244" i="2" s="1"/>
  <c r="V244" i="2"/>
  <c r="AB244" i="2" s="1"/>
  <c r="W244" i="2"/>
  <c r="X244" i="2"/>
  <c r="Y244" i="2"/>
  <c r="Z244" i="2"/>
  <c r="AC244" i="2"/>
  <c r="U245" i="2"/>
  <c r="V245" i="2"/>
  <c r="W245" i="2"/>
  <c r="X245" i="2"/>
  <c r="Y245" i="2"/>
  <c r="Z245" i="2"/>
  <c r="AB245" i="2"/>
  <c r="AC245" i="2"/>
  <c r="U246" i="2"/>
  <c r="V246" i="2"/>
  <c r="W246" i="2"/>
  <c r="AC246" i="2" s="1"/>
  <c r="X246" i="2"/>
  <c r="Y246" i="2"/>
  <c r="Z246" i="2"/>
  <c r="AA246" i="2"/>
  <c r="AB246" i="2"/>
  <c r="U247" i="2"/>
  <c r="V247" i="2"/>
  <c r="AB247" i="2" s="1"/>
  <c r="W247" i="2"/>
  <c r="AC247" i="2" s="1"/>
  <c r="X247" i="2"/>
  <c r="Y247" i="2"/>
  <c r="Z247" i="2"/>
  <c r="AA247" i="2"/>
  <c r="U248" i="2"/>
  <c r="AA248" i="2" s="1"/>
  <c r="V248" i="2"/>
  <c r="W248" i="2"/>
  <c r="X248" i="2"/>
  <c r="Y248" i="2"/>
  <c r="Z248" i="2"/>
  <c r="AC248" i="2"/>
  <c r="U249" i="2"/>
  <c r="AA249" i="2" s="1"/>
  <c r="V249" i="2"/>
  <c r="W249" i="2"/>
  <c r="X249" i="2"/>
  <c r="Y249" i="2"/>
  <c r="Z249" i="2"/>
  <c r="AB249" i="2"/>
  <c r="AC249" i="2"/>
  <c r="U250" i="2"/>
  <c r="V250" i="2"/>
  <c r="W250" i="2"/>
  <c r="AC250" i="2" s="1"/>
  <c r="X250" i="2"/>
  <c r="Y250" i="2"/>
  <c r="Z250" i="2"/>
  <c r="AA250" i="2"/>
  <c r="AB250" i="2"/>
  <c r="U251" i="2"/>
  <c r="V251" i="2"/>
  <c r="AB251" i="2" s="1"/>
  <c r="W251" i="2"/>
  <c r="X251" i="2"/>
  <c r="Y251" i="2"/>
  <c r="Z251" i="2"/>
  <c r="AA251" i="2"/>
  <c r="U252" i="2"/>
  <c r="AA252" i="2" s="1"/>
  <c r="V252" i="2"/>
  <c r="AB252" i="2" s="1"/>
  <c r="W252" i="2"/>
  <c r="X252" i="2"/>
  <c r="Y252" i="2"/>
  <c r="Z252" i="2"/>
  <c r="AC252" i="2"/>
  <c r="U253" i="2"/>
  <c r="V253" i="2"/>
  <c r="W253" i="2"/>
  <c r="X253" i="2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AC255" i="2" s="1"/>
  <c r="X255" i="2"/>
  <c r="Y255" i="2"/>
  <c r="Z255" i="2"/>
  <c r="AA255" i="2"/>
  <c r="U256" i="2"/>
  <c r="AA256" i="2" s="1"/>
  <c r="V256" i="2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V274" i="2"/>
  <c r="W274" i="2"/>
  <c r="AC274" i="2" s="1"/>
  <c r="X274" i="2"/>
  <c r="Y274" i="2"/>
  <c r="Z274" i="2"/>
  <c r="AA274" i="2"/>
  <c r="AB274" i="2"/>
  <c r="U275" i="2"/>
  <c r="V275" i="2"/>
  <c r="AB275" i="2" s="1"/>
  <c r="W275" i="2"/>
  <c r="X275" i="2"/>
  <c r="Y275" i="2"/>
  <c r="Z275" i="2"/>
  <c r="AA275" i="2"/>
  <c r="U276" i="2"/>
  <c r="AA276" i="2" s="1"/>
  <c r="V276" i="2"/>
  <c r="AB276" i="2" s="1"/>
  <c r="W276" i="2"/>
  <c r="X276" i="2"/>
  <c r="Y276" i="2"/>
  <c r="Z276" i="2"/>
  <c r="AC276" i="2"/>
  <c r="U277" i="2"/>
  <c r="V277" i="2"/>
  <c r="W277" i="2"/>
  <c r="X277" i="2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U279" i="2"/>
  <c r="V279" i="2"/>
  <c r="AB279" i="2" s="1"/>
  <c r="W279" i="2"/>
  <c r="AC279" i="2" s="1"/>
  <c r="X279" i="2"/>
  <c r="Y279" i="2"/>
  <c r="Z279" i="2"/>
  <c r="AA279" i="2"/>
  <c r="U280" i="2"/>
  <c r="AA280" i="2" s="1"/>
  <c r="V280" i="2"/>
  <c r="W280" i="2"/>
  <c r="X280" i="2"/>
  <c r="Y280" i="2"/>
  <c r="Z280" i="2"/>
  <c r="AC280" i="2"/>
  <c r="U281" i="2"/>
  <c r="AA281" i="2" s="1"/>
  <c r="V281" i="2"/>
  <c r="W281" i="2"/>
  <c r="X281" i="2"/>
  <c r="Y281" i="2"/>
  <c r="Z281" i="2"/>
  <c r="AB281" i="2"/>
  <c r="AC281" i="2"/>
  <c r="U282" i="2"/>
  <c r="V282" i="2"/>
  <c r="W282" i="2"/>
  <c r="AC282" i="2" s="1"/>
  <c r="X282" i="2"/>
  <c r="Y282" i="2"/>
  <c r="Z282" i="2"/>
  <c r="AA282" i="2"/>
  <c r="AB282" i="2"/>
  <c r="U283" i="2"/>
  <c r="V283" i="2"/>
  <c r="AB283" i="2" s="1"/>
  <c r="W283" i="2"/>
  <c r="X283" i="2"/>
  <c r="Y283" i="2"/>
  <c r="Z283" i="2"/>
  <c r="AA283" i="2"/>
  <c r="U284" i="2"/>
  <c r="AA284" i="2" s="1"/>
  <c r="V284" i="2"/>
  <c r="AB284" i="2" s="1"/>
  <c r="W284" i="2"/>
  <c r="X284" i="2"/>
  <c r="Y284" i="2"/>
  <c r="Z284" i="2"/>
  <c r="AC284" i="2"/>
  <c r="U285" i="2"/>
  <c r="V285" i="2"/>
  <c r="W285" i="2"/>
  <c r="X285" i="2"/>
  <c r="Y285" i="2"/>
  <c r="Z285" i="2"/>
  <c r="AB285" i="2"/>
  <c r="AC285" i="2"/>
  <c r="U286" i="2"/>
  <c r="V286" i="2"/>
  <c r="W286" i="2"/>
  <c r="AC286" i="2" s="1"/>
  <c r="X286" i="2"/>
  <c r="Y286" i="2"/>
  <c r="Z286" i="2"/>
  <c r="AA286" i="2"/>
  <c r="AB286" i="2"/>
  <c r="U287" i="2"/>
  <c r="V287" i="2"/>
  <c r="AB287" i="2" s="1"/>
  <c r="W287" i="2"/>
  <c r="AC287" i="2" s="1"/>
  <c r="X287" i="2"/>
  <c r="Y287" i="2"/>
  <c r="Z287" i="2"/>
  <c r="AA287" i="2"/>
  <c r="U288" i="2"/>
  <c r="AA288" i="2" s="1"/>
  <c r="V288" i="2"/>
  <c r="W288" i="2"/>
  <c r="X288" i="2"/>
  <c r="Y288" i="2"/>
  <c r="Z288" i="2"/>
  <c r="AC288" i="2"/>
  <c r="U289" i="2"/>
  <c r="AA289" i="2" s="1"/>
  <c r="V289" i="2"/>
  <c r="W289" i="2"/>
  <c r="X289" i="2"/>
  <c r="Y289" i="2"/>
  <c r="Z289" i="2"/>
  <c r="AB289" i="2"/>
  <c r="AC289" i="2"/>
  <c r="U290" i="2"/>
  <c r="V290" i="2"/>
  <c r="W290" i="2"/>
  <c r="AC290" i="2" s="1"/>
  <c r="X290" i="2"/>
  <c r="Y290" i="2"/>
  <c r="Z290" i="2"/>
  <c r="AA290" i="2"/>
  <c r="AB290" i="2"/>
  <c r="U291" i="2"/>
  <c r="V291" i="2"/>
  <c r="AB291" i="2" s="1"/>
  <c r="W291" i="2"/>
  <c r="X291" i="2"/>
  <c r="Y291" i="2"/>
  <c r="Z291" i="2"/>
  <c r="AA291" i="2"/>
  <c r="U292" i="2"/>
  <c r="AA292" i="2" s="1"/>
  <c r="V292" i="2"/>
  <c r="AB292" i="2" s="1"/>
  <c r="W292" i="2"/>
  <c r="X292" i="2"/>
  <c r="Y292" i="2"/>
  <c r="Z292" i="2"/>
  <c r="AC292" i="2"/>
  <c r="U293" i="2"/>
  <c r="V293" i="2"/>
  <c r="W293" i="2"/>
  <c r="X293" i="2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W304" i="2"/>
  <c r="X304" i="2"/>
  <c r="Y304" i="2"/>
  <c r="Z304" i="2"/>
  <c r="AC304" i="2"/>
  <c r="U305" i="2"/>
  <c r="AA305" i="2" s="1"/>
  <c r="V305" i="2"/>
  <c r="W305" i="2"/>
  <c r="X305" i="2"/>
  <c r="Y305" i="2"/>
  <c r="AB305" i="2" s="1"/>
  <c r="Z305" i="2"/>
  <c r="AC305" i="2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Y355" i="2"/>
  <c r="Z355" i="2"/>
  <c r="AA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AA359" i="2" s="1"/>
  <c r="V359" i="2"/>
  <c r="W359" i="2"/>
  <c r="X359" i="2"/>
  <c r="Y359" i="2"/>
  <c r="AB359" i="2" s="1"/>
  <c r="Z359" i="2"/>
  <c r="AC359" i="2"/>
  <c r="U360" i="2"/>
  <c r="V360" i="2"/>
  <c r="W360" i="2"/>
  <c r="X360" i="2"/>
  <c r="AA360" i="2" s="1"/>
  <c r="Y360" i="2"/>
  <c r="Z360" i="2"/>
  <c r="AB360" i="2"/>
  <c r="U361" i="2"/>
  <c r="V361" i="2"/>
  <c r="AB361" i="2" s="1"/>
  <c r="W361" i="2"/>
  <c r="X361" i="2"/>
  <c r="Y361" i="2"/>
  <c r="Z361" i="2"/>
  <c r="AA361" i="2"/>
  <c r="AC361" i="2"/>
  <c r="U362" i="2"/>
  <c r="V362" i="2"/>
  <c r="AB362" i="2" s="1"/>
  <c r="W362" i="2"/>
  <c r="X362" i="2"/>
  <c r="Y362" i="2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V365" i="2"/>
  <c r="W365" i="2"/>
  <c r="AC365" i="2" s="1"/>
  <c r="X365" i="2"/>
  <c r="Y365" i="2"/>
  <c r="Z365" i="2"/>
  <c r="AA365" i="2"/>
  <c r="U366" i="2"/>
  <c r="AA366" i="2" s="1"/>
  <c r="V366" i="2"/>
  <c r="W366" i="2"/>
  <c r="X366" i="2"/>
  <c r="Y366" i="2"/>
  <c r="Z366" i="2"/>
  <c r="AC366" i="2" s="1"/>
  <c r="AB366" i="2"/>
  <c r="U367" i="2"/>
  <c r="V367" i="2"/>
  <c r="W367" i="2"/>
  <c r="AC367" i="2" s="1"/>
  <c r="X367" i="2"/>
  <c r="Y367" i="2"/>
  <c r="AB367" i="2" s="1"/>
  <c r="Z367" i="2"/>
  <c r="AA367" i="2"/>
  <c r="U368" i="2"/>
  <c r="V368" i="2"/>
  <c r="AB368" i="2" s="1"/>
  <c r="W368" i="2"/>
  <c r="X368" i="2"/>
  <c r="AA368" i="2" s="1"/>
  <c r="Y368" i="2"/>
  <c r="Z368" i="2"/>
  <c r="U369" i="2"/>
  <c r="AA369" i="2" s="1"/>
  <c r="V369" i="2"/>
  <c r="AB369" i="2" s="1"/>
  <c r="W369" i="2"/>
  <c r="X369" i="2"/>
  <c r="Y369" i="2"/>
  <c r="Z369" i="2"/>
  <c r="AC369" i="2" s="1"/>
  <c r="U370" i="2"/>
  <c r="AA370" i="2" s="1"/>
  <c r="V370" i="2"/>
  <c r="AB370" i="2" s="1"/>
  <c r="W370" i="2"/>
  <c r="X370" i="2"/>
  <c r="Y370" i="2"/>
  <c r="Z370" i="2"/>
  <c r="AC370" i="2" s="1"/>
  <c r="U371" i="2"/>
  <c r="AA371" i="2" s="1"/>
  <c r="V371" i="2"/>
  <c r="W371" i="2"/>
  <c r="X371" i="2"/>
  <c r="Y371" i="2"/>
  <c r="AB371" i="2" s="1"/>
  <c r="Z371" i="2"/>
  <c r="AC371" i="2"/>
  <c r="U372" i="2"/>
  <c r="V372" i="2"/>
  <c r="W372" i="2"/>
  <c r="X372" i="2"/>
  <c r="AA372" i="2" s="1"/>
  <c r="Y372" i="2"/>
  <c r="Z372" i="2"/>
  <c r="AC372" i="2" s="1"/>
  <c r="AB372" i="2"/>
  <c r="U373" i="2"/>
  <c r="V373" i="2"/>
  <c r="W373" i="2"/>
  <c r="AC373" i="2" s="1"/>
  <c r="X373" i="2"/>
  <c r="Y373" i="2"/>
  <c r="AB373" i="2" s="1"/>
  <c r="Z373" i="2"/>
  <c r="AA373" i="2"/>
  <c r="U374" i="2"/>
  <c r="V374" i="2"/>
  <c r="AB374" i="2" s="1"/>
  <c r="W374" i="2"/>
  <c r="X374" i="2"/>
  <c r="AA374" i="2" s="1"/>
  <c r="Y374" i="2"/>
  <c r="Z374" i="2"/>
  <c r="AC374" i="2" s="1"/>
  <c r="U375" i="2"/>
  <c r="AA375" i="2" s="1"/>
  <c r="V375" i="2"/>
  <c r="W375" i="2"/>
  <c r="X375" i="2"/>
  <c r="Y375" i="2"/>
  <c r="AB375" i="2" s="1"/>
  <c r="Z375" i="2"/>
  <c r="AC375" i="2"/>
  <c r="U376" i="2"/>
  <c r="V376" i="2"/>
  <c r="W376" i="2"/>
  <c r="X376" i="2"/>
  <c r="AA376" i="2" s="1"/>
  <c r="Y376" i="2"/>
  <c r="Z376" i="2"/>
  <c r="AC376" i="2" s="1"/>
  <c r="AB376" i="2"/>
  <c r="U190" i="2"/>
  <c r="AA190" i="2" s="1"/>
  <c r="V190" i="2"/>
  <c r="W190" i="2"/>
  <c r="X190" i="2"/>
  <c r="Y190" i="2"/>
  <c r="Z190" i="2"/>
  <c r="AB190" i="2"/>
  <c r="AC190" i="2"/>
  <c r="U191" i="2"/>
  <c r="V191" i="2"/>
  <c r="W191" i="2"/>
  <c r="AC191" i="2" s="1"/>
  <c r="X191" i="2"/>
  <c r="Y191" i="2"/>
  <c r="Z191" i="2"/>
  <c r="AA191" i="2"/>
  <c r="AB191" i="2"/>
  <c r="U192" i="2"/>
  <c r="V192" i="2"/>
  <c r="AB192" i="2" s="1"/>
  <c r="W192" i="2"/>
  <c r="AC192" i="2" s="1"/>
  <c r="X192" i="2"/>
  <c r="Y192" i="2"/>
  <c r="Z192" i="2"/>
  <c r="AA192" i="2"/>
  <c r="U189" i="2"/>
  <c r="AA189" i="2" s="1"/>
  <c r="V189" i="2"/>
  <c r="W189" i="2"/>
  <c r="X189" i="2"/>
  <c r="Y189" i="2"/>
  <c r="Z189" i="2"/>
  <c r="AB189" i="2"/>
  <c r="AC189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G285" i="2"/>
  <c r="H285" i="2"/>
  <c r="I285" i="2"/>
  <c r="J285" i="2"/>
  <c r="K285" i="2"/>
  <c r="L285" i="2"/>
  <c r="M285" i="2"/>
  <c r="O285" i="2"/>
  <c r="P285" i="2"/>
  <c r="E286" i="2"/>
  <c r="N286" i="2" s="1"/>
  <c r="F286" i="2"/>
  <c r="G286" i="2"/>
  <c r="H286" i="2"/>
  <c r="I286" i="2"/>
  <c r="J286" i="2"/>
  <c r="K286" i="2"/>
  <c r="L286" i="2"/>
  <c r="M286" i="2"/>
  <c r="O286" i="2"/>
  <c r="P286" i="2"/>
  <c r="E287" i="2"/>
  <c r="N287" i="2" s="1"/>
  <c r="F287" i="2"/>
  <c r="G287" i="2"/>
  <c r="H287" i="2"/>
  <c r="I287" i="2"/>
  <c r="J287" i="2"/>
  <c r="K287" i="2"/>
  <c r="L287" i="2"/>
  <c r="M287" i="2"/>
  <c r="O287" i="2"/>
  <c r="P287" i="2"/>
  <c r="E288" i="2"/>
  <c r="N288" i="2" s="1"/>
  <c r="F288" i="2"/>
  <c r="G288" i="2"/>
  <c r="P288" i="2" s="1"/>
  <c r="H288" i="2"/>
  <c r="I288" i="2"/>
  <c r="J288" i="2"/>
  <c r="K288" i="2"/>
  <c r="L288" i="2"/>
  <c r="M288" i="2"/>
  <c r="O288" i="2"/>
  <c r="E289" i="2"/>
  <c r="N289" i="2" s="1"/>
  <c r="F289" i="2"/>
  <c r="G289" i="2"/>
  <c r="P289" i="2" s="1"/>
  <c r="H289" i="2"/>
  <c r="I289" i="2"/>
  <c r="J289" i="2"/>
  <c r="K289" i="2"/>
  <c r="L289" i="2"/>
  <c r="M289" i="2"/>
  <c r="O289" i="2"/>
  <c r="E290" i="2"/>
  <c r="N290" i="2" s="1"/>
  <c r="F290" i="2"/>
  <c r="G290" i="2"/>
  <c r="P290" i="2" s="1"/>
  <c r="H290" i="2"/>
  <c r="I290" i="2"/>
  <c r="J290" i="2"/>
  <c r="K290" i="2"/>
  <c r="L290" i="2"/>
  <c r="M290" i="2"/>
  <c r="O290" i="2"/>
  <c r="E291" i="2"/>
  <c r="N291" i="2" s="1"/>
  <c r="F291" i="2"/>
  <c r="G291" i="2"/>
  <c r="P291" i="2" s="1"/>
  <c r="H291" i="2"/>
  <c r="I291" i="2"/>
  <c r="J291" i="2"/>
  <c r="K291" i="2"/>
  <c r="L291" i="2"/>
  <c r="M291" i="2"/>
  <c r="O291" i="2"/>
  <c r="E292" i="2"/>
  <c r="N292" i="2" s="1"/>
  <c r="F292" i="2"/>
  <c r="G292" i="2"/>
  <c r="P292" i="2" s="1"/>
  <c r="H292" i="2"/>
  <c r="I292" i="2"/>
  <c r="J292" i="2"/>
  <c r="K292" i="2"/>
  <c r="L292" i="2"/>
  <c r="M292" i="2"/>
  <c r="O292" i="2"/>
  <c r="E293" i="2"/>
  <c r="N293" i="2" s="1"/>
  <c r="F293" i="2"/>
  <c r="G293" i="2"/>
  <c r="P293" i="2" s="1"/>
  <c r="H293" i="2"/>
  <c r="I293" i="2"/>
  <c r="J293" i="2"/>
  <c r="K293" i="2"/>
  <c r="L293" i="2"/>
  <c r="M293" i="2"/>
  <c r="O293" i="2"/>
  <c r="E294" i="2"/>
  <c r="N294" i="2" s="1"/>
  <c r="F294" i="2"/>
  <c r="G294" i="2"/>
  <c r="P294" i="2" s="1"/>
  <c r="H294" i="2"/>
  <c r="I294" i="2"/>
  <c r="J294" i="2"/>
  <c r="K294" i="2"/>
  <c r="L294" i="2"/>
  <c r="M294" i="2"/>
  <c r="O294" i="2"/>
  <c r="E295" i="2"/>
  <c r="N295" i="2" s="1"/>
  <c r="F295" i="2"/>
  <c r="G295" i="2"/>
  <c r="P295" i="2" s="1"/>
  <c r="H295" i="2"/>
  <c r="I295" i="2"/>
  <c r="J295" i="2"/>
  <c r="K295" i="2"/>
  <c r="L295" i="2"/>
  <c r="M295" i="2"/>
  <c r="O295" i="2"/>
  <c r="E296" i="2"/>
  <c r="N296" i="2" s="1"/>
  <c r="F296" i="2"/>
  <c r="G296" i="2"/>
  <c r="P296" i="2" s="1"/>
  <c r="H296" i="2"/>
  <c r="I296" i="2"/>
  <c r="J296" i="2"/>
  <c r="K296" i="2"/>
  <c r="L296" i="2"/>
  <c r="M296" i="2"/>
  <c r="O296" i="2"/>
  <c r="E297" i="2"/>
  <c r="N297" i="2" s="1"/>
  <c r="F297" i="2"/>
  <c r="G297" i="2"/>
  <c r="P297" i="2" s="1"/>
  <c r="H297" i="2"/>
  <c r="I297" i="2"/>
  <c r="J297" i="2"/>
  <c r="K297" i="2"/>
  <c r="L297" i="2"/>
  <c r="M297" i="2"/>
  <c r="O297" i="2"/>
  <c r="E298" i="2"/>
  <c r="N298" i="2" s="1"/>
  <c r="F298" i="2"/>
  <c r="G298" i="2"/>
  <c r="P298" i="2" s="1"/>
  <c r="H298" i="2"/>
  <c r="I298" i="2"/>
  <c r="J298" i="2"/>
  <c r="K298" i="2"/>
  <c r="L298" i="2"/>
  <c r="M298" i="2"/>
  <c r="O298" i="2"/>
  <c r="E299" i="2"/>
  <c r="N299" i="2" s="1"/>
  <c r="F299" i="2"/>
  <c r="G299" i="2"/>
  <c r="P299" i="2" s="1"/>
  <c r="H299" i="2"/>
  <c r="I299" i="2"/>
  <c r="J299" i="2"/>
  <c r="K299" i="2"/>
  <c r="L299" i="2"/>
  <c r="M299" i="2"/>
  <c r="O299" i="2"/>
  <c r="E300" i="2"/>
  <c r="N300" i="2" s="1"/>
  <c r="F300" i="2"/>
  <c r="G300" i="2"/>
  <c r="P300" i="2" s="1"/>
  <c r="H300" i="2"/>
  <c r="I300" i="2"/>
  <c r="J300" i="2"/>
  <c r="K300" i="2"/>
  <c r="L300" i="2"/>
  <c r="M300" i="2"/>
  <c r="O300" i="2"/>
  <c r="E301" i="2"/>
  <c r="N301" i="2" s="1"/>
  <c r="F301" i="2"/>
  <c r="G301" i="2"/>
  <c r="P301" i="2" s="1"/>
  <c r="H301" i="2"/>
  <c r="I301" i="2"/>
  <c r="J301" i="2"/>
  <c r="K301" i="2"/>
  <c r="L301" i="2"/>
  <c r="M301" i="2"/>
  <c r="O301" i="2"/>
  <c r="E302" i="2"/>
  <c r="N302" i="2" s="1"/>
  <c r="F302" i="2"/>
  <c r="G302" i="2"/>
  <c r="P302" i="2" s="1"/>
  <c r="H302" i="2"/>
  <c r="I302" i="2"/>
  <c r="J302" i="2"/>
  <c r="K302" i="2"/>
  <c r="L302" i="2"/>
  <c r="M302" i="2"/>
  <c r="O302" i="2"/>
  <c r="E303" i="2"/>
  <c r="N303" i="2" s="1"/>
  <c r="F303" i="2"/>
  <c r="G303" i="2"/>
  <c r="P303" i="2" s="1"/>
  <c r="H303" i="2"/>
  <c r="I303" i="2"/>
  <c r="J303" i="2"/>
  <c r="K303" i="2"/>
  <c r="L303" i="2"/>
  <c r="M303" i="2"/>
  <c r="O303" i="2"/>
  <c r="E304" i="2"/>
  <c r="N304" i="2" s="1"/>
  <c r="F304" i="2"/>
  <c r="G304" i="2"/>
  <c r="P304" i="2" s="1"/>
  <c r="H304" i="2"/>
  <c r="I304" i="2"/>
  <c r="J304" i="2"/>
  <c r="K304" i="2"/>
  <c r="L304" i="2"/>
  <c r="M304" i="2"/>
  <c r="O304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E306" i="2"/>
  <c r="N306" i="2" s="1"/>
  <c r="F306" i="2"/>
  <c r="G306" i="2"/>
  <c r="P306" i="2" s="1"/>
  <c r="H306" i="2"/>
  <c r="I306" i="2"/>
  <c r="J306" i="2"/>
  <c r="K306" i="2"/>
  <c r="L306" i="2"/>
  <c r="M306" i="2"/>
  <c r="O306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E308" i="2"/>
  <c r="N308" i="2" s="1"/>
  <c r="F308" i="2"/>
  <c r="G308" i="2"/>
  <c r="P308" i="2" s="1"/>
  <c r="H308" i="2"/>
  <c r="I308" i="2"/>
  <c r="J308" i="2"/>
  <c r="K308" i="2"/>
  <c r="L308" i="2"/>
  <c r="M308" i="2"/>
  <c r="O308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E310" i="2"/>
  <c r="N310" i="2" s="1"/>
  <c r="F310" i="2"/>
  <c r="G310" i="2"/>
  <c r="P310" i="2" s="1"/>
  <c r="H310" i="2"/>
  <c r="I310" i="2"/>
  <c r="J310" i="2"/>
  <c r="K310" i="2"/>
  <c r="L310" i="2"/>
  <c r="M310" i="2"/>
  <c r="O310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E312" i="2"/>
  <c r="N312" i="2" s="1"/>
  <c r="F312" i="2"/>
  <c r="G312" i="2"/>
  <c r="P312" i="2" s="1"/>
  <c r="H312" i="2"/>
  <c r="I312" i="2"/>
  <c r="J312" i="2"/>
  <c r="K312" i="2"/>
  <c r="L312" i="2"/>
  <c r="M312" i="2"/>
  <c r="O312" i="2"/>
  <c r="E313" i="2"/>
  <c r="N313" i="2" s="1"/>
  <c r="F313" i="2"/>
  <c r="G313" i="2"/>
  <c r="P313" i="2" s="1"/>
  <c r="H313" i="2"/>
  <c r="I313" i="2"/>
  <c r="J313" i="2"/>
  <c r="K313" i="2"/>
  <c r="L313" i="2"/>
  <c r="M313" i="2"/>
  <c r="O313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E315" i="2"/>
  <c r="N315" i="2" s="1"/>
  <c r="F315" i="2"/>
  <c r="G315" i="2"/>
  <c r="P315" i="2" s="1"/>
  <c r="H315" i="2"/>
  <c r="I315" i="2"/>
  <c r="J315" i="2"/>
  <c r="K315" i="2"/>
  <c r="L315" i="2"/>
  <c r="M315" i="2"/>
  <c r="O315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E317" i="2"/>
  <c r="N317" i="2" s="1"/>
  <c r="F317" i="2"/>
  <c r="G317" i="2"/>
  <c r="P317" i="2" s="1"/>
  <c r="H317" i="2"/>
  <c r="I317" i="2"/>
  <c r="J317" i="2"/>
  <c r="K317" i="2"/>
  <c r="L317" i="2"/>
  <c r="M317" i="2"/>
  <c r="O317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E319" i="2"/>
  <c r="N319" i="2" s="1"/>
  <c r="F319" i="2"/>
  <c r="G319" i="2"/>
  <c r="P319" i="2" s="1"/>
  <c r="H319" i="2"/>
  <c r="I319" i="2"/>
  <c r="J319" i="2"/>
  <c r="K319" i="2"/>
  <c r="L319" i="2"/>
  <c r="M319" i="2"/>
  <c r="O319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E321" i="2"/>
  <c r="N321" i="2" s="1"/>
  <c r="F321" i="2"/>
  <c r="G321" i="2"/>
  <c r="P321" i="2" s="1"/>
  <c r="H321" i="2"/>
  <c r="I321" i="2"/>
  <c r="J321" i="2"/>
  <c r="K321" i="2"/>
  <c r="L321" i="2"/>
  <c r="M321" i="2"/>
  <c r="O321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E323" i="2"/>
  <c r="N323" i="2" s="1"/>
  <c r="F323" i="2"/>
  <c r="G323" i="2"/>
  <c r="P323" i="2" s="1"/>
  <c r="H323" i="2"/>
  <c r="I323" i="2"/>
  <c r="J323" i="2"/>
  <c r="K323" i="2"/>
  <c r="L323" i="2"/>
  <c r="M323" i="2"/>
  <c r="O323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E325" i="2"/>
  <c r="N325" i="2" s="1"/>
  <c r="F325" i="2"/>
  <c r="G325" i="2"/>
  <c r="P325" i="2" s="1"/>
  <c r="H325" i="2"/>
  <c r="I325" i="2"/>
  <c r="J325" i="2"/>
  <c r="K325" i="2"/>
  <c r="L325" i="2"/>
  <c r="M325" i="2"/>
  <c r="O325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E327" i="2"/>
  <c r="N327" i="2" s="1"/>
  <c r="F327" i="2"/>
  <c r="G327" i="2"/>
  <c r="P327" i="2" s="1"/>
  <c r="H327" i="2"/>
  <c r="I327" i="2"/>
  <c r="J327" i="2"/>
  <c r="K327" i="2"/>
  <c r="L327" i="2"/>
  <c r="M327" i="2"/>
  <c r="O327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E329" i="2"/>
  <c r="N329" i="2" s="1"/>
  <c r="F329" i="2"/>
  <c r="G329" i="2"/>
  <c r="P329" i="2" s="1"/>
  <c r="H329" i="2"/>
  <c r="I329" i="2"/>
  <c r="J329" i="2"/>
  <c r="K329" i="2"/>
  <c r="L329" i="2"/>
  <c r="M329" i="2"/>
  <c r="O329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E331" i="2"/>
  <c r="N331" i="2" s="1"/>
  <c r="F331" i="2"/>
  <c r="G331" i="2"/>
  <c r="P331" i="2" s="1"/>
  <c r="H331" i="2"/>
  <c r="I331" i="2"/>
  <c r="J331" i="2"/>
  <c r="K331" i="2"/>
  <c r="L331" i="2"/>
  <c r="M331" i="2"/>
  <c r="O331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E333" i="2"/>
  <c r="N333" i="2" s="1"/>
  <c r="F333" i="2"/>
  <c r="G333" i="2"/>
  <c r="P333" i="2" s="1"/>
  <c r="H333" i="2"/>
  <c r="I333" i="2"/>
  <c r="J333" i="2"/>
  <c r="K333" i="2"/>
  <c r="L333" i="2"/>
  <c r="M333" i="2"/>
  <c r="O333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E335" i="2"/>
  <c r="N335" i="2" s="1"/>
  <c r="F335" i="2"/>
  <c r="G335" i="2"/>
  <c r="P335" i="2" s="1"/>
  <c r="H335" i="2"/>
  <c r="I335" i="2"/>
  <c r="J335" i="2"/>
  <c r="K335" i="2"/>
  <c r="L335" i="2"/>
  <c r="M335" i="2"/>
  <c r="O335" i="2"/>
  <c r="E336" i="2"/>
  <c r="N336" i="2" s="1"/>
  <c r="F336" i="2"/>
  <c r="G336" i="2"/>
  <c r="P336" i="2" s="1"/>
  <c r="H336" i="2"/>
  <c r="I336" i="2"/>
  <c r="J336" i="2"/>
  <c r="K336" i="2"/>
  <c r="L336" i="2"/>
  <c r="M336" i="2"/>
  <c r="O336" i="2"/>
  <c r="E337" i="2"/>
  <c r="N337" i="2" s="1"/>
  <c r="F337" i="2"/>
  <c r="G337" i="2"/>
  <c r="P337" i="2" s="1"/>
  <c r="H337" i="2"/>
  <c r="I337" i="2"/>
  <c r="J337" i="2"/>
  <c r="K337" i="2"/>
  <c r="L337" i="2"/>
  <c r="M337" i="2"/>
  <c r="O337" i="2"/>
  <c r="E338" i="2"/>
  <c r="N338" i="2" s="1"/>
  <c r="F338" i="2"/>
  <c r="G338" i="2"/>
  <c r="P338" i="2" s="1"/>
  <c r="H338" i="2"/>
  <c r="I338" i="2"/>
  <c r="J338" i="2"/>
  <c r="K338" i="2"/>
  <c r="L338" i="2"/>
  <c r="M338" i="2"/>
  <c r="O338" i="2"/>
  <c r="E339" i="2"/>
  <c r="N339" i="2" s="1"/>
  <c r="F339" i="2"/>
  <c r="G339" i="2"/>
  <c r="P339" i="2" s="1"/>
  <c r="H339" i="2"/>
  <c r="I339" i="2"/>
  <c r="J339" i="2"/>
  <c r="K339" i="2"/>
  <c r="L339" i="2"/>
  <c r="M339" i="2"/>
  <c r="O339" i="2"/>
  <c r="E340" i="2"/>
  <c r="N340" i="2" s="1"/>
  <c r="F340" i="2"/>
  <c r="G340" i="2"/>
  <c r="P340" i="2" s="1"/>
  <c r="H340" i="2"/>
  <c r="I340" i="2"/>
  <c r="J340" i="2"/>
  <c r="K340" i="2"/>
  <c r="L340" i="2"/>
  <c r="M340" i="2"/>
  <c r="O340" i="2"/>
  <c r="E341" i="2"/>
  <c r="N341" i="2" s="1"/>
  <c r="F341" i="2"/>
  <c r="G341" i="2"/>
  <c r="P341" i="2" s="1"/>
  <c r="H341" i="2"/>
  <c r="I341" i="2"/>
  <c r="J341" i="2"/>
  <c r="K341" i="2"/>
  <c r="L341" i="2"/>
  <c r="M341" i="2"/>
  <c r="O341" i="2"/>
  <c r="E342" i="2"/>
  <c r="N342" i="2" s="1"/>
  <c r="F342" i="2"/>
  <c r="G342" i="2"/>
  <c r="P342" i="2" s="1"/>
  <c r="H342" i="2"/>
  <c r="I342" i="2"/>
  <c r="J342" i="2"/>
  <c r="K342" i="2"/>
  <c r="L342" i="2"/>
  <c r="M342" i="2"/>
  <c r="O342" i="2"/>
  <c r="E343" i="2"/>
  <c r="N343" i="2" s="1"/>
  <c r="F343" i="2"/>
  <c r="G343" i="2"/>
  <c r="P343" i="2" s="1"/>
  <c r="H343" i="2"/>
  <c r="I343" i="2"/>
  <c r="J343" i="2"/>
  <c r="K343" i="2"/>
  <c r="L343" i="2"/>
  <c r="M343" i="2"/>
  <c r="O343" i="2"/>
  <c r="E344" i="2"/>
  <c r="N344" i="2" s="1"/>
  <c r="F344" i="2"/>
  <c r="G344" i="2"/>
  <c r="P344" i="2" s="1"/>
  <c r="H344" i="2"/>
  <c r="I344" i="2"/>
  <c r="J344" i="2"/>
  <c r="K344" i="2"/>
  <c r="L344" i="2"/>
  <c r="M344" i="2"/>
  <c r="O344" i="2"/>
  <c r="E345" i="2"/>
  <c r="N345" i="2" s="1"/>
  <c r="F345" i="2"/>
  <c r="G345" i="2"/>
  <c r="P345" i="2" s="1"/>
  <c r="H345" i="2"/>
  <c r="I345" i="2"/>
  <c r="J345" i="2"/>
  <c r="K345" i="2"/>
  <c r="L345" i="2"/>
  <c r="M345" i="2"/>
  <c r="O345" i="2"/>
  <c r="E346" i="2"/>
  <c r="N346" i="2" s="1"/>
  <c r="F346" i="2"/>
  <c r="G346" i="2"/>
  <c r="P346" i="2" s="1"/>
  <c r="H346" i="2"/>
  <c r="I346" i="2"/>
  <c r="J346" i="2"/>
  <c r="K346" i="2"/>
  <c r="L346" i="2"/>
  <c r="M346" i="2"/>
  <c r="O346" i="2"/>
  <c r="E347" i="2"/>
  <c r="N347" i="2" s="1"/>
  <c r="F347" i="2"/>
  <c r="G347" i="2"/>
  <c r="P347" i="2" s="1"/>
  <c r="H347" i="2"/>
  <c r="I347" i="2"/>
  <c r="J347" i="2"/>
  <c r="K347" i="2"/>
  <c r="L347" i="2"/>
  <c r="M347" i="2"/>
  <c r="O347" i="2"/>
  <c r="E348" i="2"/>
  <c r="N348" i="2" s="1"/>
  <c r="F348" i="2"/>
  <c r="G348" i="2"/>
  <c r="P348" i="2" s="1"/>
  <c r="H348" i="2"/>
  <c r="I348" i="2"/>
  <c r="J348" i="2"/>
  <c r="K348" i="2"/>
  <c r="L348" i="2"/>
  <c r="M348" i="2"/>
  <c r="O348" i="2"/>
  <c r="E349" i="2"/>
  <c r="N349" i="2" s="1"/>
  <c r="F349" i="2"/>
  <c r="G349" i="2"/>
  <c r="P349" i="2" s="1"/>
  <c r="H349" i="2"/>
  <c r="I349" i="2"/>
  <c r="J349" i="2"/>
  <c r="K349" i="2"/>
  <c r="L349" i="2"/>
  <c r="M349" i="2"/>
  <c r="O349" i="2"/>
  <c r="E350" i="2"/>
  <c r="N350" i="2" s="1"/>
  <c r="F350" i="2"/>
  <c r="G350" i="2"/>
  <c r="P350" i="2" s="1"/>
  <c r="H350" i="2"/>
  <c r="I350" i="2"/>
  <c r="J350" i="2"/>
  <c r="K350" i="2"/>
  <c r="L350" i="2"/>
  <c r="M350" i="2"/>
  <c r="O350" i="2"/>
  <c r="E351" i="2"/>
  <c r="N351" i="2" s="1"/>
  <c r="F351" i="2"/>
  <c r="G351" i="2"/>
  <c r="P351" i="2" s="1"/>
  <c r="H351" i="2"/>
  <c r="I351" i="2"/>
  <c r="J351" i="2"/>
  <c r="K351" i="2"/>
  <c r="L351" i="2"/>
  <c r="M351" i="2"/>
  <c r="O351" i="2"/>
  <c r="E352" i="2"/>
  <c r="N352" i="2" s="1"/>
  <c r="F352" i="2"/>
  <c r="G352" i="2"/>
  <c r="P352" i="2" s="1"/>
  <c r="H352" i="2"/>
  <c r="I352" i="2"/>
  <c r="J352" i="2"/>
  <c r="K352" i="2"/>
  <c r="L352" i="2"/>
  <c r="M352" i="2"/>
  <c r="O352" i="2"/>
  <c r="E353" i="2"/>
  <c r="N353" i="2" s="1"/>
  <c r="F353" i="2"/>
  <c r="G353" i="2"/>
  <c r="P353" i="2" s="1"/>
  <c r="H353" i="2"/>
  <c r="I353" i="2"/>
  <c r="J353" i="2"/>
  <c r="K353" i="2"/>
  <c r="L353" i="2"/>
  <c r="M353" i="2"/>
  <c r="O353" i="2"/>
  <c r="E354" i="2"/>
  <c r="N354" i="2" s="1"/>
  <c r="F354" i="2"/>
  <c r="G354" i="2"/>
  <c r="P354" i="2" s="1"/>
  <c r="H354" i="2"/>
  <c r="I354" i="2"/>
  <c r="J354" i="2"/>
  <c r="K354" i="2"/>
  <c r="L354" i="2"/>
  <c r="M354" i="2"/>
  <c r="O354" i="2"/>
  <c r="E355" i="2"/>
  <c r="N355" i="2" s="1"/>
  <c r="F355" i="2"/>
  <c r="G355" i="2"/>
  <c r="P355" i="2" s="1"/>
  <c r="H355" i="2"/>
  <c r="I355" i="2"/>
  <c r="J355" i="2"/>
  <c r="K355" i="2"/>
  <c r="L355" i="2"/>
  <c r="M355" i="2"/>
  <c r="O355" i="2"/>
  <c r="E356" i="2"/>
  <c r="N356" i="2" s="1"/>
  <c r="F356" i="2"/>
  <c r="G356" i="2"/>
  <c r="P356" i="2" s="1"/>
  <c r="H356" i="2"/>
  <c r="I356" i="2"/>
  <c r="J356" i="2"/>
  <c r="K356" i="2"/>
  <c r="L356" i="2"/>
  <c r="M356" i="2"/>
  <c r="O356" i="2"/>
  <c r="E357" i="2"/>
  <c r="N357" i="2" s="1"/>
  <c r="F357" i="2"/>
  <c r="G357" i="2"/>
  <c r="P357" i="2" s="1"/>
  <c r="H357" i="2"/>
  <c r="I357" i="2"/>
  <c r="J357" i="2"/>
  <c r="K357" i="2"/>
  <c r="L357" i="2"/>
  <c r="M357" i="2"/>
  <c r="O357" i="2"/>
  <c r="E358" i="2"/>
  <c r="N358" i="2" s="1"/>
  <c r="F358" i="2"/>
  <c r="G358" i="2"/>
  <c r="P358" i="2" s="1"/>
  <c r="H358" i="2"/>
  <c r="I358" i="2"/>
  <c r="J358" i="2"/>
  <c r="K358" i="2"/>
  <c r="L358" i="2"/>
  <c r="M358" i="2"/>
  <c r="O358" i="2"/>
  <c r="E359" i="2"/>
  <c r="N359" i="2" s="1"/>
  <c r="F359" i="2"/>
  <c r="G359" i="2"/>
  <c r="P359" i="2" s="1"/>
  <c r="H359" i="2"/>
  <c r="I359" i="2"/>
  <c r="J359" i="2"/>
  <c r="K359" i="2"/>
  <c r="L359" i="2"/>
  <c r="M359" i="2"/>
  <c r="O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N361" i="2" s="1"/>
  <c r="F361" i="2"/>
  <c r="G361" i="2"/>
  <c r="P361" i="2" s="1"/>
  <c r="H361" i="2"/>
  <c r="I361" i="2"/>
  <c r="J361" i="2"/>
  <c r="K361" i="2"/>
  <c r="L361" i="2"/>
  <c r="M361" i="2"/>
  <c r="O361" i="2"/>
  <c r="E362" i="2"/>
  <c r="N362" i="2" s="1"/>
  <c r="F362" i="2"/>
  <c r="G362" i="2"/>
  <c r="P362" i="2" s="1"/>
  <c r="H362" i="2"/>
  <c r="I362" i="2"/>
  <c r="J362" i="2"/>
  <c r="K362" i="2"/>
  <c r="L362" i="2"/>
  <c r="M362" i="2"/>
  <c r="O362" i="2"/>
  <c r="E363" i="2"/>
  <c r="N363" i="2" s="1"/>
  <c r="F363" i="2"/>
  <c r="G363" i="2"/>
  <c r="P363" i="2" s="1"/>
  <c r="H363" i="2"/>
  <c r="I363" i="2"/>
  <c r="J363" i="2"/>
  <c r="K363" i="2"/>
  <c r="L363" i="2"/>
  <c r="M363" i="2"/>
  <c r="O363" i="2"/>
  <c r="E364" i="2"/>
  <c r="N364" i="2" s="1"/>
  <c r="F364" i="2"/>
  <c r="G364" i="2"/>
  <c r="P364" i="2" s="1"/>
  <c r="H364" i="2"/>
  <c r="I364" i="2"/>
  <c r="J364" i="2"/>
  <c r="K364" i="2"/>
  <c r="L364" i="2"/>
  <c r="M364" i="2"/>
  <c r="O364" i="2"/>
  <c r="E365" i="2"/>
  <c r="N365" i="2" s="1"/>
  <c r="F365" i="2"/>
  <c r="G365" i="2"/>
  <c r="P365" i="2" s="1"/>
  <c r="H365" i="2"/>
  <c r="I365" i="2"/>
  <c r="J365" i="2"/>
  <c r="K365" i="2"/>
  <c r="L365" i="2"/>
  <c r="M365" i="2"/>
  <c r="O365" i="2"/>
  <c r="E366" i="2"/>
  <c r="N366" i="2" s="1"/>
  <c r="F366" i="2"/>
  <c r="G366" i="2"/>
  <c r="P366" i="2" s="1"/>
  <c r="H366" i="2"/>
  <c r="I366" i="2"/>
  <c r="J366" i="2"/>
  <c r="K366" i="2"/>
  <c r="L366" i="2"/>
  <c r="M366" i="2"/>
  <c r="O366" i="2"/>
  <c r="E367" i="2"/>
  <c r="N367" i="2" s="1"/>
  <c r="F367" i="2"/>
  <c r="G367" i="2"/>
  <c r="P367" i="2" s="1"/>
  <c r="H367" i="2"/>
  <c r="I367" i="2"/>
  <c r="J367" i="2"/>
  <c r="K367" i="2"/>
  <c r="L367" i="2"/>
  <c r="M367" i="2"/>
  <c r="O367" i="2"/>
  <c r="E368" i="2"/>
  <c r="N368" i="2" s="1"/>
  <c r="F368" i="2"/>
  <c r="G368" i="2"/>
  <c r="P368" i="2" s="1"/>
  <c r="H368" i="2"/>
  <c r="I368" i="2"/>
  <c r="J368" i="2"/>
  <c r="K368" i="2"/>
  <c r="L368" i="2"/>
  <c r="M368" i="2"/>
  <c r="O368" i="2"/>
  <c r="E369" i="2"/>
  <c r="N369" i="2" s="1"/>
  <c r="F369" i="2"/>
  <c r="G369" i="2"/>
  <c r="P369" i="2" s="1"/>
  <c r="H369" i="2"/>
  <c r="I369" i="2"/>
  <c r="J369" i="2"/>
  <c r="K369" i="2"/>
  <c r="L369" i="2"/>
  <c r="M369" i="2"/>
  <c r="O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P372" i="2" s="1"/>
  <c r="H372" i="2"/>
  <c r="I372" i="2"/>
  <c r="J372" i="2"/>
  <c r="K372" i="2"/>
  <c r="L372" i="2"/>
  <c r="M372" i="2"/>
  <c r="O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E375" i="2"/>
  <c r="F375" i="2"/>
  <c r="O375" i="2" s="1"/>
  <c r="G375" i="2"/>
  <c r="H375" i="2"/>
  <c r="I375" i="2"/>
  <c r="J375" i="2"/>
  <c r="K375" i="2"/>
  <c r="L375" i="2"/>
  <c r="M375" i="2"/>
  <c r="N375" i="2"/>
  <c r="P375" i="2"/>
  <c r="E376" i="2"/>
  <c r="F376" i="2"/>
  <c r="O376" i="2" s="1"/>
  <c r="G376" i="2"/>
  <c r="H376" i="2"/>
  <c r="I376" i="2"/>
  <c r="J376" i="2"/>
  <c r="K376" i="2"/>
  <c r="L376" i="2"/>
  <c r="M376" i="2"/>
  <c r="N376" i="2"/>
  <c r="P37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186" i="2"/>
  <c r="D187" i="2"/>
  <c r="S31" i="8" l="1"/>
  <c r="T18" i="8"/>
  <c r="T75" i="8"/>
  <c r="S152" i="8"/>
  <c r="S144" i="8"/>
  <c r="T141" i="8"/>
  <c r="T136" i="8"/>
  <c r="S133" i="8"/>
  <c r="T104" i="8"/>
  <c r="S101" i="8"/>
  <c r="T88" i="8"/>
  <c r="S81" i="8"/>
  <c r="S37" i="8"/>
  <c r="S10" i="8"/>
  <c r="T191" i="8"/>
  <c r="T188" i="8"/>
  <c r="T187" i="8"/>
  <c r="T184" i="8"/>
  <c r="S180" i="8"/>
  <c r="S177" i="8"/>
  <c r="T172" i="8"/>
  <c r="T171" i="8"/>
  <c r="T166" i="8"/>
  <c r="T164" i="8"/>
  <c r="T163" i="8"/>
  <c r="T160" i="8"/>
  <c r="S158" i="8"/>
  <c r="T157" i="8"/>
  <c r="T155" i="8"/>
  <c r="S153" i="8"/>
  <c r="S151" i="8"/>
  <c r="T148" i="8"/>
  <c r="S145" i="8"/>
  <c r="S143" i="8"/>
  <c r="T140" i="8"/>
  <c r="T139" i="8"/>
  <c r="S136" i="8"/>
  <c r="T133" i="8"/>
  <c r="S129" i="8"/>
  <c r="S125" i="8"/>
  <c r="S119" i="8"/>
  <c r="T108" i="8"/>
  <c r="S105" i="8"/>
  <c r="S102" i="8"/>
  <c r="T98" i="8"/>
  <c r="T93" i="8"/>
  <c r="T92" i="8"/>
  <c r="S89" i="8"/>
  <c r="S73" i="8"/>
  <c r="S67" i="8"/>
  <c r="S65" i="8"/>
  <c r="T62" i="8"/>
  <c r="S59" i="8"/>
  <c r="S57" i="8"/>
  <c r="T52" i="8"/>
  <c r="S44" i="8"/>
  <c r="T34" i="8"/>
  <c r="T28" i="8"/>
  <c r="S21" i="8"/>
  <c r="S17" i="8"/>
  <c r="S13" i="8"/>
  <c r="T192" i="8"/>
  <c r="S188" i="8"/>
  <c r="S184" i="8"/>
  <c r="S181" i="8"/>
  <c r="S176" i="8"/>
  <c r="S175" i="8"/>
  <c r="S172" i="8"/>
  <c r="S169" i="8"/>
  <c r="S164" i="8"/>
  <c r="T158" i="8"/>
  <c r="T156" i="8"/>
  <c r="S148" i="8"/>
  <c r="T126" i="8"/>
  <c r="S113" i="8"/>
  <c r="S109" i="8"/>
  <c r="S106" i="8"/>
  <c r="T97" i="8"/>
  <c r="T96" i="8"/>
  <c r="S93" i="8"/>
  <c r="S90" i="8"/>
  <c r="S75" i="8"/>
  <c r="T68" i="8"/>
  <c r="S66" i="8"/>
  <c r="T61" i="8"/>
  <c r="T60" i="8"/>
  <c r="S58" i="8"/>
  <c r="S53" i="8"/>
  <c r="S45" i="8"/>
  <c r="S29" i="8"/>
  <c r="S18" i="8"/>
  <c r="S14" i="8"/>
  <c r="T5" i="8"/>
  <c r="S5" i="8"/>
  <c r="S6" i="8"/>
  <c r="AB365" i="2"/>
  <c r="AC360" i="2"/>
  <c r="AC368" i="2"/>
  <c r="AA362" i="2"/>
  <c r="AA197" i="2"/>
  <c r="AB304" i="2"/>
  <c r="AA301" i="2"/>
  <c r="AC299" i="2"/>
  <c r="AB296" i="2"/>
  <c r="AA293" i="2"/>
  <c r="AC291" i="2"/>
  <c r="AB288" i="2"/>
  <c r="AA285" i="2"/>
  <c r="AC283" i="2"/>
  <c r="AB280" i="2"/>
  <c r="AA277" i="2"/>
  <c r="AC275" i="2"/>
  <c r="AB272" i="2"/>
  <c r="AA269" i="2"/>
  <c r="AC267" i="2"/>
  <c r="AB264" i="2"/>
  <c r="AA261" i="2"/>
  <c r="AC259" i="2"/>
  <c r="AB256" i="2"/>
  <c r="AA253" i="2"/>
  <c r="AC251" i="2"/>
  <c r="AB248" i="2"/>
  <c r="AA245" i="2"/>
  <c r="AC243" i="2"/>
  <c r="AB240" i="2"/>
  <c r="AA237" i="2"/>
  <c r="AC235" i="2"/>
  <c r="AB232" i="2"/>
  <c r="AA229" i="2"/>
  <c r="AC227" i="2"/>
  <c r="AB224" i="2"/>
  <c r="AA221" i="2"/>
  <c r="AC219" i="2"/>
  <c r="AB216" i="2"/>
  <c r="AA213" i="2"/>
  <c r="AB208" i="2"/>
  <c r="C5" i="12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R3" i="8"/>
  <c r="Q3" i="8"/>
  <c r="P3" i="8"/>
  <c r="T3" i="8" s="1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F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F26" i="11" s="1"/>
  <c r="B26" i="11"/>
  <c r="D26" i="11" s="1"/>
  <c r="A27" i="11"/>
  <c r="C27" i="11" s="1"/>
  <c r="F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H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F43" i="11" s="1"/>
  <c r="B43" i="11"/>
  <c r="D43" i="11" s="1"/>
  <c r="A44" i="11"/>
  <c r="C44" i="11" s="1"/>
  <c r="B44" i="11"/>
  <c r="A45" i="11"/>
  <c r="C45" i="11" s="1"/>
  <c r="F45" i="11" s="1"/>
  <c r="B45" i="11"/>
  <c r="D45" i="11" s="1"/>
  <c r="A46" i="11"/>
  <c r="C46" i="11" s="1"/>
  <c r="F46" i="11" s="1"/>
  <c r="B46" i="11"/>
  <c r="D46" i="11" s="1"/>
  <c r="A47" i="11"/>
  <c r="C47" i="11" s="1"/>
  <c r="E47" i="11" s="1"/>
  <c r="B47" i="11"/>
  <c r="D47" i="11" s="1"/>
  <c r="A48" i="11"/>
  <c r="C48" i="11" s="1"/>
  <c r="H48" i="11" s="1"/>
  <c r="B48" i="11"/>
  <c r="D48" i="11" s="1"/>
  <c r="A49" i="11"/>
  <c r="C49" i="11" s="1"/>
  <c r="B49" i="11"/>
  <c r="D49" i="11" s="1"/>
  <c r="A50" i="11"/>
  <c r="C50" i="11" s="1"/>
  <c r="F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H57" i="11" s="1"/>
  <c r="A58" i="11"/>
  <c r="C58" i="1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H65" i="11" s="1"/>
  <c r="A66" i="11"/>
  <c r="C66" i="11"/>
  <c r="B66" i="11"/>
  <c r="D66" i="11" s="1"/>
  <c r="A67" i="11"/>
  <c r="C67" i="11" s="1"/>
  <c r="H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H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E74" i="11" s="1"/>
  <c r="A75" i="11"/>
  <c r="C75" i="11"/>
  <c r="F75" i="11" s="1"/>
  <c r="B75" i="11"/>
  <c r="D75" i="11" s="1"/>
  <c r="A76" i="11"/>
  <c r="C76" i="11" s="1"/>
  <c r="F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H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H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H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/>
  <c r="H101" i="11" s="1"/>
  <c r="B101" i="11"/>
  <c r="D101" i="11" s="1"/>
  <c r="A102" i="11"/>
  <c r="C102" i="11" s="1"/>
  <c r="B102" i="11"/>
  <c r="D102" i="11" s="1"/>
  <c r="A103" i="11"/>
  <c r="C103" i="11" s="1"/>
  <c r="F103" i="11" s="1"/>
  <c r="B103" i="11"/>
  <c r="D103" i="11" s="1"/>
  <c r="A104" i="11"/>
  <c r="C104" i="11" s="1"/>
  <c r="B104" i="11"/>
  <c r="D104" i="11" s="1"/>
  <c r="A105" i="11"/>
  <c r="C105" i="11" s="1"/>
  <c r="H105" i="11" s="1"/>
  <c r="B105" i="11"/>
  <c r="D105" i="11" s="1"/>
  <c r="A106" i="11"/>
  <c r="C106" i="11" s="1"/>
  <c r="B106" i="11"/>
  <c r="D106" i="11" s="1"/>
  <c r="H106" i="11" s="1"/>
  <c r="A107" i="11"/>
  <c r="C107" i="11" s="1"/>
  <c r="B107" i="11"/>
  <c r="D107" i="11" s="1"/>
  <c r="A108" i="11"/>
  <c r="C108" i="11" s="1"/>
  <c r="B108" i="11"/>
  <c r="D108" i="11" s="1"/>
  <c r="A109" i="11"/>
  <c r="C109" i="11"/>
  <c r="H109" i="11" s="1"/>
  <c r="B109" i="11"/>
  <c r="D109" i="11" s="1"/>
  <c r="A110" i="11"/>
  <c r="C110" i="11" s="1"/>
  <c r="B110" i="11"/>
  <c r="D110" i="11" s="1"/>
  <c r="A111" i="11"/>
  <c r="C111" i="11" s="1"/>
  <c r="E111" i="11" s="1"/>
  <c r="B111" i="11"/>
  <c r="D111" i="11" s="1"/>
  <c r="A112" i="11"/>
  <c r="C112" i="11" s="1"/>
  <c r="B112" i="11"/>
  <c r="D112" i="11" s="1"/>
  <c r="A113" i="11"/>
  <c r="C113" i="11" s="1"/>
  <c r="H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/>
  <c r="B118" i="11"/>
  <c r="D118" i="11" s="1"/>
  <c r="A119" i="11"/>
  <c r="C119" i="11" s="1"/>
  <c r="F119" i="11" s="1"/>
  <c r="B119" i="11"/>
  <c r="D119" i="11" s="1"/>
  <c r="A120" i="11"/>
  <c r="C120" i="11" s="1"/>
  <c r="H120" i="11" s="1"/>
  <c r="B120" i="11"/>
  <c r="D120" i="11" s="1"/>
  <c r="A121" i="11"/>
  <c r="C121" i="11" s="1"/>
  <c r="H121" i="11" s="1"/>
  <c r="B121" i="11"/>
  <c r="D121" i="11" s="1"/>
  <c r="A122" i="11"/>
  <c r="C122" i="11" s="1"/>
  <c r="B122" i="11"/>
  <c r="D122" i="11" s="1"/>
  <c r="A123" i="11"/>
  <c r="C123" i="11" s="1"/>
  <c r="H123" i="11" s="1"/>
  <c r="B123" i="11"/>
  <c r="D123" i="11" s="1"/>
  <c r="A125" i="11"/>
  <c r="C125" i="11" s="1"/>
  <c r="B125" i="11"/>
  <c r="D125" i="11" s="1"/>
  <c r="H125" i="11" s="1"/>
  <c r="A126" i="11"/>
  <c r="C126" i="11" s="1"/>
  <c r="B126" i="11"/>
  <c r="D126" i="11" s="1"/>
  <c r="E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H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H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H145" i="11" s="1"/>
  <c r="A146" i="11"/>
  <c r="C146" i="11" s="1"/>
  <c r="B146" i="11"/>
  <c r="D146" i="11" s="1"/>
  <c r="H146" i="11" s="1"/>
  <c r="A147" i="11"/>
  <c r="C147" i="1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F152" i="11" s="1"/>
  <c r="B152" i="11"/>
  <c r="D152" i="11" s="1"/>
  <c r="A153" i="11"/>
  <c r="C153" i="11" s="1"/>
  <c r="B153" i="11"/>
  <c r="D153" i="11" s="1"/>
  <c r="F153" i="11" s="1"/>
  <c r="A154" i="11"/>
  <c r="C154" i="11" s="1"/>
  <c r="B154" i="11"/>
  <c r="D154" i="11" s="1"/>
  <c r="A155" i="11"/>
  <c r="C155" i="1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H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H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H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H190" i="11" s="1"/>
  <c r="A191" i="11"/>
  <c r="C191" i="11" s="1"/>
  <c r="B191" i="11"/>
  <c r="D191" i="11" s="1"/>
  <c r="A192" i="11"/>
  <c r="C192" i="11" s="1"/>
  <c r="B192" i="11"/>
  <c r="D192" i="11" s="1"/>
  <c r="E192" i="11" s="1"/>
  <c r="A193" i="11"/>
  <c r="C193" i="11" s="1"/>
  <c r="F193" i="11" s="1"/>
  <c r="B193" i="11"/>
  <c r="D193" i="11" s="1"/>
  <c r="A194" i="11"/>
  <c r="C194" i="1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F197" i="11" s="1"/>
  <c r="A198" i="11"/>
  <c r="C198" i="11"/>
  <c r="H198" i="11" s="1"/>
  <c r="B198" i="11"/>
  <c r="D198" i="11" s="1"/>
  <c r="A199" i="11"/>
  <c r="C199" i="11" s="1"/>
  <c r="B199" i="11"/>
  <c r="D199" i="11" s="1"/>
  <c r="F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H202" i="11" s="1"/>
  <c r="B202" i="11"/>
  <c r="D202" i="11" s="1"/>
  <c r="A203" i="11"/>
  <c r="C203" i="11"/>
  <c r="B203" i="11"/>
  <c r="D203" i="11" s="1"/>
  <c r="A204" i="11"/>
  <c r="C204" i="11" s="1"/>
  <c r="B204" i="11"/>
  <c r="D204" i="11" s="1"/>
  <c r="A205" i="11"/>
  <c r="C205" i="11" s="1"/>
  <c r="F205" i="11" s="1"/>
  <c r="B205" i="11"/>
  <c r="D205" i="11" s="1"/>
  <c r="A206" i="11"/>
  <c r="C206" i="11"/>
  <c r="B206" i="11"/>
  <c r="D206" i="11" s="1"/>
  <c r="A207" i="11"/>
  <c r="C207" i="1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/>
  <c r="B211" i="11"/>
  <c r="D211" i="11"/>
  <c r="A212" i="11"/>
  <c r="C212" i="11"/>
  <c r="B212" i="11"/>
  <c r="D212" i="11" s="1"/>
  <c r="F212" i="11" s="1"/>
  <c r="A213" i="11"/>
  <c r="B213" i="11"/>
  <c r="D213" i="11" s="1"/>
  <c r="A214" i="11"/>
  <c r="C214" i="11"/>
  <c r="B214" i="11"/>
  <c r="D214" i="11" s="1"/>
  <c r="A215" i="11"/>
  <c r="C215" i="11" s="1"/>
  <c r="B215" i="11"/>
  <c r="D215" i="11" s="1"/>
  <c r="F215" i="11" s="1"/>
  <c r="A216" i="11"/>
  <c r="C216" i="11" s="1"/>
  <c r="B216" i="11"/>
  <c r="D216" i="11" s="1"/>
  <c r="A217" i="11"/>
  <c r="C217" i="11"/>
  <c r="B217" i="11"/>
  <c r="D217" i="11" s="1"/>
  <c r="A218" i="11"/>
  <c r="C218" i="11" s="1"/>
  <c r="B218" i="11"/>
  <c r="D218" i="11" s="1"/>
  <c r="E218" i="11" s="1"/>
  <c r="A219" i="11"/>
  <c r="C219" i="11" s="1"/>
  <c r="B219" i="11"/>
  <c r="D219" i="11" s="1"/>
  <c r="A220" i="11"/>
  <c r="B220" i="11"/>
  <c r="D220" i="11" s="1"/>
  <c r="A221" i="11"/>
  <c r="C221" i="11"/>
  <c r="B221" i="11"/>
  <c r="D221" i="11" s="1"/>
  <c r="A222" i="11"/>
  <c r="C222" i="1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/>
  <c r="B225" i="11"/>
  <c r="D225" i="11" s="1"/>
  <c r="A226" i="11"/>
  <c r="C226" i="11" s="1"/>
  <c r="B226" i="11"/>
  <c r="D226" i="11" s="1"/>
  <c r="A227" i="11"/>
  <c r="C227" i="11"/>
  <c r="B227" i="11"/>
  <c r="D227" i="11" s="1"/>
  <c r="A228" i="11"/>
  <c r="C228" i="1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/>
  <c r="B231" i="11"/>
  <c r="D231" i="11" s="1"/>
  <c r="A232" i="11"/>
  <c r="C232" i="11"/>
  <c r="B232" i="11"/>
  <c r="D232" i="11" s="1"/>
  <c r="A233" i="11"/>
  <c r="C233" i="11"/>
  <c r="B233" i="11"/>
  <c r="D233" i="11" s="1"/>
  <c r="H233" i="11" s="1"/>
  <c r="A234" i="11"/>
  <c r="C234" i="11" s="1"/>
  <c r="E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/>
  <c r="B238" i="11"/>
  <c r="D238" i="11" s="1"/>
  <c r="A239" i="11"/>
  <c r="C239" i="11"/>
  <c r="B239" i="11"/>
  <c r="D239" i="11" s="1"/>
  <c r="A240" i="11"/>
  <c r="C240" i="11" s="1"/>
  <c r="E240" i="11" s="1"/>
  <c r="B240" i="11"/>
  <c r="D240" i="11" s="1"/>
  <c r="A241" i="11"/>
  <c r="C241" i="11" s="1"/>
  <c r="B241" i="11"/>
  <c r="D241" i="11" s="1"/>
  <c r="A242" i="11"/>
  <c r="C242" i="11"/>
  <c r="F242" i="11" s="1"/>
  <c r="B242" i="11"/>
  <c r="D242" i="11" s="1"/>
  <c r="A243" i="11"/>
  <c r="C243" i="11"/>
  <c r="B243" i="11"/>
  <c r="D243" i="11" s="1"/>
  <c r="A244" i="11"/>
  <c r="C244" i="11" s="1"/>
  <c r="B244" i="11"/>
  <c r="D244" i="11" s="1"/>
  <c r="A245" i="11"/>
  <c r="C245" i="11"/>
  <c r="B245" i="11"/>
  <c r="D245" i="11" s="1"/>
  <c r="A246" i="11"/>
  <c r="C246" i="11"/>
  <c r="B246" i="11"/>
  <c r="D246" i="11" s="1"/>
  <c r="H246" i="11" s="1"/>
  <c r="A247" i="11"/>
  <c r="C247" i="11"/>
  <c r="B247" i="11"/>
  <c r="D247" i="11" s="1"/>
  <c r="A248" i="11"/>
  <c r="C248" i="11" s="1"/>
  <c r="B248" i="11"/>
  <c r="D248" i="11" s="1"/>
  <c r="A249" i="11"/>
  <c r="C249" i="11" s="1"/>
  <c r="H249" i="11" s="1"/>
  <c r="B249" i="11"/>
  <c r="D249" i="11" s="1"/>
  <c r="A250" i="11"/>
  <c r="C250" i="11"/>
  <c r="B250" i="11"/>
  <c r="D250" i="11" s="1"/>
  <c r="A251" i="11"/>
  <c r="C251" i="11"/>
  <c r="B251" i="11"/>
  <c r="D251" i="11" s="1"/>
  <c r="A252" i="11"/>
  <c r="C252" i="11" s="1"/>
  <c r="F252" i="11" s="1"/>
  <c r="B252" i="11"/>
  <c r="D252" i="11" s="1"/>
  <c r="A253" i="11"/>
  <c r="C253" i="11" s="1"/>
  <c r="H253" i="11" s="1"/>
  <c r="B253" i="11"/>
  <c r="D253" i="11" s="1"/>
  <c r="A254" i="11"/>
  <c r="C254" i="1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/>
  <c r="B257" i="11"/>
  <c r="D257" i="11" s="1"/>
  <c r="A258" i="11"/>
  <c r="C258" i="11"/>
  <c r="B258" i="11"/>
  <c r="D258" i="11" s="1"/>
  <c r="A259" i="11"/>
  <c r="B259" i="11"/>
  <c r="D259" i="11" s="1"/>
  <c r="A260" i="11"/>
  <c r="C260" i="11"/>
  <c r="B260" i="11"/>
  <c r="D260" i="11" s="1"/>
  <c r="A261" i="11"/>
  <c r="C261" i="11"/>
  <c r="B261" i="11"/>
  <c r="D261" i="11" s="1"/>
  <c r="A262" i="11"/>
  <c r="C262" i="11"/>
  <c r="B262" i="11"/>
  <c r="D262" i="11" s="1"/>
  <c r="A263" i="11"/>
  <c r="C263" i="11" s="1"/>
  <c r="B263" i="11"/>
  <c r="D263" i="11" s="1"/>
  <c r="A264" i="11"/>
  <c r="C264" i="11"/>
  <c r="B264" i="11"/>
  <c r="D264" i="11" s="1"/>
  <c r="A265" i="11"/>
  <c r="C265" i="11"/>
  <c r="B265" i="11"/>
  <c r="D265" i="11" s="1"/>
  <c r="A266" i="11"/>
  <c r="C266" i="11"/>
  <c r="B266" i="11"/>
  <c r="D266" i="11" s="1"/>
  <c r="A267" i="11"/>
  <c r="C267" i="11" s="1"/>
  <c r="B267" i="11"/>
  <c r="D267" i="11" s="1"/>
  <c r="A268" i="11"/>
  <c r="C268" i="11" s="1"/>
  <c r="H268" i="11" s="1"/>
  <c r="B268" i="11"/>
  <c r="D268" i="11" s="1"/>
  <c r="A269" i="11"/>
  <c r="C269" i="11"/>
  <c r="B269" i="11"/>
  <c r="D269" i="11" s="1"/>
  <c r="A270" i="11"/>
  <c r="C270" i="11"/>
  <c r="B270" i="11"/>
  <c r="D270" i="11" s="1"/>
  <c r="A271" i="11"/>
  <c r="C271" i="11" s="1"/>
  <c r="F271" i="11" s="1"/>
  <c r="B271" i="11"/>
  <c r="D271" i="11" s="1"/>
  <c r="A272" i="11"/>
  <c r="C272" i="11"/>
  <c r="B272" i="11"/>
  <c r="D272" i="11" s="1"/>
  <c r="A273" i="11"/>
  <c r="C273" i="11"/>
  <c r="B273" i="11"/>
  <c r="A274" i="11"/>
  <c r="C274" i="11"/>
  <c r="B274" i="11"/>
  <c r="D274" i="11" s="1"/>
  <c r="A275" i="11"/>
  <c r="C275" i="11" s="1"/>
  <c r="B275" i="11"/>
  <c r="D275" i="11" s="1"/>
  <c r="A276" i="11"/>
  <c r="C276" i="11"/>
  <c r="B276" i="11"/>
  <c r="D276" i="11" s="1"/>
  <c r="A277" i="11"/>
  <c r="C277" i="11"/>
  <c r="B277" i="11"/>
  <c r="D277" i="11" s="1"/>
  <c r="E277" i="11" s="1"/>
  <c r="A278" i="11"/>
  <c r="C278" i="11"/>
  <c r="B278" i="11"/>
  <c r="D278" i="11" s="1"/>
  <c r="A279" i="11"/>
  <c r="C279" i="11" s="1"/>
  <c r="F279" i="11" s="1"/>
  <c r="B279" i="11"/>
  <c r="D279" i="11" s="1"/>
  <c r="A280" i="11"/>
  <c r="C280" i="11"/>
  <c r="H280" i="11" s="1"/>
  <c r="B280" i="11"/>
  <c r="D280" i="11" s="1"/>
  <c r="A281" i="11"/>
  <c r="C281" i="11"/>
  <c r="B281" i="11"/>
  <c r="D281" i="11" s="1"/>
  <c r="A282" i="11"/>
  <c r="C282" i="11"/>
  <c r="B282" i="11"/>
  <c r="D282" i="11" s="1"/>
  <c r="A283" i="11"/>
  <c r="C283" i="11" s="1"/>
  <c r="B283" i="11"/>
  <c r="D283" i="11" s="1"/>
  <c r="A284" i="11"/>
  <c r="B284" i="11"/>
  <c r="D284" i="11" s="1"/>
  <c r="A285" i="11"/>
  <c r="C285" i="11"/>
  <c r="B285" i="11"/>
  <c r="D285" i="11" s="1"/>
  <c r="A286" i="11"/>
  <c r="C286" i="11"/>
  <c r="B286" i="11"/>
  <c r="D286" i="11" s="1"/>
  <c r="A287" i="11"/>
  <c r="C287" i="11" s="1"/>
  <c r="B287" i="11"/>
  <c r="D287" i="11" s="1"/>
  <c r="A288" i="11"/>
  <c r="C288" i="11"/>
  <c r="B288" i="11"/>
  <c r="D288" i="11" s="1"/>
  <c r="A289" i="11"/>
  <c r="C289" i="11"/>
  <c r="B289" i="11"/>
  <c r="D289" i="11" s="1"/>
  <c r="A290" i="11"/>
  <c r="C290" i="1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/>
  <c r="B293" i="11"/>
  <c r="D293" i="11" s="1"/>
  <c r="A294" i="11"/>
  <c r="C294" i="11"/>
  <c r="B294" i="11"/>
  <c r="D294" i="11"/>
  <c r="E294" i="11" s="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H299" i="11" s="1"/>
  <c r="A300" i="11"/>
  <c r="C300" i="11" s="1"/>
  <c r="B300" i="11"/>
  <c r="D300" i="11"/>
  <c r="A301" i="11"/>
  <c r="C301" i="11" s="1"/>
  <c r="B301" i="11"/>
  <c r="D301" i="11" s="1"/>
  <c r="A302" i="11"/>
  <c r="C302" i="11" s="1"/>
  <c r="B302" i="11"/>
  <c r="D302" i="11" s="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308" i="10"/>
  <c r="D332" i="10"/>
  <c r="D330" i="10"/>
  <c r="D343" i="10"/>
  <c r="D325" i="10"/>
  <c r="D329" i="10"/>
  <c r="D347" i="10"/>
  <c r="D321" i="10"/>
  <c r="D348" i="10"/>
  <c r="D326" i="10"/>
  <c r="D310" i="10"/>
  <c r="D312" i="10"/>
  <c r="D346" i="10"/>
  <c r="D335" i="10"/>
  <c r="D322" i="10"/>
  <c r="D320" i="10"/>
  <c r="D344" i="10"/>
  <c r="D341" i="10"/>
  <c r="D345" i="10"/>
  <c r="D340" i="10"/>
  <c r="D304" i="10"/>
  <c r="D307" i="10"/>
  <c r="D305" i="10"/>
  <c r="D323" i="10"/>
  <c r="D324" i="10"/>
  <c r="D315" i="10"/>
  <c r="D314" i="10"/>
  <c r="D333" i="10"/>
  <c r="D319" i="10"/>
  <c r="D334" i="10"/>
  <c r="D339" i="10"/>
  <c r="D349" i="10"/>
  <c r="D338" i="10"/>
  <c r="D303" i="10"/>
  <c r="D313" i="10"/>
  <c r="D309" i="10"/>
  <c r="D317" i="10"/>
  <c r="D331" i="10"/>
  <c r="D316" i="10"/>
  <c r="D327" i="10"/>
  <c r="D306" i="10"/>
  <c r="D311" i="10"/>
  <c r="D337" i="10"/>
  <c r="D336" i="10"/>
  <c r="D328" i="10"/>
  <c r="D342" i="10"/>
  <c r="D318" i="10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29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E266" i="11"/>
  <c r="F343" i="11"/>
  <c r="F37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49" i="11"/>
  <c r="F240" i="11"/>
  <c r="J240" i="11" s="1"/>
  <c r="H217" i="11"/>
  <c r="F807" i="11"/>
  <c r="E704" i="11"/>
  <c r="H107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11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F291" i="11"/>
  <c r="E282" i="11"/>
  <c r="F224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F283" i="11"/>
  <c r="J283" i="11" s="1"/>
  <c r="E278" i="11"/>
  <c r="E262" i="11"/>
  <c r="E243" i="11"/>
  <c r="E215" i="11"/>
  <c r="H209" i="11"/>
  <c r="F172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F294" i="11"/>
  <c r="E281" i="11"/>
  <c r="F262" i="11"/>
  <c r="E253" i="11"/>
  <c r="E247" i="11"/>
  <c r="F235" i="11"/>
  <c r="E233" i="11"/>
  <c r="E225" i="11"/>
  <c r="E132" i="11"/>
  <c r="F89" i="11"/>
  <c r="E54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F290" i="11"/>
  <c r="E288" i="11"/>
  <c r="E280" i="11"/>
  <c r="F266" i="11"/>
  <c r="E255" i="11"/>
  <c r="E242" i="11"/>
  <c r="F239" i="11"/>
  <c r="F231" i="11"/>
  <c r="E229" i="11"/>
  <c r="E217" i="11"/>
  <c r="E214" i="11"/>
  <c r="F211" i="11"/>
  <c r="E209" i="11"/>
  <c r="E50" i="11"/>
  <c r="E34" i="11"/>
  <c r="E26" i="11"/>
  <c r="H54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H247" i="11"/>
  <c r="F241" i="11"/>
  <c r="F238" i="11"/>
  <c r="F234" i="11"/>
  <c r="F233" i="11"/>
  <c r="F230" i="11"/>
  <c r="F229" i="11"/>
  <c r="E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F300" i="11"/>
  <c r="E299" i="11"/>
  <c r="H294" i="11"/>
  <c r="I294" i="11" s="1"/>
  <c r="F293" i="11"/>
  <c r="J293" i="11" s="1"/>
  <c r="H286" i="11"/>
  <c r="E283" i="11"/>
  <c r="F280" i="11"/>
  <c r="J280" i="11" s="1"/>
  <c r="E279" i="11"/>
  <c r="H274" i="11"/>
  <c r="E271" i="11"/>
  <c r="E267" i="11"/>
  <c r="H266" i="11"/>
  <c r="F265" i="11"/>
  <c r="F264" i="11"/>
  <c r="H262" i="11"/>
  <c r="H221" i="11"/>
  <c r="F225" i="11"/>
  <c r="E224" i="11"/>
  <c r="H219" i="11"/>
  <c r="F218" i="11"/>
  <c r="F217" i="11"/>
  <c r="J217" i="11" s="1"/>
  <c r="H215" i="11"/>
  <c r="J215" i="11"/>
  <c r="K215" i="11" s="1"/>
  <c r="M215" i="11" s="1"/>
  <c r="E212" i="11"/>
  <c r="H211" i="11"/>
  <c r="F209" i="11"/>
  <c r="J209" i="11" s="1"/>
  <c r="F161" i="11"/>
  <c r="F140" i="11"/>
  <c r="F135" i="11"/>
  <c r="F132" i="11"/>
  <c r="E122" i="11"/>
  <c r="F116" i="11"/>
  <c r="F107" i="11"/>
  <c r="J107" i="11" s="1"/>
  <c r="K107" i="11" s="1"/>
  <c r="M107" i="11" s="1"/>
  <c r="F99" i="11"/>
  <c r="F96" i="11"/>
  <c r="H89" i="11"/>
  <c r="F83" i="11"/>
  <c r="F80" i="11"/>
  <c r="J80" i="11" s="1"/>
  <c r="K80" i="11" s="1"/>
  <c r="M80" i="11" s="1"/>
  <c r="E78" i="11"/>
  <c r="E70" i="11"/>
  <c r="H56" i="11"/>
  <c r="F55" i="11"/>
  <c r="F54" i="11"/>
  <c r="E49" i="11"/>
  <c r="F47" i="11"/>
  <c r="E45" i="11"/>
  <c r="E41" i="11"/>
  <c r="H36" i="11"/>
  <c r="F34" i="11"/>
  <c r="H2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258" i="11"/>
  <c r="H254" i="11"/>
  <c r="F253" i="11"/>
  <c r="J253" i="11" s="1"/>
  <c r="E250" i="11"/>
  <c r="H250" i="11"/>
  <c r="F249" i="11"/>
  <c r="I249" i="11" s="1"/>
  <c r="E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5" i="11"/>
  <c r="H293" i="11"/>
  <c r="H287" i="11"/>
  <c r="H285" i="11"/>
  <c r="H283" i="11"/>
  <c r="H281" i="11"/>
  <c r="H279" i="11"/>
  <c r="H277" i="11"/>
  <c r="H271" i="11"/>
  <c r="I271" i="11" s="1"/>
  <c r="H267" i="11"/>
  <c r="H265" i="11"/>
  <c r="F255" i="11"/>
  <c r="E252" i="11"/>
  <c r="H252" i="11"/>
  <c r="F251" i="11"/>
  <c r="H248" i="11"/>
  <c r="F247" i="11"/>
  <c r="J247" i="11" s="1"/>
  <c r="F250" i="11"/>
  <c r="F246" i="11"/>
  <c r="J246" i="11" s="1"/>
  <c r="H154" i="11"/>
  <c r="F149" i="11"/>
  <c r="H244" i="11"/>
  <c r="H242" i="11"/>
  <c r="H240" i="11"/>
  <c r="H236" i="11"/>
  <c r="H234" i="11"/>
  <c r="H232" i="11"/>
  <c r="H228" i="11"/>
  <c r="H226" i="11"/>
  <c r="H218" i="11"/>
  <c r="H212" i="11"/>
  <c r="H182" i="11"/>
  <c r="H180" i="11"/>
  <c r="H174" i="11"/>
  <c r="H156" i="11"/>
  <c r="E67" i="11"/>
  <c r="H136" i="11"/>
  <c r="H132" i="11"/>
  <c r="H130" i="11"/>
  <c r="H122" i="11"/>
  <c r="H116" i="11"/>
  <c r="H104" i="11"/>
  <c r="H96" i="11"/>
  <c r="H80" i="11"/>
  <c r="H78" i="11"/>
  <c r="H72" i="11"/>
  <c r="H49" i="11"/>
  <c r="H45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C3" i="9" s="1"/>
  <c r="D3" i="9" s="1"/>
  <c r="A4" i="9"/>
  <c r="C4" i="9" s="1"/>
  <c r="B4" i="9"/>
  <c r="A5" i="9"/>
  <c r="B5" i="9"/>
  <c r="C5" i="9" s="1"/>
  <c r="A6" i="9"/>
  <c r="B6" i="9"/>
  <c r="A7" i="9"/>
  <c r="B7" i="9"/>
  <c r="A8" i="9"/>
  <c r="B8" i="9"/>
  <c r="A9" i="9"/>
  <c r="B9" i="9"/>
  <c r="C9" i="9" s="1"/>
  <c r="E9" i="9" s="1"/>
  <c r="A10" i="9"/>
  <c r="B10" i="9"/>
  <c r="A11" i="9"/>
  <c r="B11" i="9"/>
  <c r="A12" i="9"/>
  <c r="B12" i="9"/>
  <c r="A13" i="9"/>
  <c r="B13" i="9"/>
  <c r="A14" i="9"/>
  <c r="B14" i="9"/>
  <c r="A15" i="9"/>
  <c r="B15" i="9"/>
  <c r="C15" i="9" s="1"/>
  <c r="D15" i="9" s="1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C23" i="9" s="1"/>
  <c r="D23" i="9" s="1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C35" i="9" s="1"/>
  <c r="A36" i="9"/>
  <c r="B36" i="9"/>
  <c r="A37" i="9"/>
  <c r="B37" i="9"/>
  <c r="C37" i="9" s="1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C49" i="9" s="1"/>
  <c r="A50" i="9"/>
  <c r="B50" i="9"/>
  <c r="A51" i="9"/>
  <c r="B51" i="9"/>
  <c r="C51" i="9" s="1"/>
  <c r="A52" i="9"/>
  <c r="B52" i="9"/>
  <c r="A53" i="9"/>
  <c r="B53" i="9"/>
  <c r="A54" i="9"/>
  <c r="B54" i="9"/>
  <c r="A55" i="9"/>
  <c r="B55" i="9"/>
  <c r="C55" i="9" s="1"/>
  <c r="A56" i="9"/>
  <c r="B56" i="9"/>
  <c r="A57" i="9"/>
  <c r="B57" i="9"/>
  <c r="A58" i="9"/>
  <c r="B58" i="9"/>
  <c r="A59" i="9"/>
  <c r="B59" i="9"/>
  <c r="A60" i="9"/>
  <c r="B60" i="9"/>
  <c r="A61" i="9"/>
  <c r="B61" i="9"/>
  <c r="C61" i="9" s="1"/>
  <c r="A62" i="9"/>
  <c r="B62" i="9"/>
  <c r="A63" i="9"/>
  <c r="B63" i="9"/>
  <c r="A64" i="9"/>
  <c r="B64" i="9"/>
  <c r="A65" i="9"/>
  <c r="B65" i="9"/>
  <c r="C65" i="9" s="1"/>
  <c r="A66" i="9"/>
  <c r="B66" i="9"/>
  <c r="A67" i="9"/>
  <c r="B67" i="9"/>
  <c r="A68" i="9"/>
  <c r="B68" i="9"/>
  <c r="A69" i="9"/>
  <c r="B69" i="9"/>
  <c r="C69" i="9" s="1"/>
  <c r="A70" i="9"/>
  <c r="B70" i="9"/>
  <c r="A71" i="9"/>
  <c r="B71" i="9"/>
  <c r="A72" i="9"/>
  <c r="B72" i="9"/>
  <c r="A73" i="9"/>
  <c r="B73" i="9"/>
  <c r="A74" i="9"/>
  <c r="B74" i="9"/>
  <c r="A75" i="9"/>
  <c r="B75" i="9"/>
  <c r="C75" i="9" s="1"/>
  <c r="G75" i="9" s="1"/>
  <c r="A76" i="9"/>
  <c r="B76" i="9"/>
  <c r="A77" i="9"/>
  <c r="B77" i="9"/>
  <c r="C77" i="9" s="1"/>
  <c r="A78" i="9"/>
  <c r="B78" i="9"/>
  <c r="A79" i="9"/>
  <c r="B79" i="9"/>
  <c r="A80" i="9"/>
  <c r="B80" i="9"/>
  <c r="A81" i="9"/>
  <c r="B81" i="9"/>
  <c r="C81" i="9" s="1"/>
  <c r="A82" i="9"/>
  <c r="B82" i="9"/>
  <c r="A83" i="9"/>
  <c r="B83" i="9"/>
  <c r="C83" i="9" s="1"/>
  <c r="E83" i="9" s="1"/>
  <c r="A84" i="9"/>
  <c r="B84" i="9"/>
  <c r="A85" i="9"/>
  <c r="B85" i="9"/>
  <c r="C85" i="9" s="1"/>
  <c r="G85" i="9" s="1"/>
  <c r="A86" i="9"/>
  <c r="B86" i="9"/>
  <c r="A87" i="9"/>
  <c r="B87" i="9"/>
  <c r="A88" i="9"/>
  <c r="B88" i="9"/>
  <c r="A89" i="9"/>
  <c r="B89" i="9"/>
  <c r="C89" i="9" s="1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C97" i="9" s="1"/>
  <c r="G97" i="9" s="1"/>
  <c r="A98" i="9"/>
  <c r="B98" i="9"/>
  <c r="A99" i="9"/>
  <c r="B99" i="9"/>
  <c r="A100" i="9"/>
  <c r="B100" i="9"/>
  <c r="A101" i="9"/>
  <c r="B101" i="9"/>
  <c r="C101" i="9" s="1"/>
  <c r="D101" i="9" s="1"/>
  <c r="A102" i="9"/>
  <c r="B102" i="9"/>
  <c r="A103" i="9"/>
  <c r="B103" i="9"/>
  <c r="A104" i="9"/>
  <c r="B104" i="9"/>
  <c r="A105" i="9"/>
  <c r="B105" i="9"/>
  <c r="A106" i="9"/>
  <c r="B106" i="9"/>
  <c r="A107" i="9"/>
  <c r="B107" i="9"/>
  <c r="C107" i="9" s="1"/>
  <c r="G107" i="9" s="1"/>
  <c r="A108" i="9"/>
  <c r="B108" i="9"/>
  <c r="A109" i="9"/>
  <c r="B109" i="9"/>
  <c r="C109" i="9" s="1"/>
  <c r="D109" i="9" s="1"/>
  <c r="A110" i="9"/>
  <c r="B110" i="9"/>
  <c r="A111" i="9"/>
  <c r="B111" i="9"/>
  <c r="A112" i="9"/>
  <c r="B112" i="9"/>
  <c r="A113" i="9"/>
  <c r="B113" i="9"/>
  <c r="C113" i="9" s="1"/>
  <c r="A114" i="9"/>
  <c r="B114" i="9"/>
  <c r="A115" i="9"/>
  <c r="B115" i="9"/>
  <c r="C115" i="9" s="1"/>
  <c r="A116" i="9"/>
  <c r="B116" i="9"/>
  <c r="A117" i="9"/>
  <c r="B117" i="9"/>
  <c r="C117" i="9" s="1"/>
  <c r="G117" i="9" s="1"/>
  <c r="A118" i="9"/>
  <c r="B118" i="9"/>
  <c r="A119" i="9"/>
  <c r="B119" i="9"/>
  <c r="A120" i="9"/>
  <c r="B120" i="9"/>
  <c r="A121" i="9"/>
  <c r="B121" i="9"/>
  <c r="C121" i="9" s="1"/>
  <c r="A122" i="9"/>
  <c r="B122" i="9"/>
  <c r="A123" i="9"/>
  <c r="B123" i="9"/>
  <c r="A125" i="9"/>
  <c r="B125" i="9"/>
  <c r="A126" i="9"/>
  <c r="B126" i="9"/>
  <c r="C126" i="9" s="1"/>
  <c r="D126" i="9" s="1"/>
  <c r="A127" i="9"/>
  <c r="B127" i="9"/>
  <c r="A128" i="9"/>
  <c r="B128" i="9"/>
  <c r="A129" i="9"/>
  <c r="B129" i="9"/>
  <c r="A130" i="9"/>
  <c r="B130" i="9"/>
  <c r="A131" i="9"/>
  <c r="B131" i="9"/>
  <c r="A132" i="9"/>
  <c r="B132" i="9"/>
  <c r="C132" i="9" s="1"/>
  <c r="G132" i="9" s="1"/>
  <c r="A133" i="9"/>
  <c r="B133" i="9"/>
  <c r="A134" i="9"/>
  <c r="B134" i="9"/>
  <c r="C134" i="9" s="1"/>
  <c r="G134" i="9" s="1"/>
  <c r="A135" i="9"/>
  <c r="B135" i="9"/>
  <c r="A136" i="9"/>
  <c r="B136" i="9"/>
  <c r="C136" i="9" s="1"/>
  <c r="A137" i="9"/>
  <c r="B137" i="9"/>
  <c r="A138" i="9"/>
  <c r="B138" i="9"/>
  <c r="C138" i="9" s="1"/>
  <c r="A139" i="9"/>
  <c r="B139" i="9"/>
  <c r="A140" i="9"/>
  <c r="B140" i="9"/>
  <c r="C140" i="9" s="1"/>
  <c r="A141" i="9"/>
  <c r="B141" i="9"/>
  <c r="A142" i="9"/>
  <c r="B142" i="9"/>
  <c r="A143" i="9"/>
  <c r="B143" i="9"/>
  <c r="A144" i="9"/>
  <c r="B144" i="9"/>
  <c r="C144" i="9" s="1"/>
  <c r="A145" i="9"/>
  <c r="B145" i="9"/>
  <c r="A146" i="9"/>
  <c r="B146" i="9"/>
  <c r="A147" i="9"/>
  <c r="B147" i="9"/>
  <c r="A148" i="9"/>
  <c r="B148" i="9"/>
  <c r="A149" i="9"/>
  <c r="B149" i="9"/>
  <c r="A150" i="9"/>
  <c r="B150" i="9"/>
  <c r="C150" i="9" s="1"/>
  <c r="G150" i="9" s="1"/>
  <c r="A151" i="9"/>
  <c r="B151" i="9"/>
  <c r="A152" i="9"/>
  <c r="B152" i="9"/>
  <c r="C152" i="9" s="1"/>
  <c r="G152" i="9" s="1"/>
  <c r="A153" i="9"/>
  <c r="B153" i="9"/>
  <c r="A154" i="9"/>
  <c r="B154" i="9"/>
  <c r="A155" i="9"/>
  <c r="B155" i="9"/>
  <c r="A156" i="9"/>
  <c r="B156" i="9"/>
  <c r="C156" i="9" s="1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C166" i="9" s="1"/>
  <c r="D166" i="9" s="1"/>
  <c r="A167" i="9"/>
  <c r="B167" i="9"/>
  <c r="A168" i="9"/>
  <c r="B168" i="9"/>
  <c r="C168" i="9" s="1"/>
  <c r="A169" i="9"/>
  <c r="B169" i="9"/>
  <c r="A170" i="9"/>
  <c r="B170" i="9"/>
  <c r="A171" i="9"/>
  <c r="B171" i="9"/>
  <c r="A172" i="9"/>
  <c r="B172" i="9"/>
  <c r="C172" i="9" s="1"/>
  <c r="A173" i="9"/>
  <c r="B173" i="9"/>
  <c r="A174" i="9"/>
  <c r="B174" i="9"/>
  <c r="C174" i="9" s="1"/>
  <c r="A175" i="9"/>
  <c r="B175" i="9"/>
  <c r="A176" i="9"/>
  <c r="B176" i="9"/>
  <c r="A177" i="9"/>
  <c r="B177" i="9"/>
  <c r="A178" i="9"/>
  <c r="B178" i="9"/>
  <c r="A179" i="9"/>
  <c r="B179" i="9"/>
  <c r="A180" i="9"/>
  <c r="B180" i="9"/>
  <c r="C180" i="9" s="1"/>
  <c r="G180" i="9" s="1"/>
  <c r="A181" i="9"/>
  <c r="B181" i="9"/>
  <c r="A182" i="9"/>
  <c r="B182" i="9"/>
  <c r="C182" i="9" s="1"/>
  <c r="D182" i="9" s="1"/>
  <c r="A183" i="9"/>
  <c r="B183" i="9"/>
  <c r="A184" i="9"/>
  <c r="B184" i="9"/>
  <c r="A185" i="9"/>
  <c r="B185" i="9"/>
  <c r="A186" i="9"/>
  <c r="B186" i="9"/>
  <c r="C186" i="9" s="1"/>
  <c r="A187" i="9"/>
  <c r="B187" i="9"/>
  <c r="A188" i="9"/>
  <c r="B188" i="9"/>
  <c r="C188" i="9" s="1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C196" i="9" s="1"/>
  <c r="A197" i="9"/>
  <c r="B197" i="9"/>
  <c r="A198" i="9"/>
  <c r="B198" i="9"/>
  <c r="C198" i="9" s="1"/>
  <c r="A199" i="9"/>
  <c r="B199" i="9"/>
  <c r="A200" i="9"/>
  <c r="B200" i="9"/>
  <c r="A201" i="9"/>
  <c r="B201" i="9"/>
  <c r="A202" i="9"/>
  <c r="B202" i="9"/>
  <c r="C202" i="9" s="1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C217" i="9" s="1"/>
  <c r="E217" i="9" s="1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C225" i="9" s="1"/>
  <c r="B225" i="9"/>
  <c r="A226" i="9"/>
  <c r="B226" i="9"/>
  <c r="A227" i="9"/>
  <c r="B227" i="9"/>
  <c r="A228" i="9"/>
  <c r="B228" i="9"/>
  <c r="C228" i="9" s="1"/>
  <c r="A229" i="9"/>
  <c r="C229" i="9" s="1"/>
  <c r="B229" i="9"/>
  <c r="A230" i="9"/>
  <c r="B230" i="9"/>
  <c r="A231" i="9"/>
  <c r="B231" i="9"/>
  <c r="A232" i="9"/>
  <c r="B232" i="9"/>
  <c r="C232" i="9" s="1"/>
  <c r="D232" i="9" s="1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C242" i="9" s="1"/>
  <c r="G242" i="9" s="1"/>
  <c r="A243" i="9"/>
  <c r="B243" i="9"/>
  <c r="A244" i="9"/>
  <c r="B244" i="9"/>
  <c r="A245" i="9"/>
  <c r="B245" i="9"/>
  <c r="A246" i="9"/>
  <c r="B246" i="9"/>
  <c r="A247" i="9"/>
  <c r="C247" i="9" s="1"/>
  <c r="B247" i="9"/>
  <c r="A248" i="9"/>
  <c r="B248" i="9"/>
  <c r="A249" i="9"/>
  <c r="C249" i="9" s="1"/>
  <c r="E249" i="9" s="1"/>
  <c r="B249" i="9"/>
  <c r="A250" i="9"/>
  <c r="B250" i="9"/>
  <c r="A251" i="9"/>
  <c r="C251" i="9" s="1"/>
  <c r="B251" i="9"/>
  <c r="A252" i="9"/>
  <c r="B252" i="9"/>
  <c r="C252" i="9" s="1"/>
  <c r="D252" i="9" s="1"/>
  <c r="A253" i="9"/>
  <c r="B253" i="9"/>
  <c r="A254" i="9"/>
  <c r="B254" i="9"/>
  <c r="A255" i="9"/>
  <c r="B255" i="9"/>
  <c r="A256" i="9"/>
  <c r="B256" i="9"/>
  <c r="C256" i="9" s="1"/>
  <c r="A257" i="9"/>
  <c r="C257" i="9" s="1"/>
  <c r="B257" i="9"/>
  <c r="A258" i="9"/>
  <c r="B258" i="9"/>
  <c r="C258" i="9" s="1"/>
  <c r="A259" i="9"/>
  <c r="B259" i="9"/>
  <c r="A260" i="9"/>
  <c r="B260" i="9"/>
  <c r="A261" i="9"/>
  <c r="C261" i="9" s="1"/>
  <c r="B261" i="9"/>
  <c r="A262" i="9"/>
  <c r="B262" i="9"/>
  <c r="C262" i="9" s="1"/>
  <c r="G262" i="9" s="1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C281" i="9" s="1"/>
  <c r="B281" i="9"/>
  <c r="A282" i="9"/>
  <c r="B282" i="9"/>
  <c r="A283" i="9"/>
  <c r="B283" i="9"/>
  <c r="A284" i="9"/>
  <c r="B284" i="9"/>
  <c r="A285" i="9"/>
  <c r="C285" i="9" s="1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C300" i="9" s="1"/>
  <c r="D300" i="9" s="1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D190" i="5" s="1"/>
  <c r="G190" i="5" s="1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D195" i="5" s="1"/>
  <c r="B195" i="5"/>
  <c r="C195" i="5"/>
  <c r="A196" i="5"/>
  <c r="B196" i="5"/>
  <c r="D196" i="5" s="1"/>
  <c r="E196" i="5" s="1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D206" i="5" s="1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D211" i="5" s="1"/>
  <c r="B211" i="5"/>
  <c r="C211" i="5"/>
  <c r="A212" i="5"/>
  <c r="B212" i="5"/>
  <c r="C212" i="5"/>
  <c r="A213" i="5"/>
  <c r="B213" i="5"/>
  <c r="C213" i="5"/>
  <c r="A214" i="5"/>
  <c r="B214" i="5"/>
  <c r="C214" i="5"/>
  <c r="A215" i="5"/>
  <c r="D215" i="5" s="1"/>
  <c r="F215" i="5" s="1"/>
  <c r="B215" i="5"/>
  <c r="C215" i="5"/>
  <c r="A216" i="5"/>
  <c r="B216" i="5"/>
  <c r="C216" i="5"/>
  <c r="A217" i="5"/>
  <c r="B217" i="5"/>
  <c r="C217" i="5"/>
  <c r="A218" i="5"/>
  <c r="B218" i="5"/>
  <c r="C218" i="5"/>
  <c r="A219" i="5"/>
  <c r="D219" i="5" s="1"/>
  <c r="E219" i="5" s="1"/>
  <c r="B219" i="5"/>
  <c r="C219" i="5"/>
  <c r="A220" i="5"/>
  <c r="B220" i="5"/>
  <c r="C220" i="5"/>
  <c r="A221" i="5"/>
  <c r="B221" i="5"/>
  <c r="C221" i="5"/>
  <c r="A222" i="5"/>
  <c r="B222" i="5"/>
  <c r="C222" i="5"/>
  <c r="A223" i="5"/>
  <c r="D223" i="5" s="1"/>
  <c r="B223" i="5"/>
  <c r="C223" i="5"/>
  <c r="A224" i="5"/>
  <c r="B224" i="5"/>
  <c r="D224" i="5" s="1"/>
  <c r="C224" i="5"/>
  <c r="A225" i="5"/>
  <c r="B225" i="5"/>
  <c r="C225" i="5"/>
  <c r="A226" i="5"/>
  <c r="B226" i="5"/>
  <c r="C226" i="5"/>
  <c r="A227" i="5"/>
  <c r="D227" i="5" s="1"/>
  <c r="E227" i="5" s="1"/>
  <c r="B227" i="5"/>
  <c r="C227" i="5"/>
  <c r="A228" i="5"/>
  <c r="B228" i="5"/>
  <c r="D228" i="5" s="1"/>
  <c r="I228" i="5" s="1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D235" i="5" s="1"/>
  <c r="E235" i="5" s="1"/>
  <c r="B235" i="5"/>
  <c r="C235" i="5"/>
  <c r="A236" i="5"/>
  <c r="B236" i="5"/>
  <c r="D236" i="5" s="1"/>
  <c r="C236" i="5"/>
  <c r="A237" i="5"/>
  <c r="B237" i="5"/>
  <c r="C237" i="5"/>
  <c r="A238" i="5"/>
  <c r="B238" i="5"/>
  <c r="C238" i="5"/>
  <c r="A239" i="5"/>
  <c r="D239" i="5" s="1"/>
  <c r="E239" i="5" s="1"/>
  <c r="B239" i="5"/>
  <c r="C239" i="5"/>
  <c r="A240" i="5"/>
  <c r="B240" i="5"/>
  <c r="D240" i="5" s="1"/>
  <c r="C240" i="5"/>
  <c r="A241" i="5"/>
  <c r="B241" i="5"/>
  <c r="C241" i="5"/>
  <c r="A242" i="5"/>
  <c r="B242" i="5"/>
  <c r="C242" i="5"/>
  <c r="A243" i="5"/>
  <c r="D243" i="5" s="1"/>
  <c r="B243" i="5"/>
  <c r="C243" i="5"/>
  <c r="A244" i="5"/>
  <c r="B244" i="5"/>
  <c r="C244" i="5"/>
  <c r="A245" i="5"/>
  <c r="B245" i="5"/>
  <c r="C245" i="5"/>
  <c r="A246" i="5"/>
  <c r="B246" i="5"/>
  <c r="C246" i="5"/>
  <c r="A247" i="5"/>
  <c r="D247" i="5" s="1"/>
  <c r="F247" i="5" s="1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D253" i="5" s="1"/>
  <c r="E253" i="5" s="1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D259" i="5" s="1"/>
  <c r="G259" i="5" s="1"/>
  <c r="B259" i="5"/>
  <c r="C259" i="5"/>
  <c r="A260" i="5"/>
  <c r="B260" i="5"/>
  <c r="C260" i="5"/>
  <c r="A261" i="5"/>
  <c r="B261" i="5"/>
  <c r="C261" i="5"/>
  <c r="D261" i="5" s="1"/>
  <c r="E261" i="5" s="1"/>
  <c r="A262" i="5"/>
  <c r="B262" i="5"/>
  <c r="C262" i="5"/>
  <c r="A263" i="5"/>
  <c r="B263" i="5"/>
  <c r="C263" i="5"/>
  <c r="A264" i="5"/>
  <c r="B264" i="5"/>
  <c r="C264" i="5"/>
  <c r="A265" i="5"/>
  <c r="B265" i="5"/>
  <c r="C265" i="5"/>
  <c r="D265" i="5" s="1"/>
  <c r="I265" i="5" s="1"/>
  <c r="A266" i="5"/>
  <c r="B266" i="5"/>
  <c r="C266" i="5"/>
  <c r="A267" i="5"/>
  <c r="B267" i="5"/>
  <c r="C267" i="5"/>
  <c r="A268" i="5"/>
  <c r="B268" i="5"/>
  <c r="D268" i="5" s="1"/>
  <c r="G268" i="5" s="1"/>
  <c r="C268" i="5"/>
  <c r="A269" i="5"/>
  <c r="B269" i="5"/>
  <c r="C269" i="5"/>
  <c r="A270" i="5"/>
  <c r="B270" i="5"/>
  <c r="C270" i="5"/>
  <c r="A271" i="5"/>
  <c r="B271" i="5"/>
  <c r="C271" i="5"/>
  <c r="A272" i="5"/>
  <c r="B272" i="5"/>
  <c r="D272" i="5" s="1"/>
  <c r="G272" i="5" s="1"/>
  <c r="C272" i="5"/>
  <c r="A273" i="5"/>
  <c r="B273" i="5"/>
  <c r="C273" i="5"/>
  <c r="D273" i="5" s="1"/>
  <c r="A274" i="5"/>
  <c r="B274" i="5"/>
  <c r="C274" i="5"/>
  <c r="A275" i="5"/>
  <c r="B275" i="5"/>
  <c r="C275" i="5"/>
  <c r="A276" i="5"/>
  <c r="B276" i="5"/>
  <c r="D276" i="5" s="1"/>
  <c r="G276" i="5" s="1"/>
  <c r="C276" i="5"/>
  <c r="A277" i="5"/>
  <c r="B277" i="5"/>
  <c r="C277" i="5"/>
  <c r="D277" i="5" s="1"/>
  <c r="I277" i="5" s="1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D283" i="5" s="1"/>
  <c r="B283" i="5"/>
  <c r="C283" i="5"/>
  <c r="A284" i="5"/>
  <c r="B284" i="5"/>
  <c r="D284" i="5" s="1"/>
  <c r="G284" i="5" s="1"/>
  <c r="C284" i="5"/>
  <c r="A285" i="5"/>
  <c r="B285" i="5"/>
  <c r="C285" i="5"/>
  <c r="A286" i="5"/>
  <c r="B286" i="5"/>
  <c r="C286" i="5"/>
  <c r="A287" i="5"/>
  <c r="B287" i="5"/>
  <c r="C287" i="5"/>
  <c r="A288" i="5"/>
  <c r="B288" i="5"/>
  <c r="D288" i="5" s="1"/>
  <c r="G288" i="5" s="1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D311" i="5" s="1"/>
  <c r="B311" i="5"/>
  <c r="C311" i="5"/>
  <c r="A312" i="5"/>
  <c r="B312" i="5"/>
  <c r="D312" i="5" s="1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D317" i="5" s="1"/>
  <c r="A318" i="5"/>
  <c r="B318" i="5"/>
  <c r="C318" i="5"/>
  <c r="A319" i="5"/>
  <c r="D319" i="5" s="1"/>
  <c r="F319" i="5" s="1"/>
  <c r="B319" i="5"/>
  <c r="C319" i="5"/>
  <c r="A320" i="5"/>
  <c r="B320" i="5"/>
  <c r="C320" i="5"/>
  <c r="A321" i="5"/>
  <c r="B321" i="5"/>
  <c r="C321" i="5"/>
  <c r="A322" i="5"/>
  <c r="B322" i="5"/>
  <c r="C322" i="5"/>
  <c r="A323" i="5"/>
  <c r="D323" i="5" s="1"/>
  <c r="B323" i="5"/>
  <c r="C323" i="5"/>
  <c r="A324" i="5"/>
  <c r="B324" i="5"/>
  <c r="C324" i="5"/>
  <c r="A325" i="5"/>
  <c r="B325" i="5"/>
  <c r="C325" i="5"/>
  <c r="A326" i="5"/>
  <c r="B326" i="5"/>
  <c r="C326" i="5"/>
  <c r="A327" i="5"/>
  <c r="D327" i="5" s="1"/>
  <c r="E327" i="5" s="1"/>
  <c r="B327" i="5"/>
  <c r="C327" i="5"/>
  <c r="A328" i="5"/>
  <c r="B328" i="5"/>
  <c r="C328" i="5"/>
  <c r="A329" i="5"/>
  <c r="B329" i="5"/>
  <c r="C329" i="5"/>
  <c r="A330" i="5"/>
  <c r="B330" i="5"/>
  <c r="C330" i="5"/>
  <c r="A331" i="5"/>
  <c r="D331" i="5" s="1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D341" i="5" s="1"/>
  <c r="G341" i="5" s="1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C188" i="4"/>
  <c r="M188" i="4" s="1"/>
  <c r="O188" i="4"/>
  <c r="A189" i="4"/>
  <c r="K189" i="4" s="1"/>
  <c r="N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C194" i="4"/>
  <c r="M194" i="4" s="1"/>
  <c r="O194" i="4"/>
  <c r="A195" i="4"/>
  <c r="K195" i="4" s="1"/>
  <c r="N195" i="4" s="1"/>
  <c r="R195" i="4" s="1"/>
  <c r="B195" i="4"/>
  <c r="L195" i="4" s="1"/>
  <c r="C195" i="4"/>
  <c r="M195" i="4" s="1"/>
  <c r="O195" i="4"/>
  <c r="A196" i="4"/>
  <c r="K196" i="4" s="1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L220" i="4" s="1"/>
  <c r="C220" i="4"/>
  <c r="M220" i="4"/>
  <c r="O220" i="4"/>
  <c r="A221" i="4"/>
  <c r="K221" i="4" s="1"/>
  <c r="Q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/>
  <c r="B227" i="4"/>
  <c r="L227" i="4" s="1"/>
  <c r="C227" i="4"/>
  <c r="M227" i="4" s="1"/>
  <c r="Q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K246" i="4" s="1"/>
  <c r="B246" i="4"/>
  <c r="C246" i="4"/>
  <c r="M246" i="4" s="1"/>
  <c r="O246" i="4"/>
  <c r="A247" i="4"/>
  <c r="K247" i="4" s="1"/>
  <c r="B247" i="4"/>
  <c r="L247" i="4" s="1"/>
  <c r="C247" i="4"/>
  <c r="M247" i="4" s="1"/>
  <c r="P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L250" i="4" s="1"/>
  <c r="C250" i="4"/>
  <c r="M250" i="4" s="1"/>
  <c r="O250" i="4"/>
  <c r="A251" i="4"/>
  <c r="K251" i="4" s="1"/>
  <c r="B251" i="4"/>
  <c r="L251" i="4" s="1"/>
  <c r="P251" i="4" s="1"/>
  <c r="C251" i="4"/>
  <c r="M251" i="4" s="1"/>
  <c r="O251" i="4"/>
  <c r="A252" i="4"/>
  <c r="K252" i="4" s="1"/>
  <c r="B252" i="4"/>
  <c r="L252" i="4" s="1"/>
  <c r="P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/>
  <c r="B255" i="4"/>
  <c r="L255" i="4" s="1"/>
  <c r="C255" i="4"/>
  <c r="M255" i="4" s="1"/>
  <c r="O255" i="4"/>
  <c r="A256" i="4"/>
  <c r="K256" i="4" s="1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/>
  <c r="O259" i="4"/>
  <c r="A260" i="4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C262" i="4"/>
  <c r="M262" i="4" s="1"/>
  <c r="O262" i="4"/>
  <c r="A263" i="4"/>
  <c r="K263" i="4" s="1"/>
  <c r="Q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Q273" i="4" s="1"/>
  <c r="C273" i="4"/>
  <c r="M273" i="4" s="1"/>
  <c r="O273" i="4"/>
  <c r="A274" i="4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L276" i="4" s="1"/>
  <c r="P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L296" i="4" s="1"/>
  <c r="C296" i="4"/>
  <c r="M296" i="4" s="1"/>
  <c r="O296" i="4"/>
  <c r="A297" i="4"/>
  <c r="K297" i="4" s="1"/>
  <c r="B297" i="4"/>
  <c r="L297" i="4" s="1"/>
  <c r="P297" i="4" s="1"/>
  <c r="C297" i="4"/>
  <c r="M297" i="4" s="1"/>
  <c r="O297" i="4"/>
  <c r="A298" i="4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C300" i="4"/>
  <c r="M300" i="4" s="1"/>
  <c r="O300" i="4"/>
  <c r="A301" i="4"/>
  <c r="K301" i="4" s="1"/>
  <c r="Q301" i="4" s="1"/>
  <c r="B301" i="4"/>
  <c r="L301" i="4" s="1"/>
  <c r="C301" i="4"/>
  <c r="M301" i="4" s="1"/>
  <c r="O301" i="4"/>
  <c r="A302" i="4"/>
  <c r="K302" i="4" s="1"/>
  <c r="B302" i="4"/>
  <c r="C302" i="4"/>
  <c r="M302" i="4" s="1"/>
  <c r="O302" i="4"/>
  <c r="A303" i="4"/>
  <c r="K303" i="4" s="1"/>
  <c r="B303" i="4"/>
  <c r="L303" i="4" s="1"/>
  <c r="C303" i="4"/>
  <c r="M303" i="4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N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Q307" i="4" s="1"/>
  <c r="O307" i="4"/>
  <c r="A308" i="4"/>
  <c r="B308" i="4"/>
  <c r="C308" i="4"/>
  <c r="M308" i="4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C316" i="4"/>
  <c r="M316" i="4" s="1"/>
  <c r="O316" i="4"/>
  <c r="A317" i="4"/>
  <c r="K317" i="4" s="1"/>
  <c r="Q317" i="4" s="1"/>
  <c r="B317" i="4"/>
  <c r="L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/>
  <c r="B329" i="4"/>
  <c r="L329" i="4" s="1"/>
  <c r="C329" i="4"/>
  <c r="M329" i="4" s="1"/>
  <c r="O329" i="4"/>
  <c r="A330" i="4"/>
  <c r="B330" i="4"/>
  <c r="L330" i="4" s="1"/>
  <c r="C330" i="4"/>
  <c r="M330" i="4"/>
  <c r="O330" i="4"/>
  <c r="A331" i="4"/>
  <c r="K331" i="4" s="1"/>
  <c r="B331" i="4"/>
  <c r="L331" i="4" s="1"/>
  <c r="C331" i="4"/>
  <c r="M331" i="4" s="1"/>
  <c r="O331" i="4"/>
  <c r="A332" i="4"/>
  <c r="K332" i="4" s="1"/>
  <c r="B332" i="4"/>
  <c r="C332" i="4"/>
  <c r="M332" i="4" s="1"/>
  <c r="O332" i="4"/>
  <c r="A333" i="4"/>
  <c r="K333" i="4" s="1"/>
  <c r="Q333" i="4" s="1"/>
  <c r="B333" i="4"/>
  <c r="L333" i="4" s="1"/>
  <c r="C333" i="4"/>
  <c r="M333" i="4" s="1"/>
  <c r="O333" i="4"/>
  <c r="A334" i="4"/>
  <c r="K334" i="4" s="1"/>
  <c r="B334" i="4"/>
  <c r="C334" i="4"/>
  <c r="M334" i="4" s="1"/>
  <c r="O334" i="4"/>
  <c r="A335" i="4"/>
  <c r="K335" i="4" s="1"/>
  <c r="B335" i="4"/>
  <c r="L335" i="4" s="1"/>
  <c r="C335" i="4"/>
  <c r="M335" i="4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L344" i="4" s="1"/>
  <c r="C344" i="4"/>
  <c r="M344" i="4" s="1"/>
  <c r="O344" i="4"/>
  <c r="A345" i="4"/>
  <c r="K345" i="4"/>
  <c r="Q345" i="4" s="1"/>
  <c r="B345" i="4"/>
  <c r="L345" i="4" s="1"/>
  <c r="C345" i="4"/>
  <c r="M345" i="4" s="1"/>
  <c r="O345" i="4"/>
  <c r="A346" i="4"/>
  <c r="B346" i="4"/>
  <c r="L346" i="4" s="1"/>
  <c r="C346" i="4"/>
  <c r="M346" i="4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Q349" i="4" s="1"/>
  <c r="B349" i="4"/>
  <c r="L349" i="4" s="1"/>
  <c r="C349" i="4"/>
  <c r="M349" i="4" s="1"/>
  <c r="O349" i="4"/>
  <c r="A350" i="4"/>
  <c r="K350" i="4" s="1"/>
  <c r="B350" i="4"/>
  <c r="C350" i="4"/>
  <c r="M350" i="4" s="1"/>
  <c r="O350" i="4"/>
  <c r="A351" i="4"/>
  <c r="K351" i="4" s="1"/>
  <c r="B351" i="4"/>
  <c r="L351" i="4" s="1"/>
  <c r="C351" i="4"/>
  <c r="M351" i="4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P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/>
  <c r="P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/>
  <c r="B364" i="4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N369" i="4" s="1"/>
  <c r="R369" i="4" s="1"/>
  <c r="C369" i="4"/>
  <c r="M369" i="4" s="1"/>
  <c r="O369" i="4"/>
  <c r="A370" i="4"/>
  <c r="B370" i="4"/>
  <c r="L370" i="4" s="1"/>
  <c r="N370" i="4" s="1"/>
  <c r="R370" i="4" s="1"/>
  <c r="C370" i="4"/>
  <c r="M370" i="4" s="1"/>
  <c r="O370" i="4"/>
  <c r="A371" i="4"/>
  <c r="K371" i="4"/>
  <c r="P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N377" i="4" s="1"/>
  <c r="R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/>
  <c r="B380" i="4"/>
  <c r="C380" i="4"/>
  <c r="M380" i="4" s="1"/>
  <c r="O380" i="4"/>
  <c r="A381" i="4"/>
  <c r="B381" i="4"/>
  <c r="L381" i="4" s="1"/>
  <c r="C381" i="4"/>
  <c r="M381" i="4" s="1"/>
  <c r="P381" i="4" s="1"/>
  <c r="O381" i="4"/>
  <c r="A382" i="4"/>
  <c r="K382" i="4" s="1"/>
  <c r="B382" i="4"/>
  <c r="L382" i="4" s="1"/>
  <c r="C382" i="4"/>
  <c r="M382" i="4" s="1"/>
  <c r="N382" i="4" s="1"/>
  <c r="R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N384" i="4" s="1"/>
  <c r="O384" i="4"/>
  <c r="A385" i="4"/>
  <c r="B385" i="4"/>
  <c r="C385" i="4"/>
  <c r="M385" i="4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N387" i="4" s="1"/>
  <c r="R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N389" i="4" s="1"/>
  <c r="R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/>
  <c r="O391" i="4"/>
  <c r="A392" i="4"/>
  <c r="K392" i="4" s="1"/>
  <c r="B392" i="4"/>
  <c r="L392" i="4"/>
  <c r="C392" i="4"/>
  <c r="M392" i="4" s="1"/>
  <c r="O392" i="4"/>
  <c r="A393" i="4"/>
  <c r="B393" i="4"/>
  <c r="C393" i="4"/>
  <c r="M393" i="4" s="1"/>
  <c r="O393" i="4"/>
  <c r="A394" i="4"/>
  <c r="K394" i="4" s="1"/>
  <c r="Q394" i="4" s="1"/>
  <c r="B394" i="4"/>
  <c r="L394" i="4" s="1"/>
  <c r="C394" i="4"/>
  <c r="M394" i="4" s="1"/>
  <c r="O394" i="4"/>
  <c r="A395" i="4"/>
  <c r="B395" i="4"/>
  <c r="L395" i="4" s="1"/>
  <c r="C395" i="4"/>
  <c r="M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/>
  <c r="O398" i="4"/>
  <c r="A399" i="4"/>
  <c r="B399" i="4"/>
  <c r="L399" i="4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Q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/>
  <c r="B418" i="4"/>
  <c r="L418" i="4" s="1"/>
  <c r="C418" i="4"/>
  <c r="M418" i="4"/>
  <c r="O418" i="4"/>
  <c r="A419" i="4"/>
  <c r="K419" i="4" s="1"/>
  <c r="B419" i="4"/>
  <c r="L419" i="4"/>
  <c r="C419" i="4"/>
  <c r="M419" i="4" s="1"/>
  <c r="O419" i="4"/>
  <c r="A420" i="4"/>
  <c r="K420" i="4"/>
  <c r="B420" i="4"/>
  <c r="L420" i="4" s="1"/>
  <c r="C420" i="4"/>
  <c r="M420" i="4" s="1"/>
  <c r="Q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Q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/>
  <c r="O442" i="4"/>
  <c r="A443" i="4"/>
  <c r="B443" i="4"/>
  <c r="L443" i="4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/>
  <c r="B450" i="4"/>
  <c r="L450" i="4" s="1"/>
  <c r="C450" i="4"/>
  <c r="M450" i="4"/>
  <c r="O450" i="4"/>
  <c r="A451" i="4"/>
  <c r="B451" i="4"/>
  <c r="L451" i="4" s="1"/>
  <c r="C451" i="4"/>
  <c r="M451" i="4" s="1"/>
  <c r="O451" i="4"/>
  <c r="A452" i="4"/>
  <c r="K452" i="4"/>
  <c r="B452" i="4"/>
  <c r="L452" i="4" s="1"/>
  <c r="C452" i="4"/>
  <c r="M452" i="4"/>
  <c r="O452" i="4"/>
  <c r="A453" i="4"/>
  <c r="K453" i="4" s="1"/>
  <c r="B453" i="4"/>
  <c r="L453" i="4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/>
  <c r="O460" i="4"/>
  <c r="A461" i="4"/>
  <c r="B461" i="4"/>
  <c r="C461" i="4"/>
  <c r="M461" i="4" s="1"/>
  <c r="O461" i="4"/>
  <c r="A462" i="4"/>
  <c r="K462" i="4"/>
  <c r="B462" i="4"/>
  <c r="L462" i="4" s="1"/>
  <c r="C462" i="4"/>
  <c r="M462" i="4"/>
  <c r="O462" i="4"/>
  <c r="A463" i="4"/>
  <c r="B463" i="4"/>
  <c r="L463" i="4"/>
  <c r="C463" i="4"/>
  <c r="M463" i="4" s="1"/>
  <c r="O463" i="4"/>
  <c r="A464" i="4"/>
  <c r="K464" i="4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/>
  <c r="P475" i="4" s="1"/>
  <c r="O475" i="4"/>
  <c r="A476" i="4"/>
  <c r="K476" i="4"/>
  <c r="B476" i="4"/>
  <c r="L476" i="4" s="1"/>
  <c r="C476" i="4"/>
  <c r="M476" i="4" s="1"/>
  <c r="O476" i="4"/>
  <c r="A477" i="4"/>
  <c r="B477" i="4"/>
  <c r="L477" i="4" s="1"/>
  <c r="C477" i="4"/>
  <c r="M477" i="4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15" i="11"/>
  <c r="N215" i="11" s="1"/>
  <c r="C298" i="9"/>
  <c r="C322" i="9"/>
  <c r="E322" i="9"/>
  <c r="C282" i="9"/>
  <c r="C348" i="9"/>
  <c r="D348" i="9"/>
  <c r="C331" i="9"/>
  <c r="E331" i="9"/>
  <c r="C307" i="9"/>
  <c r="E307" i="9"/>
  <c r="C299" i="9"/>
  <c r="E299" i="9" s="1"/>
  <c r="C283" i="9"/>
  <c r="C259" i="9"/>
  <c r="E259" i="9" s="1"/>
  <c r="E251" i="9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280" i="11"/>
  <c r="I380" i="11"/>
  <c r="I770" i="11"/>
  <c r="J770" i="11"/>
  <c r="J330" i="11"/>
  <c r="I976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45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328" i="11"/>
  <c r="I388" i="11"/>
  <c r="I396" i="11"/>
  <c r="J946" i="11"/>
  <c r="J478" i="11"/>
  <c r="J542" i="11"/>
  <c r="I572" i="11"/>
  <c r="J764" i="11"/>
  <c r="J716" i="11"/>
  <c r="I826" i="11"/>
  <c r="I670" i="11"/>
  <c r="I240" i="11"/>
  <c r="I303" i="11"/>
  <c r="I331" i="11"/>
  <c r="I335" i="11"/>
  <c r="I339" i="11"/>
  <c r="I343" i="11"/>
  <c r="I359" i="11"/>
  <c r="I363" i="11"/>
  <c r="I367" i="11"/>
  <c r="I383" i="11"/>
  <c r="I395" i="11"/>
  <c r="J318" i="11"/>
  <c r="J350" i="11"/>
  <c r="I499" i="11"/>
  <c r="I523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262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229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5" i="11"/>
  <c r="I293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J211" i="11"/>
  <c r="J306" i="11"/>
  <c r="I308" i="11"/>
  <c r="I316" i="11"/>
  <c r="I320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I215" i="11"/>
  <c r="J314" i="11"/>
  <c r="J334" i="11"/>
  <c r="J346" i="11"/>
  <c r="I443" i="11"/>
  <c r="I527" i="11"/>
  <c r="I531" i="11"/>
  <c r="I555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11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62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5" i="11"/>
  <c r="J307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42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47" i="11"/>
  <c r="I255" i="11"/>
  <c r="J255" i="11"/>
  <c r="I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246" i="11"/>
  <c r="J249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32" i="11"/>
  <c r="J271" i="11"/>
  <c r="J303" i="11"/>
  <c r="J311" i="11"/>
  <c r="J319" i="11"/>
  <c r="J327" i="11"/>
  <c r="J335" i="11"/>
  <c r="J343" i="11"/>
  <c r="J265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C29" i="9"/>
  <c r="C39" i="9"/>
  <c r="G39" i="9" s="1"/>
  <c r="C45" i="9"/>
  <c r="E45" i="9" s="1"/>
  <c r="C53" i="9"/>
  <c r="C59" i="9"/>
  <c r="D59" i="9" s="1"/>
  <c r="C67" i="9"/>
  <c r="C73" i="9"/>
  <c r="D73" i="9" s="1"/>
  <c r="C79" i="9"/>
  <c r="D79" i="9" s="1"/>
  <c r="C87" i="9"/>
  <c r="D87" i="9" s="1"/>
  <c r="C93" i="9"/>
  <c r="C99" i="9"/>
  <c r="D99" i="9" s="1"/>
  <c r="C105" i="9"/>
  <c r="D105" i="9" s="1"/>
  <c r="C119" i="9"/>
  <c r="D119" i="9" s="1"/>
  <c r="C125" i="9"/>
  <c r="G125" i="9" s="1"/>
  <c r="C141" i="9"/>
  <c r="G141" i="9" s="1"/>
  <c r="C209" i="9"/>
  <c r="E209" i="9" s="1"/>
  <c r="C213" i="9"/>
  <c r="C215" i="9"/>
  <c r="C219" i="9"/>
  <c r="E219" i="9" s="1"/>
  <c r="G223" i="9"/>
  <c r="C223" i="9"/>
  <c r="E223" i="9" s="1"/>
  <c r="E225" i="9"/>
  <c r="C227" i="9"/>
  <c r="E227" i="9" s="1"/>
  <c r="D229" i="9"/>
  <c r="C233" i="9"/>
  <c r="E233" i="9" s="1"/>
  <c r="C237" i="9"/>
  <c r="D237" i="9" s="1"/>
  <c r="C241" i="9"/>
  <c r="E241" i="9" s="1"/>
  <c r="C245" i="9"/>
  <c r="G247" i="9"/>
  <c r="D247" i="9"/>
  <c r="G251" i="9"/>
  <c r="D251" i="9"/>
  <c r="C255" i="9"/>
  <c r="G255" i="9"/>
  <c r="E257" i="9"/>
  <c r="G259" i="9"/>
  <c r="D261" i="9"/>
  <c r="C263" i="9"/>
  <c r="C265" i="9"/>
  <c r="C269" i="9"/>
  <c r="D269" i="9" s="1"/>
  <c r="C273" i="9"/>
  <c r="E273" i="9" s="1"/>
  <c r="C275" i="9"/>
  <c r="E275" i="9" s="1"/>
  <c r="C279" i="9"/>
  <c r="G279" i="9" s="1"/>
  <c r="E281" i="9"/>
  <c r="D285" i="9"/>
  <c r="C287" i="9"/>
  <c r="C289" i="9"/>
  <c r="E289" i="9" s="1"/>
  <c r="C293" i="9"/>
  <c r="D293" i="9" s="1"/>
  <c r="C297" i="9"/>
  <c r="E297" i="9" s="1"/>
  <c r="D299" i="9"/>
  <c r="C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34" i="9"/>
  <c r="C50" i="9"/>
  <c r="C66" i="9"/>
  <c r="C82" i="9"/>
  <c r="C98" i="9"/>
  <c r="C114" i="9"/>
  <c r="C130" i="9"/>
  <c r="E134" i="9"/>
  <c r="C142" i="9"/>
  <c r="D142" i="9" s="1"/>
  <c r="C146" i="9"/>
  <c r="E150" i="9"/>
  <c r="C158" i="9"/>
  <c r="D158" i="9" s="1"/>
  <c r="C164" i="9"/>
  <c r="G164" i="9" s="1"/>
  <c r="C170" i="9"/>
  <c r="C184" i="9"/>
  <c r="D184" i="9" s="1"/>
  <c r="C190" i="9"/>
  <c r="C194" i="9"/>
  <c r="D194" i="9" s="1"/>
  <c r="C206" i="9"/>
  <c r="C214" i="9"/>
  <c r="G214" i="9" s="1"/>
  <c r="E228" i="9"/>
  <c r="C236" i="9"/>
  <c r="E242" i="9"/>
  <c r="D256" i="9"/>
  <c r="E262" i="9"/>
  <c r="E276" i="9"/>
  <c r="C284" i="9"/>
  <c r="D284" i="9" s="1"/>
  <c r="G290" i="9"/>
  <c r="E296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57" i="5"/>
  <c r="I357" i="5" s="1"/>
  <c r="D318" i="5"/>
  <c r="I318" i="5" s="1"/>
  <c r="D262" i="5"/>
  <c r="I262" i="5" s="1"/>
  <c r="D222" i="5"/>
  <c r="I222" i="5" s="1"/>
  <c r="D210" i="5"/>
  <c r="I210" i="5" s="1"/>
  <c r="I206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D366" i="5"/>
  <c r="D362" i="5"/>
  <c r="I362" i="5" s="1"/>
  <c r="D358" i="5"/>
  <c r="I358" i="5"/>
  <c r="D354" i="5"/>
  <c r="I354" i="5" s="1"/>
  <c r="D350" i="5"/>
  <c r="I350" i="5"/>
  <c r="D346" i="5"/>
  <c r="I346" i="5" s="1"/>
  <c r="D342" i="5"/>
  <c r="I342" i="5"/>
  <c r="D338" i="5"/>
  <c r="I338" i="5" s="1"/>
  <c r="D334" i="5"/>
  <c r="I334" i="5" s="1"/>
  <c r="D330" i="5"/>
  <c r="I330" i="5" s="1"/>
  <c r="D326" i="5"/>
  <c r="I326" i="5" s="1"/>
  <c r="D322" i="5"/>
  <c r="I322" i="5" s="1"/>
  <c r="E317" i="5"/>
  <c r="D299" i="5"/>
  <c r="D279" i="5"/>
  <c r="D269" i="5"/>
  <c r="I259" i="5"/>
  <c r="D231" i="5"/>
  <c r="D199" i="5"/>
  <c r="E190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306" i="5"/>
  <c r="F306" i="5" s="1"/>
  <c r="D302" i="5"/>
  <c r="F302" i="5" s="1"/>
  <c r="D298" i="5"/>
  <c r="G298" i="5"/>
  <c r="D294" i="5"/>
  <c r="F294" i="5" s="1"/>
  <c r="D290" i="5"/>
  <c r="D280" i="5"/>
  <c r="G280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T416" i="4" s="1"/>
  <c r="Q351" i="4"/>
  <c r="Q341" i="4"/>
  <c r="Q337" i="4"/>
  <c r="Q325" i="4"/>
  <c r="Q321" i="4"/>
  <c r="Q313" i="4"/>
  <c r="Q311" i="4"/>
  <c r="Q305" i="4"/>
  <c r="T305" i="4" s="1"/>
  <c r="Q303" i="4"/>
  <c r="Q283" i="4"/>
  <c r="Q275" i="4"/>
  <c r="Q269" i="4"/>
  <c r="Q267" i="4"/>
  <c r="Q261" i="4"/>
  <c r="Q259" i="4"/>
  <c r="Q251" i="4"/>
  <c r="Q245" i="4"/>
  <c r="Q219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6" i="4"/>
  <c r="K354" i="4"/>
  <c r="K352" i="4"/>
  <c r="K346" i="4"/>
  <c r="K344" i="4"/>
  <c r="K342" i="4"/>
  <c r="K340" i="4"/>
  <c r="K338" i="4"/>
  <c r="K336" i="4"/>
  <c r="K330" i="4"/>
  <c r="K328" i="4"/>
  <c r="K326" i="4"/>
  <c r="K324" i="4"/>
  <c r="K322" i="4"/>
  <c r="Q322" i="4" s="1"/>
  <c r="K320" i="4"/>
  <c r="K314" i="4"/>
  <c r="K312" i="4"/>
  <c r="K310" i="4"/>
  <c r="K308" i="4"/>
  <c r="K306" i="4"/>
  <c r="K304" i="4"/>
  <c r="K298" i="4"/>
  <c r="Q298" i="4" s="1"/>
  <c r="K296" i="4"/>
  <c r="K292" i="4"/>
  <c r="K290" i="4"/>
  <c r="K288" i="4"/>
  <c r="K286" i="4"/>
  <c r="K284" i="4"/>
  <c r="K282" i="4"/>
  <c r="K280" i="4"/>
  <c r="K276" i="4"/>
  <c r="K274" i="4"/>
  <c r="Q274" i="4" s="1"/>
  <c r="K272" i="4"/>
  <c r="K270" i="4"/>
  <c r="K268" i="4"/>
  <c r="K266" i="4"/>
  <c r="K264" i="4"/>
  <c r="K260" i="4"/>
  <c r="K258" i="4"/>
  <c r="K250" i="4"/>
  <c r="K248" i="4"/>
  <c r="K238" i="4"/>
  <c r="Q209" i="4"/>
  <c r="Q201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49" i="5"/>
  <c r="I449" i="5" s="1"/>
  <c r="D445" i="5"/>
  <c r="D441" i="5"/>
  <c r="D437" i="5"/>
  <c r="D433" i="5"/>
  <c r="I433" i="5" s="1"/>
  <c r="D429" i="5"/>
  <c r="D425" i="5"/>
  <c r="D421" i="5"/>
  <c r="D417" i="5"/>
  <c r="I417" i="5" s="1"/>
  <c r="D413" i="5"/>
  <c r="D409" i="5"/>
  <c r="D405" i="5"/>
  <c r="D401" i="5"/>
  <c r="I401" i="5" s="1"/>
  <c r="D399" i="5"/>
  <c r="D397" i="5"/>
  <c r="D393" i="5"/>
  <c r="D389" i="5"/>
  <c r="D385" i="5"/>
  <c r="I385" i="5" s="1"/>
  <c r="D381" i="5"/>
  <c r="F381" i="5" s="1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D485" i="5"/>
  <c r="F485" i="5"/>
  <c r="D481" i="5"/>
  <c r="F481" i="5" s="1"/>
  <c r="D477" i="5"/>
  <c r="F477" i="5"/>
  <c r="D475" i="5"/>
  <c r="D473" i="5"/>
  <c r="F473" i="5" s="1"/>
  <c r="D469" i="5"/>
  <c r="F469" i="5"/>
  <c r="D465" i="5"/>
  <c r="F465" i="5" s="1"/>
  <c r="D461" i="5"/>
  <c r="F461" i="5"/>
  <c r="D457" i="5"/>
  <c r="F457" i="5" s="1"/>
  <c r="D454" i="5"/>
  <c r="D453" i="5"/>
  <c r="F453" i="5"/>
  <c r="F449" i="5"/>
  <c r="F433" i="5"/>
  <c r="F417" i="5"/>
  <c r="F385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3" i="4"/>
  <c r="L469" i="4"/>
  <c r="L461" i="4"/>
  <c r="L457" i="4"/>
  <c r="L449" i="4"/>
  <c r="Q449" i="4" s="1"/>
  <c r="L441" i="4"/>
  <c r="L433" i="4"/>
  <c r="Q428" i="4"/>
  <c r="Q426" i="4"/>
  <c r="L425" i="4"/>
  <c r="Q418" i="4"/>
  <c r="L417" i="4"/>
  <c r="L401" i="4"/>
  <c r="L393" i="4"/>
  <c r="Q388" i="4"/>
  <c r="L385" i="4"/>
  <c r="Q379" i="4"/>
  <c r="K370" i="4"/>
  <c r="K368" i="4"/>
  <c r="K220" i="4"/>
  <c r="K218" i="4"/>
  <c r="K216" i="4"/>
  <c r="K214" i="4"/>
  <c r="K210" i="4"/>
  <c r="K208" i="4"/>
  <c r="K206" i="4"/>
  <c r="K204" i="4"/>
  <c r="K202" i="4"/>
  <c r="K198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368" i="4"/>
  <c r="M360" i="4"/>
  <c r="L352" i="4"/>
  <c r="L348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/>
  <c r="K417" i="4"/>
  <c r="K413" i="4"/>
  <c r="Q413" i="4" s="1"/>
  <c r="K409" i="4"/>
  <c r="K405" i="4"/>
  <c r="Q405" i="4" s="1"/>
  <c r="K397" i="4"/>
  <c r="Q397" i="4" s="1"/>
  <c r="K393" i="4"/>
  <c r="K389" i="4"/>
  <c r="Q389" i="4" s="1"/>
  <c r="K385" i="4"/>
  <c r="K381" i="4"/>
  <c r="M372" i="4"/>
  <c r="L354" i="4"/>
  <c r="L350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N485" i="4" s="1"/>
  <c r="R485" i="4" s="1"/>
  <c r="K483" i="4"/>
  <c r="Q483" i="4" s="1"/>
  <c r="K481" i="4"/>
  <c r="K479" i="4"/>
  <c r="K477" i="4"/>
  <c r="K475" i="4"/>
  <c r="K473" i="4"/>
  <c r="K471" i="4"/>
  <c r="Q471" i="4" s="1"/>
  <c r="K469" i="4"/>
  <c r="P469" i="4" s="1"/>
  <c r="K467" i="4"/>
  <c r="K465" i="4"/>
  <c r="K463" i="4"/>
  <c r="K461" i="4"/>
  <c r="L228" i="4"/>
  <c r="Q228" i="4" s="1"/>
  <c r="L224" i="4"/>
  <c r="Q224" i="4" s="1"/>
  <c r="L212" i="4"/>
  <c r="L334" i="4"/>
  <c r="L332" i="4"/>
  <c r="L328" i="4"/>
  <c r="L326" i="4"/>
  <c r="L324" i="4"/>
  <c r="L322" i="4"/>
  <c r="L320" i="4"/>
  <c r="L318" i="4"/>
  <c r="L316" i="4"/>
  <c r="L312" i="4"/>
  <c r="N312" i="4" s="1"/>
  <c r="R312" i="4" s="1"/>
  <c r="L310" i="4"/>
  <c r="L308" i="4"/>
  <c r="L306" i="4"/>
  <c r="L304" i="4"/>
  <c r="N304" i="4" s="1"/>
  <c r="R304" i="4" s="1"/>
  <c r="L302" i="4"/>
  <c r="L300" i="4"/>
  <c r="L288" i="4"/>
  <c r="N288" i="4" s="1"/>
  <c r="R288" i="4" s="1"/>
  <c r="L286" i="4"/>
  <c r="L284" i="4"/>
  <c r="L282" i="4"/>
  <c r="L280" i="4"/>
  <c r="L278" i="4"/>
  <c r="L272" i="4"/>
  <c r="L270" i="4"/>
  <c r="L268" i="4"/>
  <c r="L266" i="4"/>
  <c r="L264" i="4"/>
  <c r="L262" i="4"/>
  <c r="L258" i="4"/>
  <c r="L256" i="4"/>
  <c r="L248" i="4"/>
  <c r="M244" i="4"/>
  <c r="M240" i="4"/>
  <c r="M236" i="4"/>
  <c r="L226" i="4"/>
  <c r="Q226" i="4" s="1"/>
  <c r="L222" i="4"/>
  <c r="L218" i="4"/>
  <c r="P218" i="4" s="1"/>
  <c r="L214" i="4"/>
  <c r="L104" i="4"/>
  <c r="L100" i="4"/>
  <c r="L96" i="4"/>
  <c r="L92" i="4"/>
  <c r="L102" i="4"/>
  <c r="L98" i="4"/>
  <c r="L94" i="4"/>
  <c r="L206" i="4"/>
  <c r="P206" i="4" s="1"/>
  <c r="L204" i="4"/>
  <c r="L200" i="4"/>
  <c r="N200" i="4" s="1"/>
  <c r="L196" i="4"/>
  <c r="L194" i="4"/>
  <c r="L192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8" i="4"/>
  <c r="N418" i="4"/>
  <c r="P416" i="4"/>
  <c r="N416" i="4"/>
  <c r="P412" i="4"/>
  <c r="N412" i="4"/>
  <c r="P400" i="4"/>
  <c r="S400" i="4" s="1"/>
  <c r="N400" i="4"/>
  <c r="P398" i="4"/>
  <c r="N398" i="4"/>
  <c r="P396" i="4"/>
  <c r="P394" i="4"/>
  <c r="N394" i="4"/>
  <c r="P392" i="4"/>
  <c r="N392" i="4"/>
  <c r="P388" i="4"/>
  <c r="N388" i="4"/>
  <c r="L380" i="4"/>
  <c r="L378" i="4"/>
  <c r="N378" i="4" s="1"/>
  <c r="R378" i="4" s="1"/>
  <c r="L376" i="4"/>
  <c r="L374" i="4"/>
  <c r="L372" i="4"/>
  <c r="L364" i="4"/>
  <c r="L362" i="4"/>
  <c r="L360" i="4"/>
  <c r="L358" i="4"/>
  <c r="N379" i="4"/>
  <c r="P379" i="4"/>
  <c r="S379" i="4" s="1"/>
  <c r="N373" i="4"/>
  <c r="P369" i="4"/>
  <c r="S369" i="4" s="1"/>
  <c r="P363" i="4"/>
  <c r="N357" i="4"/>
  <c r="R357" i="4" s="1"/>
  <c r="P351" i="4"/>
  <c r="N351" i="4"/>
  <c r="R351" i="4" s="1"/>
  <c r="P349" i="4"/>
  <c r="N349" i="4"/>
  <c r="N347" i="4"/>
  <c r="N343" i="4"/>
  <c r="R343" i="4" s="1"/>
  <c r="P341" i="4"/>
  <c r="N341" i="4"/>
  <c r="P337" i="4"/>
  <c r="N337" i="4"/>
  <c r="P335" i="4"/>
  <c r="N335" i="4"/>
  <c r="R335" i="4" s="1"/>
  <c r="P333" i="4"/>
  <c r="N333" i="4"/>
  <c r="P331" i="4"/>
  <c r="P327" i="4"/>
  <c r="P325" i="4"/>
  <c r="N325" i="4"/>
  <c r="P321" i="4"/>
  <c r="N321" i="4"/>
  <c r="P319" i="4"/>
  <c r="P317" i="4"/>
  <c r="N317" i="4"/>
  <c r="P313" i="4"/>
  <c r="P311" i="4"/>
  <c r="N311" i="4"/>
  <c r="R311" i="4" s="1"/>
  <c r="P309" i="4"/>
  <c r="N309" i="4"/>
  <c r="P307" i="4"/>
  <c r="S307" i="4" s="1"/>
  <c r="N307" i="4"/>
  <c r="P305" i="4"/>
  <c r="P303" i="4"/>
  <c r="N303" i="4"/>
  <c r="R303" i="4" s="1"/>
  <c r="P301" i="4"/>
  <c r="N301" i="4"/>
  <c r="P299" i="4"/>
  <c r="P293" i="4"/>
  <c r="P289" i="4"/>
  <c r="P285" i="4"/>
  <c r="P281" i="4"/>
  <c r="P277" i="4"/>
  <c r="P275" i="4"/>
  <c r="N275" i="4"/>
  <c r="P273" i="4"/>
  <c r="N273" i="4"/>
  <c r="P269" i="4"/>
  <c r="N269" i="4"/>
  <c r="P267" i="4"/>
  <c r="N267" i="4"/>
  <c r="T267" i="4" s="1"/>
  <c r="P263" i="4"/>
  <c r="N263" i="4"/>
  <c r="R263" i="4" s="1"/>
  <c r="P261" i="4"/>
  <c r="N261" i="4"/>
  <c r="P259" i="4"/>
  <c r="N259" i="4"/>
  <c r="N255" i="4"/>
  <c r="R255" i="4" s="1"/>
  <c r="N251" i="4"/>
  <c r="N247" i="4"/>
  <c r="R247" i="4" s="1"/>
  <c r="L246" i="4"/>
  <c r="L244" i="4"/>
  <c r="L242" i="4"/>
  <c r="L240" i="4"/>
  <c r="L238" i="4"/>
  <c r="L236" i="4"/>
  <c r="N245" i="4"/>
  <c r="R245" i="4" s="1"/>
  <c r="P245" i="4"/>
  <c r="N241" i="4"/>
  <c r="R241" i="4" s="1"/>
  <c r="P241" i="4"/>
  <c r="S241" i="4" s="1"/>
  <c r="U241" i="4" s="1"/>
  <c r="N239" i="4"/>
  <c r="R239" i="4" s="1"/>
  <c r="P239" i="4"/>
  <c r="N237" i="4"/>
  <c r="R237" i="4" s="1"/>
  <c r="P233" i="4"/>
  <c r="P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/>
  <c r="N215" i="4"/>
  <c r="R215" i="4" s="1"/>
  <c r="N213" i="4"/>
  <c r="N209" i="4"/>
  <c r="N207" i="4"/>
  <c r="R207" i="4" s="1"/>
  <c r="N205" i="4"/>
  <c r="N203" i="4"/>
  <c r="R203" i="4" s="1"/>
  <c r="N201" i="4"/>
  <c r="N197" i="4"/>
  <c r="N187" i="4"/>
  <c r="R187" i="4" s="1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27" i="9"/>
  <c r="G219" i="9"/>
  <c r="D223" i="9"/>
  <c r="F377" i="5"/>
  <c r="F393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240" i="11"/>
  <c r="N240" i="11" s="1"/>
  <c r="K240" i="11"/>
  <c r="M240" i="11" s="1"/>
  <c r="L328" i="11"/>
  <c r="N328" i="11"/>
  <c r="K328" i="11"/>
  <c r="M328" i="11"/>
  <c r="K348" i="11"/>
  <c r="M348" i="11"/>
  <c r="L348" i="11"/>
  <c r="N348" i="11"/>
  <c r="D308" i="9"/>
  <c r="D324" i="9"/>
  <c r="E232" i="9"/>
  <c r="D249" i="9"/>
  <c r="D281" i="9"/>
  <c r="D297" i="9"/>
  <c r="D313" i="9"/>
  <c r="D329" i="9"/>
  <c r="D345" i="9"/>
  <c r="E252" i="9"/>
  <c r="E268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88" i="9"/>
  <c r="G276" i="9"/>
  <c r="G272" i="9"/>
  <c r="G268" i="9"/>
  <c r="G256" i="9"/>
  <c r="G252" i="9"/>
  <c r="G236" i="9"/>
  <c r="G232" i="9"/>
  <c r="G228" i="9"/>
  <c r="G196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3" i="9"/>
  <c r="G269" i="9"/>
  <c r="G265" i="9"/>
  <c r="G261" i="9"/>
  <c r="G257" i="9"/>
  <c r="G249" i="9"/>
  <c r="G245" i="9"/>
  <c r="G241" i="9"/>
  <c r="G237" i="9"/>
  <c r="G233" i="9"/>
  <c r="G229" i="9"/>
  <c r="G225" i="9"/>
  <c r="G217" i="9"/>
  <c r="G213" i="9"/>
  <c r="G209" i="9"/>
  <c r="K329" i="11"/>
  <c r="M329" i="11"/>
  <c r="L329" i="11"/>
  <c r="N329" i="11"/>
  <c r="L265" i="11"/>
  <c r="N265" i="11" s="1"/>
  <c r="K265" i="11"/>
  <c r="M265" i="11" s="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255" i="11"/>
  <c r="N255" i="11" s="1"/>
  <c r="K255" i="11"/>
  <c r="M255" i="11" s="1"/>
  <c r="L347" i="11"/>
  <c r="N347" i="11"/>
  <c r="K347" i="11"/>
  <c r="M347" i="11"/>
  <c r="L283" i="11"/>
  <c r="N283" i="11" s="1"/>
  <c r="K283" i="11"/>
  <c r="M283" i="11" s="1"/>
  <c r="L308" i="11"/>
  <c r="N308" i="11"/>
  <c r="K308" i="11"/>
  <c r="M308" i="11"/>
  <c r="L314" i="11"/>
  <c r="N314" i="11"/>
  <c r="K314" i="11"/>
  <c r="M314" i="11"/>
  <c r="K211" i="11"/>
  <c r="M211" i="11" s="1"/>
  <c r="L211" i="11"/>
  <c r="N211" i="11" s="1"/>
  <c r="K262" i="11"/>
  <c r="M262" i="11" s="1"/>
  <c r="L262" i="11"/>
  <c r="N262" i="11" s="1"/>
  <c r="L350" i="11"/>
  <c r="N350" i="11"/>
  <c r="K350" i="11"/>
  <c r="M350" i="11"/>
  <c r="L330" i="11"/>
  <c r="N330" i="11"/>
  <c r="K330" i="11"/>
  <c r="M330" i="11"/>
  <c r="D209" i="9"/>
  <c r="D217" i="9"/>
  <c r="D225" i="9"/>
  <c r="D233" i="9"/>
  <c r="D241" i="9"/>
  <c r="D242" i="9"/>
  <c r="E213" i="9"/>
  <c r="E229" i="9"/>
  <c r="E237" i="9"/>
  <c r="E245" i="9"/>
  <c r="E261" i="9"/>
  <c r="E269" i="9"/>
  <c r="E285" i="9"/>
  <c r="E293" i="9"/>
  <c r="E301" i="9"/>
  <c r="E309" i="9"/>
  <c r="E317" i="9"/>
  <c r="E325" i="9"/>
  <c r="E333" i="9"/>
  <c r="E341" i="9"/>
  <c r="E349" i="9"/>
  <c r="D26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L280" i="11"/>
  <c r="N280" i="11" s="1"/>
  <c r="K280" i="11"/>
  <c r="M280" i="11" s="1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L249" i="11"/>
  <c r="N249" i="11" s="1"/>
  <c r="K249" i="11"/>
  <c r="M249" i="11" s="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K306" i="11"/>
  <c r="M306" i="11"/>
  <c r="L306" i="11"/>
  <c r="N306" i="11"/>
  <c r="K209" i="11"/>
  <c r="M209" i="11" s="1"/>
  <c r="L209" i="11"/>
  <c r="N209" i="11" s="1"/>
  <c r="K320" i="11"/>
  <c r="M320" i="11"/>
  <c r="L320" i="11"/>
  <c r="N320" i="11"/>
  <c r="L318" i="11"/>
  <c r="N318" i="11"/>
  <c r="K318" i="11"/>
  <c r="M318" i="11"/>
  <c r="D196" i="9"/>
  <c r="D228" i="9"/>
  <c r="D236" i="9"/>
  <c r="E247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 s="1"/>
  <c r="L246" i="11"/>
  <c r="N246" i="11"/>
  <c r="K246" i="11"/>
  <c r="M246" i="11" s="1"/>
  <c r="L341" i="11"/>
  <c r="N341" i="11"/>
  <c r="K341" i="11"/>
  <c r="M341" i="11"/>
  <c r="L309" i="11"/>
  <c r="N309" i="11"/>
  <c r="K309" i="11"/>
  <c r="M309" i="11"/>
  <c r="K253" i="11"/>
  <c r="M253" i="11"/>
  <c r="L253" i="11"/>
  <c r="N253" i="11" s="1"/>
  <c r="L247" i="11"/>
  <c r="N247" i="11"/>
  <c r="K247" i="11"/>
  <c r="M247" i="11" s="1"/>
  <c r="L315" i="11"/>
  <c r="N315" i="11"/>
  <c r="K315" i="11"/>
  <c r="M315" i="11"/>
  <c r="K242" i="11"/>
  <c r="M242" i="11"/>
  <c r="L242" i="11"/>
  <c r="N242" i="11" s="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L217" i="11"/>
  <c r="N217" i="11"/>
  <c r="K217" i="11"/>
  <c r="M217" i="11" s="1"/>
  <c r="L229" i="11"/>
  <c r="N229" i="11"/>
  <c r="K229" i="11"/>
  <c r="M229" i="11" s="1"/>
  <c r="K342" i="11"/>
  <c r="M342" i="11"/>
  <c r="L342" i="11"/>
  <c r="N342" i="11"/>
  <c r="K326" i="11"/>
  <c r="M326" i="11"/>
  <c r="L326" i="11"/>
  <c r="N326" i="11"/>
  <c r="L312" i="11"/>
  <c r="N312" i="11"/>
  <c r="K312" i="11"/>
  <c r="M312" i="11"/>
  <c r="K310" i="11"/>
  <c r="M310" i="11"/>
  <c r="L310" i="11"/>
  <c r="N310" i="11"/>
  <c r="D214" i="9"/>
  <c r="D306" i="9"/>
  <c r="D314" i="9"/>
  <c r="D338" i="9"/>
  <c r="G634" i="5"/>
  <c r="E648" i="5"/>
  <c r="K45" i="11"/>
  <c r="M45" i="11" s="1"/>
  <c r="L45" i="11"/>
  <c r="N45" i="11" s="1"/>
  <c r="L107" i="11"/>
  <c r="N107" i="11" s="1"/>
  <c r="E144" i="9"/>
  <c r="E168" i="9"/>
  <c r="E79" i="9"/>
  <c r="D132" i="9"/>
  <c r="D180" i="9"/>
  <c r="G113" i="9"/>
  <c r="G101" i="9"/>
  <c r="G81" i="9"/>
  <c r="G69" i="9"/>
  <c r="E55" i="9"/>
  <c r="D39" i="9"/>
  <c r="E186" i="9"/>
  <c r="D75" i="9"/>
  <c r="D107" i="9"/>
  <c r="D134" i="9"/>
  <c r="D150" i="9"/>
  <c r="E49" i="9"/>
  <c r="E65" i="9"/>
  <c r="D85" i="9"/>
  <c r="D117" i="9"/>
  <c r="E75" i="9"/>
  <c r="E107" i="9"/>
  <c r="G119" i="9"/>
  <c r="G87" i="9"/>
  <c r="G59" i="9"/>
  <c r="E59" i="9"/>
  <c r="G319" i="5"/>
  <c r="G181" i="5"/>
  <c r="J182" i="2"/>
  <c r="E358" i="5"/>
  <c r="T50" i="4"/>
  <c r="I163" i="5"/>
  <c r="G164" i="2"/>
  <c r="P164" i="2"/>
  <c r="F298" i="5"/>
  <c r="I196" i="5"/>
  <c r="T23" i="4"/>
  <c r="G219" i="5"/>
  <c r="I227" i="5"/>
  <c r="E162" i="5"/>
  <c r="H163" i="2"/>
  <c r="J995" i="11"/>
  <c r="I993" i="11"/>
  <c r="J994" i="11"/>
  <c r="F326" i="5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58" i="5"/>
  <c r="F362" i="5"/>
  <c r="E330" i="5"/>
  <c r="T173" i="4"/>
  <c r="T181" i="4"/>
  <c r="P967" i="4"/>
  <c r="I59" i="5"/>
  <c r="G60" i="2"/>
  <c r="P60" i="2"/>
  <c r="G149" i="5"/>
  <c r="J150" i="2"/>
  <c r="G206" i="5"/>
  <c r="G222" i="5"/>
  <c r="G261" i="5"/>
  <c r="G318" i="5"/>
  <c r="G362" i="5"/>
  <c r="F148" i="5"/>
  <c r="I149" i="2"/>
  <c r="F176" i="5"/>
  <c r="I177" i="2"/>
  <c r="F180" i="5"/>
  <c r="I181" i="2"/>
  <c r="F206" i="5"/>
  <c r="E262" i="5"/>
  <c r="F318" i="5"/>
  <c r="F342" i="5"/>
  <c r="I156" i="5"/>
  <c r="E157" i="2"/>
  <c r="N157" i="2"/>
  <c r="E318" i="5"/>
  <c r="E346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76" i="4"/>
  <c r="E79" i="5"/>
  <c r="H80" i="2"/>
  <c r="F290" i="5"/>
  <c r="G290" i="5"/>
  <c r="I154" i="5"/>
  <c r="E155" i="2"/>
  <c r="N155" i="2"/>
  <c r="E154" i="5"/>
  <c r="H155" i="2"/>
  <c r="I170" i="5"/>
  <c r="F171" i="2"/>
  <c r="O171" i="2"/>
  <c r="E170" i="5"/>
  <c r="H171" i="2"/>
  <c r="E211" i="5"/>
  <c r="E247" i="5"/>
  <c r="I247" i="5"/>
  <c r="E259" i="5"/>
  <c r="F259" i="5"/>
  <c r="I283" i="5"/>
  <c r="E283" i="5"/>
  <c r="I299" i="5"/>
  <c r="F299" i="5"/>
  <c r="E311" i="5"/>
  <c r="I311" i="5"/>
  <c r="E155" i="5"/>
  <c r="H156" i="2"/>
  <c r="F155" i="5"/>
  <c r="I156" i="2"/>
  <c r="E224" i="5"/>
  <c r="G224" i="5"/>
  <c r="E236" i="5"/>
  <c r="I236" i="5"/>
  <c r="F236" i="5"/>
  <c r="I312" i="5"/>
  <c r="E312" i="5"/>
  <c r="E341" i="5"/>
  <c r="I341" i="5"/>
  <c r="F341" i="5"/>
  <c r="E357" i="5"/>
  <c r="F357" i="5"/>
  <c r="E319" i="5"/>
  <c r="I319" i="5"/>
  <c r="I1001" i="11"/>
  <c r="J979" i="11"/>
  <c r="T965" i="4"/>
  <c r="I989" i="11"/>
  <c r="T111" i="4"/>
  <c r="T119" i="4"/>
  <c r="T221" i="4"/>
  <c r="N967" i="4"/>
  <c r="R967" i="4"/>
  <c r="G165" i="5"/>
  <c r="J166" i="2"/>
  <c r="G253" i="5"/>
  <c r="G262" i="5"/>
  <c r="G265" i="5"/>
  <c r="G269" i="5"/>
  <c r="G273" i="5"/>
  <c r="G277" i="5"/>
  <c r="G294" i="5"/>
  <c r="G306" i="5"/>
  <c r="G317" i="5"/>
  <c r="G322" i="5"/>
  <c r="G327" i="5"/>
  <c r="G358" i="5"/>
  <c r="G366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65" i="5"/>
  <c r="F273" i="5"/>
  <c r="F317" i="5"/>
  <c r="E265" i="5"/>
  <c r="E277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G302" i="5"/>
  <c r="G312" i="5"/>
  <c r="F312" i="5"/>
  <c r="G283" i="5"/>
  <c r="F283" i="5"/>
  <c r="T923" i="4"/>
  <c r="P999" i="4"/>
  <c r="P122" i="4"/>
  <c r="P138" i="4"/>
  <c r="Q92" i="4"/>
  <c r="Q499" i="4"/>
  <c r="F166" i="5"/>
  <c r="I167" i="2"/>
  <c r="I183" i="5"/>
  <c r="G184" i="2"/>
  <c r="P184" i="2"/>
  <c r="I231" i="5"/>
  <c r="F183" i="5"/>
  <c r="I184" i="2"/>
  <c r="E182" i="5"/>
  <c r="H183" i="2"/>
  <c r="P941" i="4"/>
  <c r="Q76" i="4"/>
  <c r="Q84" i="4"/>
  <c r="Q160" i="4"/>
  <c r="T66" i="4"/>
  <c r="Q100" i="4"/>
  <c r="G239" i="5"/>
  <c r="I151" i="5"/>
  <c r="G152" i="2"/>
  <c r="P152" i="2"/>
  <c r="I199" i="5"/>
  <c r="F159" i="5"/>
  <c r="I160" i="2"/>
  <c r="E150" i="5"/>
  <c r="H151" i="2"/>
  <c r="I174" i="5"/>
  <c r="F175" i="2"/>
  <c r="O175" i="2"/>
  <c r="I224" i="5"/>
  <c r="E95" i="5"/>
  <c r="H96" i="2"/>
  <c r="G158" i="5"/>
  <c r="J159" i="2"/>
  <c r="G174" i="5"/>
  <c r="J175" i="2"/>
  <c r="F158" i="5"/>
  <c r="I159" i="2"/>
  <c r="I167" i="5"/>
  <c r="E168" i="2"/>
  <c r="N168" i="2"/>
  <c r="F199" i="5"/>
  <c r="Q122" i="4"/>
  <c r="T321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9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I215" i="5"/>
  <c r="F224" i="5"/>
  <c r="I239" i="5"/>
  <c r="F151" i="5"/>
  <c r="I152" i="2"/>
  <c r="F231" i="5"/>
  <c r="I158" i="5"/>
  <c r="E159" i="2"/>
  <c r="N159" i="2"/>
  <c r="E166" i="5"/>
  <c r="H167" i="2"/>
  <c r="I190" i="5"/>
  <c r="T85" i="4"/>
  <c r="I75" i="5"/>
  <c r="E76" i="2"/>
  <c r="N76" i="2"/>
  <c r="F190" i="5"/>
  <c r="I223" i="5"/>
  <c r="F167" i="5"/>
  <c r="I168" i="2"/>
  <c r="F223" i="5"/>
  <c r="I240" i="5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223" i="5"/>
  <c r="F150" i="5"/>
  <c r="I151" i="2"/>
  <c r="I175" i="5"/>
  <c r="G176" i="2"/>
  <c r="P176" i="2"/>
  <c r="F182" i="5"/>
  <c r="I183" i="2"/>
  <c r="F175" i="5"/>
  <c r="I176" i="2"/>
  <c r="F239" i="5"/>
  <c r="Q248" i="4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210" i="5"/>
  <c r="F156" i="5"/>
  <c r="I157" i="2"/>
  <c r="F168" i="5"/>
  <c r="I169" i="2"/>
  <c r="G4" i="5"/>
  <c r="J5" i="2"/>
  <c r="F8" i="5"/>
  <c r="I9" i="2"/>
  <c r="E21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F210" i="5"/>
  <c r="F222" i="5"/>
  <c r="E8" i="5"/>
  <c r="H9" i="2"/>
  <c r="E206" i="5"/>
  <c r="E222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6" i="5"/>
  <c r="G240" i="5"/>
  <c r="I235" i="5"/>
  <c r="F240" i="5"/>
  <c r="I243" i="5"/>
  <c r="F235" i="5"/>
  <c r="F243" i="5"/>
  <c r="G196" i="5"/>
  <c r="G228" i="5"/>
  <c r="F196" i="5"/>
  <c r="F228" i="5"/>
  <c r="F219" i="5"/>
  <c r="I219" i="5"/>
  <c r="F195" i="5"/>
  <c r="F227" i="5"/>
  <c r="E15" i="9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T261" i="4"/>
  <c r="P983" i="4"/>
  <c r="Q13" i="4"/>
  <c r="Q497" i="4"/>
  <c r="T27" i="4"/>
  <c r="T177" i="4"/>
  <c r="T333" i="4"/>
  <c r="T349" i="4"/>
  <c r="P939" i="4"/>
  <c r="Q312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D5" i="9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306" i="4"/>
  <c r="Q342" i="4"/>
  <c r="Q385" i="4"/>
  <c r="T385" i="4" s="1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253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253" i="5"/>
  <c r="F261" i="5"/>
  <c r="F269" i="5"/>
  <c r="F277" i="5"/>
  <c r="F323" i="5"/>
  <c r="F327" i="5"/>
  <c r="F331" i="5"/>
  <c r="I317" i="5"/>
  <c r="I323" i="5"/>
  <c r="I327" i="5"/>
  <c r="I33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218" i="4"/>
  <c r="Q74" i="4"/>
  <c r="Q82" i="4"/>
  <c r="Q90" i="4"/>
  <c r="Q98" i="4"/>
  <c r="Q144" i="4"/>
  <c r="Q158" i="4"/>
  <c r="Q162" i="4"/>
  <c r="Q254" i="4"/>
  <c r="Q278" i="4"/>
  <c r="Q290" i="4"/>
  <c r="Q302" i="4"/>
  <c r="Q318" i="4"/>
  <c r="Q330" i="4"/>
  <c r="Q350" i="4"/>
  <c r="T35" i="4"/>
  <c r="T46" i="4"/>
  <c r="T157" i="4"/>
  <c r="T259" i="4"/>
  <c r="T422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251" i="4"/>
  <c r="T275" i="4"/>
  <c r="T307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Q192" i="4"/>
  <c r="Q208" i="4"/>
  <c r="Q216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Q252" i="4"/>
  <c r="P274" i="4"/>
  <c r="Q288" i="4"/>
  <c r="P306" i="4"/>
  <c r="Q316" i="4"/>
  <c r="N556" i="4"/>
  <c r="R556" i="4" s="1"/>
  <c r="Q344" i="4"/>
  <c r="Q387" i="4"/>
  <c r="Q419" i="4"/>
  <c r="T153" i="4"/>
  <c r="P170" i="4"/>
  <c r="P186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Q200" i="4"/>
  <c r="P258" i="4"/>
  <c r="Q268" i="4"/>
  <c r="P290" i="4"/>
  <c r="Q304" i="4"/>
  <c r="P322" i="4"/>
  <c r="Q332" i="4"/>
  <c r="Q340" i="4"/>
  <c r="Q348" i="4"/>
  <c r="Q356" i="4"/>
  <c r="Q391" i="4"/>
  <c r="Q399" i="4"/>
  <c r="Q415" i="4"/>
  <c r="Q423" i="4"/>
  <c r="Q431" i="4"/>
  <c r="T431" i="4" s="1"/>
  <c r="V431" i="4" s="1"/>
  <c r="Q439" i="4"/>
  <c r="Q447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81" i="5"/>
  <c r="G381" i="5"/>
  <c r="E385" i="5"/>
  <c r="G385" i="5"/>
  <c r="E389" i="5"/>
  <c r="G389" i="5"/>
  <c r="E397" i="5"/>
  <c r="G397" i="5"/>
  <c r="G399" i="5"/>
  <c r="E401" i="5"/>
  <c r="G401" i="5"/>
  <c r="E405" i="5"/>
  <c r="G405" i="5"/>
  <c r="E413" i="5"/>
  <c r="G413" i="5"/>
  <c r="E417" i="5"/>
  <c r="G417" i="5"/>
  <c r="E421" i="5"/>
  <c r="G421" i="5"/>
  <c r="E429" i="5"/>
  <c r="G429" i="5"/>
  <c r="E433" i="5"/>
  <c r="G433" i="5"/>
  <c r="E437" i="5"/>
  <c r="G437" i="5"/>
  <c r="E445" i="5"/>
  <c r="G445" i="5"/>
  <c r="E449" i="5"/>
  <c r="G449" i="5"/>
  <c r="I939" i="5"/>
  <c r="E939" i="5"/>
  <c r="G939" i="5"/>
  <c r="I938" i="5"/>
  <c r="F938" i="5"/>
  <c r="N509" i="4"/>
  <c r="R509" i="4" s="1"/>
  <c r="F374" i="5"/>
  <c r="E16" i="5"/>
  <c r="H17" i="2"/>
  <c r="E374" i="5"/>
  <c r="Q28" i="4"/>
  <c r="Q36" i="4"/>
  <c r="S46" i="4"/>
  <c r="S50" i="4"/>
  <c r="S54" i="4"/>
  <c r="S58" i="4"/>
  <c r="S39" i="4"/>
  <c r="U39" i="4"/>
  <c r="S43" i="4"/>
  <c r="U43" i="4"/>
  <c r="S185" i="4"/>
  <c r="S221" i="4"/>
  <c r="S225" i="4"/>
  <c r="T394" i="4"/>
  <c r="T418" i="4"/>
  <c r="V418" i="4" s="1"/>
  <c r="T426" i="4"/>
  <c r="P514" i="4"/>
  <c r="P931" i="4"/>
  <c r="P947" i="4"/>
  <c r="S947" i="4"/>
  <c r="P971" i="4"/>
  <c r="Q6" i="4"/>
  <c r="N42" i="4"/>
  <c r="R42" i="4"/>
  <c r="I19" i="5"/>
  <c r="I453" i="5"/>
  <c r="I457" i="5"/>
  <c r="I461" i="5"/>
  <c r="I465" i="5"/>
  <c r="I469" i="5"/>
  <c r="I473" i="5"/>
  <c r="I477" i="5"/>
  <c r="I481" i="5"/>
  <c r="I485" i="5"/>
  <c r="I487" i="5"/>
  <c r="I489" i="5"/>
  <c r="I491" i="5"/>
  <c r="I493" i="5"/>
  <c r="I495" i="5"/>
  <c r="I497" i="5"/>
  <c r="E453" i="5"/>
  <c r="E457" i="5"/>
  <c r="E461" i="5"/>
  <c r="E465" i="5"/>
  <c r="E469" i="5"/>
  <c r="E473" i="5"/>
  <c r="E477" i="5"/>
  <c r="E481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3" i="5"/>
  <c r="G457" i="5"/>
  <c r="G461" i="5"/>
  <c r="G465" i="5"/>
  <c r="G469" i="5"/>
  <c r="G473" i="5"/>
  <c r="G475" i="5"/>
  <c r="G477" i="5"/>
  <c r="G481" i="5"/>
  <c r="G485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N98" i="4"/>
  <c r="R98" i="4"/>
  <c r="N218" i="4"/>
  <c r="R218" i="4" s="1"/>
  <c r="N226" i="4"/>
  <c r="R226" i="4" s="1"/>
  <c r="N224" i="4"/>
  <c r="R224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P118" i="4"/>
  <c r="P126" i="4"/>
  <c r="P134" i="4"/>
  <c r="P142" i="4"/>
  <c r="P158" i="4"/>
  <c r="P166" i="4"/>
  <c r="P174" i="4"/>
  <c r="P182" i="4"/>
  <c r="P190" i="4"/>
  <c r="N94" i="4"/>
  <c r="R94" i="4"/>
  <c r="N102" i="4"/>
  <c r="R102" i="4"/>
  <c r="N214" i="4"/>
  <c r="R214" i="4" s="1"/>
  <c r="N222" i="4"/>
  <c r="R222" i="4" s="1"/>
  <c r="P254" i="4"/>
  <c r="P262" i="4"/>
  <c r="P270" i="4"/>
  <c r="P278" i="4"/>
  <c r="P286" i="4"/>
  <c r="P294" i="4"/>
  <c r="P302" i="4"/>
  <c r="P310" i="4"/>
  <c r="P318" i="4"/>
  <c r="P326" i="4"/>
  <c r="P334" i="4"/>
  <c r="N220" i="4"/>
  <c r="R220" i="4" s="1"/>
  <c r="N228" i="4"/>
  <c r="R228" i="4" s="1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307" i="4"/>
  <c r="T263" i="4"/>
  <c r="T303" i="4"/>
  <c r="T311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201" i="4"/>
  <c r="R209" i="4"/>
  <c r="R225" i="4"/>
  <c r="T239" i="4"/>
  <c r="S245" i="4"/>
  <c r="S261" i="4"/>
  <c r="S269" i="4"/>
  <c r="S273" i="4"/>
  <c r="S301" i="4"/>
  <c r="S305" i="4"/>
  <c r="S317" i="4"/>
  <c r="S321" i="4"/>
  <c r="S325" i="4"/>
  <c r="S337" i="4"/>
  <c r="S349" i="4"/>
  <c r="R251" i="4"/>
  <c r="R267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N469" i="4"/>
  <c r="R469" i="4" s="1"/>
  <c r="N473" i="4"/>
  <c r="R473" i="4" s="1"/>
  <c r="P473" i="4"/>
  <c r="N481" i="4"/>
  <c r="P481" i="4"/>
  <c r="P485" i="4"/>
  <c r="S485" i="4" s="1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7" i="4"/>
  <c r="S387" i="4" s="1"/>
  <c r="N391" i="4"/>
  <c r="R391" i="4" s="1"/>
  <c r="P391" i="4"/>
  <c r="N399" i="4"/>
  <c r="R399" i="4" s="1"/>
  <c r="P399" i="4"/>
  <c r="N403" i="4"/>
  <c r="R403" i="4" s="1"/>
  <c r="P407" i="4"/>
  <c r="N411" i="4"/>
  <c r="R411" i="4"/>
  <c r="P411" i="4"/>
  <c r="N415" i="4"/>
  <c r="P415" i="4"/>
  <c r="N419" i="4"/>
  <c r="R419" i="4" s="1"/>
  <c r="P419" i="4"/>
  <c r="S419" i="4" s="1"/>
  <c r="N423" i="4"/>
  <c r="R423" i="4" s="1"/>
  <c r="P423" i="4"/>
  <c r="N427" i="4"/>
  <c r="R427" i="4"/>
  <c r="P427" i="4"/>
  <c r="N431" i="4"/>
  <c r="R431" i="4" s="1"/>
  <c r="P431" i="4"/>
  <c r="N435" i="4"/>
  <c r="P435" i="4"/>
  <c r="N439" i="4"/>
  <c r="R439" i="4" s="1"/>
  <c r="P439" i="4"/>
  <c r="N443" i="4"/>
  <c r="R443" i="4"/>
  <c r="P443" i="4"/>
  <c r="N447" i="4"/>
  <c r="P447" i="4"/>
  <c r="N455" i="4"/>
  <c r="R455" i="4" s="1"/>
  <c r="P455" i="4"/>
  <c r="R394" i="4"/>
  <c r="V394" i="4" s="1"/>
  <c r="R418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90" i="4"/>
  <c r="R190" i="4" s="1"/>
  <c r="N198" i="4"/>
  <c r="R198" i="4" s="1"/>
  <c r="N252" i="4"/>
  <c r="R252" i="4" s="1"/>
  <c r="N260" i="4"/>
  <c r="R260" i="4" s="1"/>
  <c r="N268" i="4"/>
  <c r="R268" i="4" s="1"/>
  <c r="N276" i="4"/>
  <c r="R276" i="4" s="1"/>
  <c r="N284" i="4"/>
  <c r="R284" i="4" s="1"/>
  <c r="N292" i="4"/>
  <c r="R292" i="4" s="1"/>
  <c r="N300" i="4"/>
  <c r="R300" i="4" s="1"/>
  <c r="N308" i="4"/>
  <c r="R308" i="4" s="1"/>
  <c r="N316" i="4"/>
  <c r="R316" i="4" s="1"/>
  <c r="N324" i="4"/>
  <c r="R324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/>
  <c r="P467" i="4"/>
  <c r="N471" i="4"/>
  <c r="R471" i="4" s="1"/>
  <c r="P471" i="4"/>
  <c r="N475" i="4"/>
  <c r="R475" i="4" s="1"/>
  <c r="N479" i="4"/>
  <c r="R479" i="4" s="1"/>
  <c r="P479" i="4"/>
  <c r="S479" i="4" s="1"/>
  <c r="U479" i="4" s="1"/>
  <c r="N483" i="4"/>
  <c r="R483" i="4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N385" i="4"/>
  <c r="P385" i="4"/>
  <c r="P389" i="4"/>
  <c r="S389" i="4" s="1"/>
  <c r="U389" i="4" s="1"/>
  <c r="N393" i="4"/>
  <c r="R393" i="4"/>
  <c r="P393" i="4"/>
  <c r="N397" i="4"/>
  <c r="P397" i="4"/>
  <c r="P401" i="4"/>
  <c r="N405" i="4"/>
  <c r="R405" i="4" s="1"/>
  <c r="P405" i="4"/>
  <c r="N409" i="4"/>
  <c r="R409" i="4"/>
  <c r="P409" i="4"/>
  <c r="N413" i="4"/>
  <c r="R413" i="4" s="1"/>
  <c r="P413" i="4"/>
  <c r="N417" i="4"/>
  <c r="P417" i="4"/>
  <c r="N421" i="4"/>
  <c r="R421" i="4" s="1"/>
  <c r="P421" i="4"/>
  <c r="S421" i="4" s="1"/>
  <c r="U421" i="4" s="1"/>
  <c r="N425" i="4"/>
  <c r="R425" i="4"/>
  <c r="P425" i="4"/>
  <c r="N429" i="4"/>
  <c r="P429" i="4"/>
  <c r="N433" i="4"/>
  <c r="R433" i="4" s="1"/>
  <c r="P433" i="4"/>
  <c r="S433" i="4" s="1"/>
  <c r="N437" i="4"/>
  <c r="R437" i="4" s="1"/>
  <c r="P437" i="4"/>
  <c r="N441" i="4"/>
  <c r="R441" i="4"/>
  <c r="P441" i="4"/>
  <c r="N445" i="4"/>
  <c r="R445" i="4" s="1"/>
  <c r="P445" i="4"/>
  <c r="N449" i="4"/>
  <c r="P449" i="4"/>
  <c r="N453" i="4"/>
  <c r="R453" i="4" s="1"/>
  <c r="P453" i="4"/>
  <c r="S453" i="4" s="1"/>
  <c r="U453" i="4" s="1"/>
  <c r="N457" i="4"/>
  <c r="R457" i="4"/>
  <c r="P457" i="4"/>
  <c r="N922" i="4"/>
  <c r="R922" i="4"/>
  <c r="P922" i="4"/>
  <c r="S394" i="4"/>
  <c r="U394" i="4" s="1"/>
  <c r="S398" i="4"/>
  <c r="S418" i="4"/>
  <c r="S422" i="4"/>
  <c r="V422" i="4" s="1"/>
  <c r="S426" i="4"/>
  <c r="R398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96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4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92" i="4"/>
  <c r="R192" i="4" s="1"/>
  <c r="P248" i="4"/>
  <c r="P256" i="4"/>
  <c r="P264" i="4"/>
  <c r="P272" i="4"/>
  <c r="P280" i="4"/>
  <c r="P288" i="4"/>
  <c r="P296" i="4"/>
  <c r="P304" i="4"/>
  <c r="P312" i="4"/>
  <c r="P320" i="4"/>
  <c r="P328" i="4"/>
  <c r="P216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R384" i="4"/>
  <c r="R416" i="4"/>
  <c r="T420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Q360" i="4"/>
  <c r="Q368" i="4"/>
  <c r="N368" i="4"/>
  <c r="R368" i="4" s="1"/>
  <c r="P368" i="4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T219" i="4"/>
  <c r="T227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P372" i="4"/>
  <c r="T388" i="4"/>
  <c r="R388" i="4"/>
  <c r="R392" i="4"/>
  <c r="U392" i="4" s="1"/>
  <c r="R400" i="4"/>
  <c r="T412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N358" i="4"/>
  <c r="R358" i="4" s="1"/>
  <c r="Q362" i="4"/>
  <c r="P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219" i="4"/>
  <c r="S223" i="4"/>
  <c r="S227" i="4"/>
  <c r="S239" i="4"/>
  <c r="S247" i="4"/>
  <c r="S251" i="4"/>
  <c r="S259" i="4"/>
  <c r="S263" i="4"/>
  <c r="S267" i="4"/>
  <c r="S275" i="4"/>
  <c r="S303" i="4"/>
  <c r="S311" i="4"/>
  <c r="S335" i="4"/>
  <c r="S351" i="4"/>
  <c r="R261" i="4"/>
  <c r="R269" i="4"/>
  <c r="R273" i="4"/>
  <c r="R301" i="4"/>
  <c r="R305" i="4"/>
  <c r="R309" i="4"/>
  <c r="R317" i="4"/>
  <c r="R321" i="4"/>
  <c r="R325" i="4"/>
  <c r="R333" i="4"/>
  <c r="R337" i="4"/>
  <c r="R349" i="4"/>
  <c r="S388" i="4"/>
  <c r="S392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97" i="4"/>
  <c r="T473" i="4"/>
  <c r="T489" i="4"/>
  <c r="S997" i="4"/>
  <c r="U997" i="4"/>
  <c r="S989" i="4"/>
  <c r="U989" i="4"/>
  <c r="S981" i="4"/>
  <c r="U981" i="4"/>
  <c r="T637" i="4"/>
  <c r="S252" i="4"/>
  <c r="U252" i="4" s="1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26" i="4"/>
  <c r="U226" i="4" s="1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V405" i="4" s="1"/>
  <c r="W405" i="4" s="1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U225" i="4"/>
  <c r="F3" i="3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5" i="4"/>
  <c r="T413" i="4"/>
  <c r="U135" i="4"/>
  <c r="U143" i="4"/>
  <c r="V185" i="4"/>
  <c r="T955" i="4"/>
  <c r="T421" i="4"/>
  <c r="T389" i="4"/>
  <c r="V139" i="4"/>
  <c r="V261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T457" i="4"/>
  <c r="T425" i="4"/>
  <c r="T409" i="4"/>
  <c r="T393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W426" i="4" s="1"/>
  <c r="U221" i="4"/>
  <c r="V39" i="4"/>
  <c r="W39" i="4"/>
  <c r="X39" i="4"/>
  <c r="Y39" i="4"/>
  <c r="V149" i="4"/>
  <c r="W149" i="4"/>
  <c r="X149" i="4"/>
  <c r="Y149" i="4"/>
  <c r="U161" i="4"/>
  <c r="J4" i="3"/>
  <c r="R939" i="4"/>
  <c r="T621" i="4"/>
  <c r="T589" i="4"/>
  <c r="T557" i="4"/>
  <c r="U139" i="4"/>
  <c r="V43" i="4"/>
  <c r="W43" i="4"/>
  <c r="X43" i="4"/>
  <c r="Y43" i="4"/>
  <c r="S354" i="4"/>
  <c r="U354" i="4" s="1"/>
  <c r="S338" i="4"/>
  <c r="U338" i="4" s="1"/>
  <c r="S224" i="4"/>
  <c r="U224" i="4" s="1"/>
  <c r="S312" i="4"/>
  <c r="U312" i="4" s="1"/>
  <c r="S304" i="4"/>
  <c r="U304" i="4" s="1"/>
  <c r="S288" i="4"/>
  <c r="U288" i="4" s="1"/>
  <c r="S218" i="4"/>
  <c r="U21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2" i="4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U418" i="4"/>
  <c r="T350" i="4"/>
  <c r="V177" i="4"/>
  <c r="V169" i="4"/>
  <c r="W169" i="4"/>
  <c r="X169" i="4"/>
  <c r="Y169" i="4"/>
  <c r="V161" i="4"/>
  <c r="U37" i="4"/>
  <c r="U33" i="4"/>
  <c r="U29" i="4"/>
  <c r="U25" i="4"/>
  <c r="U21" i="4"/>
  <c r="W394" i="4"/>
  <c r="V221" i="4"/>
  <c r="V58" i="4"/>
  <c r="V50" i="4"/>
  <c r="S342" i="4"/>
  <c r="U342" i="4"/>
  <c r="S228" i="4"/>
  <c r="U228" i="4" s="1"/>
  <c r="S214" i="4"/>
  <c r="U214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439" i="4"/>
  <c r="T391" i="4"/>
  <c r="T16" i="4"/>
  <c r="T11" i="4"/>
  <c r="T9" i="4"/>
  <c r="T455" i="4"/>
  <c r="T423" i="4"/>
  <c r="T503" i="4"/>
  <c r="T447" i="4"/>
  <c r="T399" i="4"/>
  <c r="T387" i="4"/>
  <c r="T997" i="4"/>
  <c r="V997" i="4"/>
  <c r="T989" i="4"/>
  <c r="V989" i="4"/>
  <c r="T981" i="4"/>
  <c r="V981" i="4"/>
  <c r="T419" i="4"/>
  <c r="S391" i="4"/>
  <c r="V391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73" i="4"/>
  <c r="S465" i="4"/>
  <c r="U465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5" i="4"/>
  <c r="T509" i="4"/>
  <c r="V66" i="4"/>
  <c r="U66" i="4"/>
  <c r="S236" i="4"/>
  <c r="T12" i="4"/>
  <c r="T6" i="4"/>
  <c r="T342" i="4"/>
  <c r="T228" i="4"/>
  <c r="S17" i="4"/>
  <c r="U17" i="4"/>
  <c r="S10" i="4"/>
  <c r="T13" i="4"/>
  <c r="T226" i="4"/>
  <c r="T218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V378" i="4" s="1"/>
  <c r="S370" i="4"/>
  <c r="U370" i="4" s="1"/>
  <c r="T370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1" i="4"/>
  <c r="T356" i="4"/>
  <c r="T348" i="4"/>
  <c r="T344" i="4"/>
  <c r="T340" i="4"/>
  <c r="T332" i="4"/>
  <c r="T316" i="4"/>
  <c r="T312" i="4"/>
  <c r="T304" i="4"/>
  <c r="T288" i="4"/>
  <c r="T276" i="4"/>
  <c r="T268" i="4"/>
  <c r="T252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18" i="4"/>
  <c r="T302" i="4"/>
  <c r="T294" i="4"/>
  <c r="T278" i="4"/>
  <c r="T262" i="4"/>
  <c r="T254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45" i="4"/>
  <c r="U445" i="4" s="1"/>
  <c r="S441" i="4"/>
  <c r="U441" i="4" s="1"/>
  <c r="S437" i="4"/>
  <c r="U437" i="4" s="1"/>
  <c r="S425" i="4"/>
  <c r="U425" i="4" s="1"/>
  <c r="S413" i="4"/>
  <c r="U413" i="4" s="1"/>
  <c r="S409" i="4"/>
  <c r="S405" i="4"/>
  <c r="U405" i="4" s="1"/>
  <c r="S393" i="4"/>
  <c r="S511" i="4"/>
  <c r="S505" i="4"/>
  <c r="U505" i="4"/>
  <c r="S499" i="4"/>
  <c r="S495" i="4"/>
  <c r="S491" i="4"/>
  <c r="S487" i="4"/>
  <c r="S483" i="4"/>
  <c r="S475" i="4"/>
  <c r="S471" i="4"/>
  <c r="S467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V483" i="4" s="1"/>
  <c r="W483" i="4" s="1"/>
  <c r="X483" i="4" s="1"/>
  <c r="S455" i="4"/>
  <c r="U455" i="4" s="1"/>
  <c r="S443" i="4"/>
  <c r="S439" i="4"/>
  <c r="S431" i="4"/>
  <c r="S427" i="4"/>
  <c r="S423" i="4"/>
  <c r="S411" i="4"/>
  <c r="S399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74" i="4"/>
  <c r="T266" i="4"/>
  <c r="T258" i="4"/>
  <c r="T250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388" i="4"/>
  <c r="W388" i="4" s="1"/>
  <c r="X388" i="4" s="1"/>
  <c r="V388" i="4"/>
  <c r="U307" i="4"/>
  <c r="V307" i="4"/>
  <c r="U275" i="4"/>
  <c r="V275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V416" i="4"/>
  <c r="W416" i="4" s="1"/>
  <c r="U335" i="4"/>
  <c r="U311" i="4"/>
  <c r="V311" i="4"/>
  <c r="U263" i="4"/>
  <c r="V263" i="4"/>
  <c r="U247" i="4"/>
  <c r="V239" i="4"/>
  <c r="U239" i="4"/>
  <c r="U227" i="4"/>
  <c r="V227" i="4"/>
  <c r="U219" i="4"/>
  <c r="V219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64" i="4"/>
  <c r="T364" i="4"/>
  <c r="S244" i="4"/>
  <c r="T244" i="4"/>
  <c r="T236" i="4"/>
  <c r="T647" i="4"/>
  <c r="T635" i="4"/>
  <c r="T619" i="4"/>
  <c r="T603" i="4"/>
  <c r="T587" i="4"/>
  <c r="T571" i="4"/>
  <c r="U349" i="4"/>
  <c r="U325" i="4"/>
  <c r="V321" i="4"/>
  <c r="U317" i="4"/>
  <c r="V305" i="4"/>
  <c r="U301" i="4"/>
  <c r="U269" i="4"/>
  <c r="U26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W428" i="4" s="1"/>
  <c r="V428" i="4"/>
  <c r="U412" i="4"/>
  <c r="V412" i="4"/>
  <c r="W412" i="4" s="1"/>
  <c r="X412" i="4" s="1"/>
  <c r="U267" i="4"/>
  <c r="V267" i="4"/>
  <c r="U251" i="4"/>
  <c r="V251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68" i="4"/>
  <c r="T368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77" i="4"/>
  <c r="V785" i="4"/>
  <c r="V633" i="4"/>
  <c r="V947" i="4"/>
  <c r="W947" i="4"/>
  <c r="X947" i="4"/>
  <c r="V881" i="4"/>
  <c r="W881" i="4"/>
  <c r="X881" i="4"/>
  <c r="Y881" i="4"/>
  <c r="V252" i="4"/>
  <c r="W252" i="4" s="1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350" i="4"/>
  <c r="W350" i="4" s="1"/>
  <c r="X350" i="4" s="1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304" i="4"/>
  <c r="V218" i="4"/>
  <c r="W218" i="4" s="1"/>
  <c r="X218" i="4" s="1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W221" i="4"/>
  <c r="X221" i="4" s="1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228" i="4"/>
  <c r="V312" i="4"/>
  <c r="W312" i="4" s="1"/>
  <c r="X312" i="4" s="1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342" i="4"/>
  <c r="W342" i="4" s="1"/>
  <c r="X342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V288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503" i="4"/>
  <c r="F5" i="3"/>
  <c r="I5" i="3"/>
  <c r="U391" i="4"/>
  <c r="W391" i="4" s="1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V242" i="4"/>
  <c r="V246" i="4"/>
  <c r="V370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93" i="4"/>
  <c r="V513" i="4"/>
  <c r="W513" i="4" s="1"/>
  <c r="W989" i="4"/>
  <c r="X989" i="4"/>
  <c r="V17" i="4"/>
  <c r="W17" i="4"/>
  <c r="X17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399" i="4"/>
  <c r="V399" i="4"/>
  <c r="U423" i="4"/>
  <c r="V423" i="4"/>
  <c r="U431" i="4"/>
  <c r="U439" i="4"/>
  <c r="V439" i="4"/>
  <c r="V166" i="4"/>
  <c r="U166" i="4"/>
  <c r="V182" i="4"/>
  <c r="U182" i="4"/>
  <c r="V96" i="4"/>
  <c r="U96" i="4"/>
  <c r="V45" i="4"/>
  <c r="U45" i="4"/>
  <c r="V53" i="4"/>
  <c r="U53" i="4"/>
  <c r="U475" i="4"/>
  <c r="U48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89" i="4"/>
  <c r="W389" i="4" s="1"/>
  <c r="V413" i="4"/>
  <c r="W413" i="4" s="1"/>
  <c r="V421" i="4"/>
  <c r="W421" i="4" s="1"/>
  <c r="V437" i="4"/>
  <c r="W437" i="4" s="1"/>
  <c r="V445" i="4"/>
  <c r="W445" i="4" s="1"/>
  <c r="V505" i="4"/>
  <c r="W505" i="4" s="1"/>
  <c r="W14" i="4"/>
  <c r="U411" i="4"/>
  <c r="V419" i="4"/>
  <c r="U419" i="4"/>
  <c r="U443" i="4"/>
  <c r="V158" i="4"/>
  <c r="U158" i="4"/>
  <c r="V174" i="4"/>
  <c r="U174" i="4"/>
  <c r="V254" i="4"/>
  <c r="U254" i="4"/>
  <c r="V49" i="4"/>
  <c r="U49" i="4"/>
  <c r="V57" i="4"/>
  <c r="U57" i="4"/>
  <c r="U463" i="4"/>
  <c r="U471" i="4"/>
  <c r="V471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9" i="4"/>
  <c r="X239" i="4" s="1"/>
  <c r="V32" i="4"/>
  <c r="W32" i="4"/>
  <c r="V40" i="4"/>
  <c r="W40" i="4"/>
  <c r="V68" i="4"/>
  <c r="W68" i="4"/>
  <c r="V425" i="4"/>
  <c r="W425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219" i="4"/>
  <c r="W227" i="4"/>
  <c r="W263" i="4"/>
  <c r="W311" i="4"/>
  <c r="W48" i="4"/>
  <c r="W125" i="4"/>
  <c r="W141" i="4"/>
  <c r="W159" i="4"/>
  <c r="W175" i="4"/>
  <c r="W259" i="4"/>
  <c r="W275" i="4"/>
  <c r="W307" i="4"/>
  <c r="W58" i="4"/>
  <c r="W261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368" i="4"/>
  <c r="V368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W251" i="4"/>
  <c r="W267" i="4"/>
  <c r="AJ169" i="4"/>
  <c r="AF169" i="4"/>
  <c r="AI169" i="4"/>
  <c r="AK69" i="4"/>
  <c r="AG69" i="4"/>
  <c r="AH69" i="4"/>
  <c r="W50" i="4"/>
  <c r="W349" i="4"/>
  <c r="K6" i="3"/>
  <c r="D7" i="3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R502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AG160" i="4"/>
  <c r="AJ120" i="4"/>
  <c r="W499" i="4"/>
  <c r="X499" i="4" s="1"/>
  <c r="W491" i="4"/>
  <c r="Y491" i="4" s="1"/>
  <c r="X491" i="4"/>
  <c r="Y483" i="4"/>
  <c r="W53" i="4"/>
  <c r="X53" i="4"/>
  <c r="Y53" i="4"/>
  <c r="W45" i="4"/>
  <c r="X45" i="4"/>
  <c r="Y45" i="4"/>
  <c r="X489" i="4"/>
  <c r="Y489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68" i="4"/>
  <c r="X368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174" i="4"/>
  <c r="X174" i="4"/>
  <c r="Y174" i="4"/>
  <c r="AH174" i="4"/>
  <c r="W158" i="4"/>
  <c r="X158" i="4"/>
  <c r="Y158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354" i="4"/>
  <c r="Y226" i="4"/>
  <c r="AA226" i="4" s="1"/>
  <c r="Y218" i="4"/>
  <c r="Y312" i="4"/>
  <c r="AF312" i="4" s="1"/>
  <c r="Y180" i="4"/>
  <c r="AH180" i="4"/>
  <c r="Y164" i="4"/>
  <c r="AF164" i="4"/>
  <c r="Y140" i="4"/>
  <c r="AB140" i="4"/>
  <c r="Y124" i="4"/>
  <c r="AE124" i="4"/>
  <c r="Y350" i="4"/>
  <c r="AB350" i="4" s="1"/>
  <c r="Y342" i="4"/>
  <c r="Z342" i="4" s="1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39" i="4"/>
  <c r="X439" i="4" s="1"/>
  <c r="W431" i="4"/>
  <c r="W399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25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391" i="4"/>
  <c r="Y391" i="4" s="1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37" i="4"/>
  <c r="Y437" i="4" s="1"/>
  <c r="X405" i="4"/>
  <c r="Y405" i="4" s="1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1" i="4"/>
  <c r="AF36" i="4"/>
  <c r="AH36" i="4"/>
  <c r="AG36" i="4"/>
  <c r="W96" i="4"/>
  <c r="W182" i="4"/>
  <c r="W166" i="4"/>
  <c r="X56" i="4"/>
  <c r="Y56" i="4"/>
  <c r="X50" i="4"/>
  <c r="Y50" i="4"/>
  <c r="X428" i="4"/>
  <c r="Y428" i="4" s="1"/>
  <c r="X267" i="4"/>
  <c r="Y267" i="4" s="1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307" i="4"/>
  <c r="X275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227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O69" i="4"/>
  <c r="AU69" i="4"/>
  <c r="AP69" i="4"/>
  <c r="AV69" i="4"/>
  <c r="AL69" i="4"/>
  <c r="AR69" i="4"/>
  <c r="AO130" i="4"/>
  <c r="AU130" i="4"/>
  <c r="AL130" i="4"/>
  <c r="AR130" i="4"/>
  <c r="X349" i="4"/>
  <c r="X251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261" i="4"/>
  <c r="Y261" i="4" s="1"/>
  <c r="X259" i="4"/>
  <c r="Y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311" i="4"/>
  <c r="Y311" i="4" s="1"/>
  <c r="X263" i="4"/>
  <c r="Y263" i="4" s="1"/>
  <c r="X219" i="4"/>
  <c r="Y219" i="4" s="1"/>
  <c r="X171" i="4"/>
  <c r="Y171" i="4"/>
  <c r="X145" i="4"/>
  <c r="Y145" i="4"/>
  <c r="X129" i="4"/>
  <c r="Y129" i="4"/>
  <c r="X113" i="4"/>
  <c r="Y113" i="4"/>
  <c r="X52" i="4"/>
  <c r="Y52" i="4"/>
  <c r="AR494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R498" i="4"/>
  <c r="E498" i="4" s="1"/>
  <c r="I498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G342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218" i="4"/>
  <c r="AK21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E218" i="4"/>
  <c r="AD115" i="4"/>
  <c r="AA55" i="4"/>
  <c r="AB74" i="4"/>
  <c r="AE90" i="4"/>
  <c r="AC342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18" i="4"/>
  <c r="AD55" i="4"/>
  <c r="AA15" i="4"/>
  <c r="AM15" i="4"/>
  <c r="AS15" i="4"/>
  <c r="AE74" i="4"/>
  <c r="AB90" i="4"/>
  <c r="Z102" i="4"/>
  <c r="AJ124" i="4"/>
  <c r="AB164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H342" i="4"/>
  <c r="AJ21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F342" i="4"/>
  <c r="AL342" i="4" s="1"/>
  <c r="AR342" i="4" s="1"/>
  <c r="AF218" i="4"/>
  <c r="AQ128" i="4"/>
  <c r="AW128" i="4"/>
  <c r="AP128" i="4"/>
  <c r="AV128" i="4"/>
  <c r="AP144" i="4"/>
  <c r="AV144" i="4"/>
  <c r="AB15" i="4"/>
  <c r="AB82" i="4"/>
  <c r="AB102" i="4"/>
  <c r="AB342" i="4"/>
  <c r="AN342" i="4" s="1"/>
  <c r="AT342" i="4" s="1"/>
  <c r="AF124" i="4"/>
  <c r="AA124" i="4"/>
  <c r="AE164" i="4"/>
  <c r="AG164" i="4"/>
  <c r="AD218" i="4"/>
  <c r="AP218" i="4" s="1"/>
  <c r="AV218" i="4" s="1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Y493" i="4"/>
  <c r="AB4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A218" i="4"/>
  <c r="Z218" i="4"/>
  <c r="AC218" i="4"/>
  <c r="AI218" i="4"/>
  <c r="AH218" i="4"/>
  <c r="AA354" i="4"/>
  <c r="AE354" i="4"/>
  <c r="AG354" i="4"/>
  <c r="AF354" i="4"/>
  <c r="AH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F226" i="4"/>
  <c r="AC507" i="4"/>
  <c r="E109" i="4"/>
  <c r="I109" i="4"/>
  <c r="L110" i="2"/>
  <c r="AH507" i="4"/>
  <c r="AO144" i="4"/>
  <c r="AU144" i="4"/>
  <c r="AA507" i="4"/>
  <c r="AB312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J350" i="4"/>
  <c r="AJ226" i="4"/>
  <c r="AO120" i="4"/>
  <c r="AU120" i="4"/>
  <c r="AM120" i="4"/>
  <c r="AS120" i="4"/>
  <c r="AG70" i="4"/>
  <c r="AF78" i="4"/>
  <c r="AG86" i="4"/>
  <c r="AF94" i="4"/>
  <c r="AF350" i="4"/>
  <c r="AG226" i="4"/>
  <c r="AM226" i="4" s="1"/>
  <c r="AS22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Z226" i="4"/>
  <c r="AR501" i="4"/>
  <c r="E501" i="4"/>
  <c r="I501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G140" i="4"/>
  <c r="Z180" i="4"/>
  <c r="AJ180" i="4"/>
  <c r="AC312" i="4"/>
  <c r="AI312" i="4"/>
  <c r="D39" i="4"/>
  <c r="H39" i="4"/>
  <c r="K40" i="2"/>
  <c r="AK19" i="4"/>
  <c r="AG91" i="4"/>
  <c r="AC354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E312" i="4"/>
  <c r="AG312" i="4"/>
  <c r="AC226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J312" i="4"/>
  <c r="AH312" i="4"/>
  <c r="AK312" i="4"/>
  <c r="AA312" i="4"/>
  <c r="AD312" i="4"/>
  <c r="AP312" i="4"/>
  <c r="AV312" i="4" s="1"/>
  <c r="Z312" i="4"/>
  <c r="AL312" i="4" s="1"/>
  <c r="AR312" i="4" s="1"/>
  <c r="G312" i="4" s="1"/>
  <c r="AB226" i="4"/>
  <c r="AE226" i="4"/>
  <c r="AD226" i="4"/>
  <c r="AI226" i="4"/>
  <c r="AH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90" i="4"/>
  <c r="H490" i="4"/>
  <c r="E490" i="4"/>
  <c r="I490" i="4"/>
  <c r="G490" i="4"/>
  <c r="F490" i="4"/>
  <c r="J490" i="4"/>
  <c r="D165" i="4"/>
  <c r="H165" i="4"/>
  <c r="K166" i="2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251" i="4"/>
  <c r="Y412" i="4"/>
  <c r="Z412" i="4" s="1"/>
  <c r="Y349" i="4"/>
  <c r="AA349" i="4" s="1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227" i="4"/>
  <c r="AA227" i="4" s="1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275" i="4"/>
  <c r="Y307" i="4"/>
  <c r="AK307" i="4" s="1"/>
  <c r="Y388" i="4"/>
  <c r="AK388" i="4" s="1"/>
  <c r="Y58" i="4"/>
  <c r="Y20" i="4"/>
  <c r="Z20" i="4"/>
  <c r="Y368" i="4"/>
  <c r="Z368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39" i="4"/>
  <c r="AE439" i="4" s="1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8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 s="1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83" i="4"/>
  <c r="AI48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83" i="4"/>
  <c r="AH483" i="4"/>
  <c r="AJ483" i="4"/>
  <c r="AK491" i="4"/>
  <c r="AH491" i="4"/>
  <c r="AJ491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311" i="4"/>
  <c r="AB311" i="4"/>
  <c r="AJ31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N354" i="4"/>
  <c r="AT354" i="4" s="1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L218" i="4"/>
  <c r="AR218" i="4" s="1"/>
  <c r="D218" i="4" s="1"/>
  <c r="H218" i="4" s="1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Q218" i="4"/>
  <c r="AW218" i="4" s="1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I275" i="4"/>
  <c r="AC275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227" i="4"/>
  <c r="AJ227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E275" i="4"/>
  <c r="AD27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B349" i="4"/>
  <c r="AJ349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 s="1"/>
  <c r="AM342" i="4"/>
  <c r="AS342" i="4" s="1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Q354" i="4"/>
  <c r="AW354" i="4"/>
  <c r="AN218" i="4"/>
  <c r="AT218" i="4" s="1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226" i="4"/>
  <c r="AU226" i="4" s="1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P350" i="4"/>
  <c r="AV350" i="4" s="1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227" i="4"/>
  <c r="AI227" i="4"/>
  <c r="AK227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O342" i="4"/>
  <c r="AU342" i="4" s="1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M350" i="4"/>
  <c r="AS350" i="4"/>
  <c r="AO218" i="4"/>
  <c r="AU218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M354" i="4"/>
  <c r="AS354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Z388" i="4"/>
  <c r="AH275" i="4"/>
  <c r="AB275" i="4"/>
  <c r="AA275" i="4"/>
  <c r="AJ275" i="4"/>
  <c r="AK275" i="4"/>
  <c r="Z275" i="4"/>
  <c r="AF275" i="4"/>
  <c r="AG275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L226" i="4"/>
  <c r="AR226" i="4" s="1"/>
  <c r="F226" i="4" s="1"/>
  <c r="J226" i="4" s="1"/>
  <c r="AQ342" i="4"/>
  <c r="AW342" i="4" s="1"/>
  <c r="AP342" i="4"/>
  <c r="AV342" i="4" s="1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307" i="4"/>
  <c r="AJ30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412" i="4"/>
  <c r="AL412" i="4" s="1"/>
  <c r="AR412" i="4" s="1"/>
  <c r="AH412" i="4"/>
  <c r="AF133" i="4"/>
  <c r="Z133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Z251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312" i="4"/>
  <c r="AW312" i="4" s="1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226" i="4"/>
  <c r="AV226" i="4"/>
  <c r="AO312" i="4"/>
  <c r="AU312" i="4" s="1"/>
  <c r="AP180" i="4"/>
  <c r="AV180" i="4"/>
  <c r="F91" i="4"/>
  <c r="J91" i="4"/>
  <c r="M92" i="2"/>
  <c r="D312" i="4"/>
  <c r="H312" i="4" s="1"/>
  <c r="AL162" i="4"/>
  <c r="AR162" i="4"/>
  <c r="D162" i="4"/>
  <c r="H162" i="4"/>
  <c r="K163" i="2"/>
  <c r="F75" i="4"/>
  <c r="J75" i="4"/>
  <c r="M76" i="2"/>
  <c r="AM312" i="4"/>
  <c r="AS312" i="4" s="1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L483" i="4"/>
  <c r="AR483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58" i="4"/>
  <c r="AD58" i="4"/>
  <c r="AG58" i="4"/>
  <c r="AC388" i="4"/>
  <c r="AD388" i="4"/>
  <c r="AI388" i="4"/>
  <c r="AC307" i="4"/>
  <c r="AD307" i="4"/>
  <c r="AI307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N226" i="4"/>
  <c r="AT226" i="4" s="1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483" i="4"/>
  <c r="AU483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227" i="4"/>
  <c r="AO227" i="4" s="1"/>
  <c r="AU227" i="4" s="1"/>
  <c r="Z227" i="4"/>
  <c r="AD227" i="4"/>
  <c r="AF227" i="4"/>
  <c r="AG227" i="4"/>
  <c r="AM227" i="4" s="1"/>
  <c r="AS227" i="4" s="1"/>
  <c r="AH227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K349" i="4"/>
  <c r="AI349" i="4"/>
  <c r="AE349" i="4"/>
  <c r="AG183" i="4"/>
  <c r="AD183" i="4"/>
  <c r="AC183" i="4"/>
  <c r="AE635" i="4"/>
  <c r="AQ635" i="4"/>
  <c r="AW635" i="4"/>
  <c r="Z635" i="4"/>
  <c r="AC603" i="4"/>
  <c r="AO603" i="4"/>
  <c r="AU603" i="4"/>
  <c r="AB603" i="4"/>
  <c r="Z439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368" i="4"/>
  <c r="AE368" i="4"/>
  <c r="AD368" i="4"/>
  <c r="AA20" i="4"/>
  <c r="AE20" i="4"/>
  <c r="AB20" i="4"/>
  <c r="AA58" i="4"/>
  <c r="AE58" i="4"/>
  <c r="AB58" i="4"/>
  <c r="AI58" i="4"/>
  <c r="AJ58" i="4"/>
  <c r="AK58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 s="1"/>
  <c r="AS439" i="4" s="1"/>
  <c r="AD439" i="4"/>
  <c r="AB439" i="4"/>
  <c r="AL940" i="4"/>
  <c r="AR940" i="4"/>
  <c r="G940" i="4"/>
  <c r="AQ924" i="4"/>
  <c r="AW924" i="4"/>
  <c r="AM924" i="4"/>
  <c r="AS924" i="4"/>
  <c r="AM76" i="4"/>
  <c r="AS76" i="4"/>
  <c r="AQ158" i="4"/>
  <c r="AW158" i="4"/>
  <c r="AS499" i="4"/>
  <c r="AM483" i="4"/>
  <c r="AS483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L489" i="4"/>
  <c r="AR489" i="4"/>
  <c r="E489" i="4" s="1"/>
  <c r="I489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O489" i="4"/>
  <c r="AU489" i="4"/>
  <c r="AP489" i="4"/>
  <c r="AV489" i="4"/>
  <c r="AM489" i="4"/>
  <c r="AS489" i="4"/>
  <c r="AN489" i="4"/>
  <c r="AT489" i="4"/>
  <c r="AP61" i="4"/>
  <c r="AV61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Q489" i="4"/>
  <c r="AW489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42" i="4"/>
  <c r="H342" i="4" s="1"/>
  <c r="G342" i="4"/>
  <c r="F342" i="4"/>
  <c r="J342" i="4" s="1"/>
  <c r="E342" i="4"/>
  <c r="I342" i="4" s="1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K439" i="4"/>
  <c r="AQ439" i="4" s="1"/>
  <c r="AW439" i="4" s="1"/>
  <c r="AH439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AD495" i="4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483" i="4"/>
  <c r="AV483" i="4"/>
  <c r="AQ483" i="4"/>
  <c r="AW483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O503" i="4"/>
  <c r="AU503" i="4"/>
  <c r="AP503" i="4"/>
  <c r="AV503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483" i="4"/>
  <c r="AT483" i="4" s="1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Q503" i="4"/>
  <c r="AW503" i="4"/>
  <c r="AN503" i="4"/>
  <c r="AT503" i="4"/>
  <c r="AL503" i="4"/>
  <c r="AR503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R488" i="4"/>
  <c r="AL183" i="4"/>
  <c r="AR183" i="4"/>
  <c r="AP261" i="4"/>
  <c r="AV261" i="4" s="1"/>
  <c r="AL261" i="4"/>
  <c r="AR261" i="4"/>
  <c r="E261" i="4" s="1"/>
  <c r="I261" i="4" s="1"/>
  <c r="AQ261" i="4"/>
  <c r="AW261" i="4"/>
  <c r="AM261" i="4"/>
  <c r="AS261" i="4"/>
  <c r="AR500" i="4"/>
  <c r="AN259" i="4"/>
  <c r="AT259" i="4"/>
  <c r="AO259" i="4"/>
  <c r="AU259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N263" i="4"/>
  <c r="AT263" i="4" s="1"/>
  <c r="AO263" i="4"/>
  <c r="AU263" i="4"/>
  <c r="AN219" i="4"/>
  <c r="AT219" i="4" s="1"/>
  <c r="AO219" i="4"/>
  <c r="AU219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Q251" i="4"/>
  <c r="AW251" i="4" s="1"/>
  <c r="AN261" i="4"/>
  <c r="AT261" i="4"/>
  <c r="AO261" i="4"/>
  <c r="AU261" i="4" s="1"/>
  <c r="AP259" i="4"/>
  <c r="AV259" i="4" s="1"/>
  <c r="AL259" i="4"/>
  <c r="AR259" i="4"/>
  <c r="AQ259" i="4"/>
  <c r="AW259" i="4" s="1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P263" i="4"/>
  <c r="AV263" i="4"/>
  <c r="AL263" i="4"/>
  <c r="AR263" i="4" s="1"/>
  <c r="AQ263" i="4"/>
  <c r="AW263" i="4"/>
  <c r="AM263" i="4"/>
  <c r="AS263" i="4" s="1"/>
  <c r="AP219" i="4"/>
  <c r="AV219" i="4"/>
  <c r="AL219" i="4"/>
  <c r="AR219" i="4" s="1"/>
  <c r="AQ219" i="4"/>
  <c r="AW219" i="4"/>
  <c r="AM219" i="4"/>
  <c r="AS219" i="4" s="1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AQ349" i="4"/>
  <c r="AW349" i="4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N349" i="4"/>
  <c r="AT349" i="4" s="1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AP388" i="4"/>
  <c r="AV388" i="4" s="1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218" i="4"/>
  <c r="J218" i="4" s="1"/>
  <c r="E218" i="4"/>
  <c r="I218" i="4" s="1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M251" i="4"/>
  <c r="AS251" i="4"/>
  <c r="AP179" i="4"/>
  <c r="AV179" i="4"/>
  <c r="AL349" i="4"/>
  <c r="AR349" i="4" s="1"/>
  <c r="E349" i="4" s="1"/>
  <c r="I349" i="4" s="1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G354" i="4"/>
  <c r="F354" i="4"/>
  <c r="J354" i="4" s="1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P307" i="4"/>
  <c r="AV307" i="4" s="1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 s="1"/>
  <c r="AN515" i="4"/>
  <c r="AT515" i="4"/>
  <c r="AO683" i="4"/>
  <c r="AU683" i="4"/>
  <c r="AQ591" i="4"/>
  <c r="AW591" i="4"/>
  <c r="AL275" i="4"/>
  <c r="AR275" i="4"/>
  <c r="G275" i="4" s="1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Q227" i="4"/>
  <c r="AW227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E354" i="4"/>
  <c r="I354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G491" i="4"/>
  <c r="E178" i="4"/>
  <c r="I178" i="4"/>
  <c r="L179" i="2"/>
  <c r="E525" i="4"/>
  <c r="I525" i="4"/>
  <c r="AN603" i="4"/>
  <c r="AT603" i="4"/>
  <c r="E709" i="4"/>
  <c r="I709" i="4"/>
  <c r="AP349" i="4"/>
  <c r="AV349" i="4" s="1"/>
  <c r="AP44" i="4"/>
  <c r="AV44" i="4"/>
  <c r="AM121" i="4"/>
  <c r="AS121" i="4"/>
  <c r="AP227" i="4"/>
  <c r="AV227" i="4" s="1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P275" i="4"/>
  <c r="AV275" i="4" s="1"/>
  <c r="AQ649" i="4"/>
  <c r="AW649" i="4"/>
  <c r="AP549" i="4"/>
  <c r="AV549" i="4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R504" i="4"/>
  <c r="G504" i="4"/>
  <c r="AN388" i="4"/>
  <c r="AT388" i="4"/>
  <c r="AL227" i="4"/>
  <c r="AR227" i="4" s="1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N412" i="4"/>
  <c r="AT412" i="4" s="1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368" i="4"/>
  <c r="AU368" i="4" s="1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M388" i="4"/>
  <c r="AS388" i="4" s="1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251" i="4"/>
  <c r="AR251" i="4"/>
  <c r="G251" i="4" s="1"/>
  <c r="AL133" i="4"/>
  <c r="AR133" i="4"/>
  <c r="D133" i="4"/>
  <c r="H133" i="4"/>
  <c r="K134" i="2"/>
  <c r="AM275" i="4"/>
  <c r="AS275" i="4" s="1"/>
  <c r="AN275" i="4"/>
  <c r="AT275" i="4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L307" i="4"/>
  <c r="AR307" i="4"/>
  <c r="G307" i="4" s="1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O349" i="4"/>
  <c r="AU349" i="4" s="1"/>
  <c r="AO388" i="4"/>
  <c r="AU388" i="4" s="1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D489" i="4"/>
  <c r="H489" i="4"/>
  <c r="AN251" i="4"/>
  <c r="AT251" i="4" s="1"/>
  <c r="G805" i="4"/>
  <c r="AO307" i="4"/>
  <c r="AU307" i="4" s="1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N439" i="4"/>
  <c r="AT439" i="4" s="1"/>
  <c r="AN368" i="4"/>
  <c r="AT368" i="4" s="1"/>
  <c r="AM368" i="4"/>
  <c r="AS368" i="4" s="1"/>
  <c r="AL388" i="4"/>
  <c r="AR388" i="4"/>
  <c r="E388" i="4" s="1"/>
  <c r="I388" i="4" s="1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99" i="4"/>
  <c r="J499" i="4"/>
  <c r="E499" i="4"/>
  <c r="I499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M307" i="4"/>
  <c r="AS307" i="4" s="1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F483" i="4"/>
  <c r="J483" i="4" s="1"/>
  <c r="E483" i="4"/>
  <c r="I483" i="4" s="1"/>
  <c r="D483" i="4"/>
  <c r="H483" i="4" s="1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 s="1"/>
  <c r="E226" i="4"/>
  <c r="I226" i="4" s="1"/>
  <c r="G226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P495" i="4" s="1"/>
  <c r="AV495" i="4"/>
  <c r="AH511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F489" i="4"/>
  <c r="J489" i="4"/>
  <c r="AP251" i="4"/>
  <c r="AV251" i="4" s="1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L439" i="4"/>
  <c r="AR439" i="4"/>
  <c r="D439" i="4" s="1"/>
  <c r="H439" i="4" s="1"/>
  <c r="AE96" i="4"/>
  <c r="D940" i="4"/>
  <c r="H940" i="4"/>
  <c r="AQ579" i="4"/>
  <c r="AW579" i="4"/>
  <c r="AK182" i="4"/>
  <c r="AB182" i="4"/>
  <c r="AK495" i="4"/>
  <c r="AB495" i="4"/>
  <c r="Z495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I9" i="3"/>
  <c r="F9" i="3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G489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AO439" i="4"/>
  <c r="AU439" i="4" s="1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/>
  <c r="F259" i="4"/>
  <c r="J259" i="4" s="1"/>
  <c r="E412" i="4"/>
  <c r="I412" i="4" s="1"/>
  <c r="D412" i="4"/>
  <c r="H412" i="4" s="1"/>
  <c r="G412" i="4"/>
  <c r="F412" i="4"/>
  <c r="J412" i="4" s="1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 s="1"/>
  <c r="E368" i="4"/>
  <c r="I368" i="4"/>
  <c r="F368" i="4"/>
  <c r="J368" i="4" s="1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F500" i="4"/>
  <c r="J500" i="4"/>
  <c r="E500" i="4"/>
  <c r="I500" i="4"/>
  <c r="D500" i="4"/>
  <c r="H500" i="4"/>
  <c r="G500" i="4"/>
  <c r="D261" i="4"/>
  <c r="H261" i="4" s="1"/>
  <c r="G261" i="4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 s="1"/>
  <c r="AP471" i="4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D349" i="4"/>
  <c r="H349" i="4" s="1"/>
  <c r="D275" i="4"/>
  <c r="H275" i="4" s="1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F349" i="4"/>
  <c r="J349" i="4" s="1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E307" i="4"/>
  <c r="I307" i="4" s="1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275" i="4"/>
  <c r="I275" i="4"/>
  <c r="E986" i="4"/>
  <c r="I986" i="4"/>
  <c r="F970" i="4"/>
  <c r="J970" i="4"/>
  <c r="F504" i="4"/>
  <c r="J504" i="4"/>
  <c r="G60" i="4"/>
  <c r="G349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F275" i="4"/>
  <c r="J275" i="4"/>
  <c r="E970" i="4"/>
  <c r="I970" i="4"/>
  <c r="E504" i="4"/>
  <c r="I504" i="4"/>
  <c r="D60" i="4"/>
  <c r="H60" i="4"/>
  <c r="K61" i="2"/>
  <c r="E251" i="4"/>
  <c r="I251" i="4" s="1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388" i="4"/>
  <c r="H388" i="4" s="1"/>
  <c r="D307" i="4"/>
  <c r="H307" i="4" s="1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388" i="4"/>
  <c r="J388" i="4" s="1"/>
  <c r="F307" i="4"/>
  <c r="J307" i="4" s="1"/>
  <c r="F556" i="4"/>
  <c r="J556" i="4"/>
  <c r="E944" i="4"/>
  <c r="I944" i="4"/>
  <c r="G137" i="4"/>
  <c r="F251" i="4"/>
  <c r="J251" i="4" s="1"/>
  <c r="E591" i="4"/>
  <c r="I591" i="4"/>
  <c r="G591" i="4"/>
  <c r="F591" i="4"/>
  <c r="J591" i="4"/>
  <c r="D591" i="4"/>
  <c r="H591" i="4"/>
  <c r="AM154" i="4"/>
  <c r="AS154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AQ495" i="4"/>
  <c r="AW495" i="4"/>
  <c r="G439" i="4"/>
  <c r="D579" i="4"/>
  <c r="H579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F439" i="4"/>
  <c r="J439" i="4" s="1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M495" i="4"/>
  <c r="AS495" i="4"/>
  <c r="AN182" i="4"/>
  <c r="AT182" i="4"/>
  <c r="AM96" i="4"/>
  <c r="AS96" i="4"/>
  <c r="AP154" i="4"/>
  <c r="AV154" i="4"/>
  <c r="AN495" i="4"/>
  <c r="AT495" i="4"/>
  <c r="E439" i="4"/>
  <c r="I439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F10" i="3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471" i="4"/>
  <c r="J471" i="4" s="1"/>
  <c r="G471" i="4"/>
  <c r="E471" i="4"/>
  <c r="I471" i="4"/>
  <c r="D471" i="4"/>
  <c r="H471" i="4" s="1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E495" i="4"/>
  <c r="I495" i="4"/>
  <c r="G170" i="4"/>
  <c r="E511" i="4"/>
  <c r="I511" i="4"/>
  <c r="D511" i="4"/>
  <c r="H511" i="4"/>
  <c r="F495" i="4"/>
  <c r="J495" i="4"/>
  <c r="D495" i="4"/>
  <c r="H495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J11" i="3"/>
  <c r="H11" i="3"/>
  <c r="F11" i="3"/>
  <c r="I11" i="3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D114" i="10"/>
  <c r="D188" i="10"/>
  <c r="D47" i="10"/>
  <c r="D96" i="10"/>
  <c r="D141" i="10"/>
  <c r="D78" i="10"/>
  <c r="D137" i="10"/>
  <c r="D173" i="10"/>
  <c r="D76" i="10"/>
  <c r="D73" i="10"/>
  <c r="D49" i="10"/>
  <c r="D171" i="10"/>
  <c r="D88" i="10"/>
  <c r="D123" i="10"/>
  <c r="D131" i="10"/>
  <c r="D190" i="10"/>
  <c r="D57" i="10"/>
  <c r="D140" i="10"/>
  <c r="D89" i="10"/>
  <c r="D82" i="10"/>
  <c r="D62" i="10"/>
  <c r="D144" i="10"/>
  <c r="D166" i="10"/>
  <c r="D103" i="10"/>
  <c r="D36" i="10"/>
  <c r="D150" i="10"/>
  <c r="D77" i="10"/>
  <c r="D157" i="10"/>
  <c r="D132" i="10"/>
  <c r="D117" i="10"/>
  <c r="D172" i="10"/>
  <c r="D176" i="10"/>
  <c r="D135" i="10"/>
  <c r="D143" i="10"/>
  <c r="D130" i="10"/>
  <c r="D56" i="10"/>
  <c r="D187" i="10"/>
  <c r="D126" i="10"/>
  <c r="D69" i="10"/>
  <c r="D189" i="10"/>
  <c r="D186" i="10"/>
  <c r="D145" i="10"/>
  <c r="D4" i="10"/>
  <c r="D5" i="10"/>
  <c r="D33" i="10"/>
  <c r="D11" i="10"/>
  <c r="D10" i="10"/>
  <c r="D12" i="10"/>
  <c r="D21" i="10"/>
  <c r="D30" i="10"/>
  <c r="D108" i="10"/>
  <c r="D40" i="10"/>
  <c r="D162" i="10"/>
  <c r="D83" i="10"/>
  <c r="D128" i="10"/>
  <c r="D71" i="10"/>
  <c r="D122" i="10"/>
  <c r="D149" i="10"/>
  <c r="D90" i="10"/>
  <c r="D139" i="10"/>
  <c r="D119" i="10"/>
  <c r="D107" i="10"/>
  <c r="D66" i="10"/>
  <c r="D63" i="10"/>
  <c r="D93" i="10"/>
  <c r="D112" i="10"/>
  <c r="D118" i="10"/>
  <c r="D59" i="10"/>
  <c r="D42" i="10"/>
  <c r="D68" i="10"/>
  <c r="D65" i="10"/>
  <c r="D170" i="10"/>
  <c r="D97" i="10"/>
  <c r="D85" i="10"/>
  <c r="D161" i="10"/>
  <c r="D138" i="10"/>
  <c r="D64" i="10"/>
  <c r="D160" i="10"/>
  <c r="D146" i="10"/>
  <c r="D79" i="10"/>
  <c r="D51" i="10"/>
  <c r="D127" i="10"/>
  <c r="D184" i="10"/>
  <c r="D169" i="10"/>
  <c r="D37" i="10"/>
  <c r="D125" i="10"/>
  <c r="D106" i="10"/>
  <c r="D110" i="10"/>
  <c r="D95" i="10"/>
  <c r="D43" i="10"/>
  <c r="D147" i="10"/>
  <c r="D19" i="10"/>
  <c r="D25" i="10"/>
  <c r="D28" i="10"/>
  <c r="D29" i="10"/>
  <c r="D17" i="10"/>
  <c r="D9" i="10"/>
  <c r="D16" i="10"/>
  <c r="D26" i="10"/>
  <c r="D39" i="10"/>
  <c r="D179" i="10"/>
  <c r="D155" i="10"/>
  <c r="D91" i="10"/>
  <c r="D168" i="10"/>
  <c r="D134" i="10"/>
  <c r="D180" i="10"/>
  <c r="D87" i="10"/>
  <c r="D102" i="10"/>
  <c r="D156" i="10"/>
  <c r="D165" i="10"/>
  <c r="D50" i="10"/>
  <c r="D183" i="10"/>
  <c r="D153" i="10"/>
  <c r="D44" i="10"/>
  <c r="D158" i="10"/>
  <c r="D58" i="10"/>
  <c r="D98" i="10"/>
  <c r="D74" i="10"/>
  <c r="D191" i="10"/>
  <c r="D34" i="10"/>
  <c r="D46" i="10"/>
  <c r="D54" i="10"/>
  <c r="D38" i="10"/>
  <c r="D104" i="10"/>
  <c r="D121" i="10"/>
  <c r="D136" i="10"/>
  <c r="D53" i="10"/>
  <c r="D167" i="10"/>
  <c r="D129" i="10"/>
  <c r="D113" i="10"/>
  <c r="D101" i="10"/>
  <c r="D92" i="10"/>
  <c r="D178" i="10"/>
  <c r="D177" i="10"/>
  <c r="D84" i="10"/>
  <c r="D13" i="10"/>
  <c r="D18" i="10"/>
  <c r="D23" i="10"/>
  <c r="D14" i="10"/>
  <c r="D6" i="10"/>
  <c r="D22" i="10"/>
  <c r="D8" i="10"/>
  <c r="D20" i="10"/>
  <c r="D100" i="10"/>
  <c r="D148" i="10"/>
  <c r="D142" i="10"/>
  <c r="D174" i="10"/>
  <c r="D185" i="10"/>
  <c r="D72" i="10"/>
  <c r="D67" i="10"/>
  <c r="D94" i="10"/>
  <c r="D70" i="10"/>
  <c r="D181" i="10"/>
  <c r="D182" i="10"/>
  <c r="D105" i="10"/>
  <c r="D48" i="10"/>
  <c r="D164" i="10"/>
  <c r="D35" i="10"/>
  <c r="D151" i="10"/>
  <c r="D109" i="10"/>
  <c r="D159" i="10"/>
  <c r="D124" i="10"/>
  <c r="D45" i="10"/>
  <c r="D116" i="10"/>
  <c r="D120" i="10"/>
  <c r="D80" i="10"/>
  <c r="D86" i="10"/>
  <c r="D133" i="10"/>
  <c r="D60" i="10"/>
  <c r="D75" i="10"/>
  <c r="D55" i="10"/>
  <c r="D115" i="10"/>
  <c r="D152" i="10"/>
  <c r="D99" i="10"/>
  <c r="D61" i="10"/>
  <c r="D81" i="10"/>
  <c r="D175" i="10"/>
  <c r="D154" i="10"/>
  <c r="D52" i="10"/>
  <c r="D163" i="10"/>
  <c r="D111" i="10"/>
  <c r="D41" i="10"/>
  <c r="D2" i="10"/>
  <c r="D24" i="10"/>
  <c r="D3" i="10"/>
  <c r="D32" i="10"/>
  <c r="D15" i="10"/>
  <c r="D27" i="10"/>
  <c r="D31" i="10"/>
  <c r="D7" i="10"/>
  <c r="D253" i="3"/>
  <c r="D279" i="3"/>
  <c r="D323" i="3"/>
  <c r="D355" i="3"/>
  <c r="D225" i="3"/>
  <c r="D257" i="3"/>
  <c r="D315" i="3"/>
  <c r="D351" i="3"/>
  <c r="D218" i="3"/>
  <c r="D248" i="3"/>
  <c r="D283" i="3"/>
  <c r="D301" i="3"/>
  <c r="D320" i="3"/>
  <c r="D338" i="3"/>
  <c r="D366" i="3"/>
  <c r="D244" i="3"/>
  <c r="D268" i="3"/>
  <c r="D294" i="3"/>
  <c r="D342" i="3"/>
  <c r="D255" i="3"/>
  <c r="D286" i="3"/>
  <c r="D333" i="3"/>
  <c r="D356" i="3"/>
  <c r="D229" i="3"/>
  <c r="D259" i="3"/>
  <c r="D317" i="3"/>
  <c r="D361" i="3"/>
  <c r="D221" i="3"/>
  <c r="D252" i="3"/>
  <c r="D285" i="3"/>
  <c r="D307" i="3"/>
  <c r="D324" i="3"/>
  <c r="D340" i="3"/>
  <c r="D220" i="3"/>
  <c r="D250" i="3"/>
  <c r="D274" i="3"/>
  <c r="D296" i="3"/>
  <c r="D346" i="3"/>
  <c r="D187" i="3"/>
  <c r="D192" i="3"/>
  <c r="D209" i="3"/>
  <c r="D200" i="3"/>
  <c r="D197" i="3"/>
  <c r="D203" i="3"/>
  <c r="D206" i="3"/>
  <c r="D202" i="3"/>
  <c r="D211" i="3"/>
  <c r="D362" i="3"/>
  <c r="D293" i="3"/>
  <c r="D352" i="3"/>
  <c r="D304" i="3"/>
  <c r="D305" i="3"/>
  <c r="D309" i="3"/>
  <c r="D276" i="3"/>
  <c r="D358" i="3"/>
  <c r="D306" i="3"/>
  <c r="D212" i="3"/>
  <c r="D199" i="3"/>
  <c r="D227" i="3"/>
  <c r="D261" i="3"/>
  <c r="D287" i="3"/>
  <c r="D335" i="3"/>
  <c r="D357" i="3"/>
  <c r="D233" i="3"/>
  <c r="D263" i="3"/>
  <c r="D327" i="3"/>
  <c r="D363" i="3"/>
  <c r="D222" i="3"/>
  <c r="D256" i="3"/>
  <c r="D289" i="3"/>
  <c r="D308" i="3"/>
  <c r="D325" i="3"/>
  <c r="D344" i="3"/>
  <c r="D224" i="3"/>
  <c r="D254" i="3"/>
  <c r="D280" i="3"/>
  <c r="D298" i="3"/>
  <c r="D348" i="3"/>
  <c r="D368" i="3"/>
  <c r="D231" i="3"/>
  <c r="D265" i="3"/>
  <c r="D302" i="3"/>
  <c r="D341" i="3"/>
  <c r="D359" i="3"/>
  <c r="D237" i="3"/>
  <c r="D271" i="3"/>
  <c r="D329" i="3"/>
  <c r="D365" i="3"/>
  <c r="D226" i="3"/>
  <c r="D270" i="3"/>
  <c r="D291" i="3"/>
  <c r="D310" i="3"/>
  <c r="D326" i="3"/>
  <c r="D349" i="3"/>
  <c r="D230" i="3"/>
  <c r="D258" i="3"/>
  <c r="D282" i="3"/>
  <c r="D300" i="3"/>
  <c r="D350" i="3"/>
  <c r="D207" i="3"/>
  <c r="D198" i="3"/>
  <c r="D195" i="3"/>
  <c r="D188" i="3"/>
  <c r="D186" i="3"/>
  <c r="D217" i="3"/>
  <c r="D275" i="3"/>
  <c r="D228" i="3"/>
  <c r="D328" i="3"/>
  <c r="D284" i="3"/>
  <c r="D269" i="3"/>
  <c r="D243" i="3"/>
  <c r="D234" i="3"/>
  <c r="D330" i="3"/>
  <c r="D262" i="3"/>
  <c r="D210" i="3"/>
  <c r="D190" i="3"/>
  <c r="D235" i="3"/>
  <c r="D267" i="3"/>
  <c r="D303" i="3"/>
  <c r="D343" i="3"/>
  <c r="D331" i="3"/>
  <c r="D367" i="3"/>
  <c r="D312" i="3"/>
  <c r="D260" i="3"/>
  <c r="D375" i="3"/>
  <c r="D369" i="3"/>
  <c r="D314" i="3"/>
  <c r="D288" i="3"/>
  <c r="D213" i="3"/>
  <c r="D215" i="3"/>
  <c r="D245" i="3"/>
  <c r="D273" i="3"/>
  <c r="D319" i="3"/>
  <c r="D353" i="3"/>
  <c r="D219" i="3"/>
  <c r="D247" i="3"/>
  <c r="D311" i="3"/>
  <c r="D339" i="3"/>
  <c r="D371" i="3"/>
  <c r="D240" i="3"/>
  <c r="D278" i="3"/>
  <c r="D297" i="3"/>
  <c r="D316" i="3"/>
  <c r="D332" i="3"/>
  <c r="D360" i="3"/>
  <c r="D238" i="3"/>
  <c r="D264" i="3"/>
  <c r="D290" i="3"/>
  <c r="D322" i="3"/>
  <c r="D372" i="3"/>
  <c r="D251" i="3"/>
  <c r="D277" i="3"/>
  <c r="D321" i="3"/>
  <c r="D354" i="3"/>
  <c r="D223" i="3"/>
  <c r="D249" i="3"/>
  <c r="D313" i="3"/>
  <c r="D347" i="3"/>
  <c r="D373" i="3"/>
  <c r="D246" i="3"/>
  <c r="D281" i="3"/>
  <c r="D299" i="3"/>
  <c r="D318" i="3"/>
  <c r="D334" i="3"/>
  <c r="D364" i="3"/>
  <c r="D242" i="3"/>
  <c r="D266" i="3"/>
  <c r="D292" i="3"/>
  <c r="D336" i="3"/>
  <c r="D370" i="3"/>
  <c r="D205" i="3"/>
  <c r="D189" i="3"/>
  <c r="D193" i="3"/>
  <c r="D201" i="3"/>
  <c r="D216" i="3"/>
  <c r="D208" i="3"/>
  <c r="D194" i="3"/>
  <c r="D196" i="3"/>
  <c r="D214" i="3"/>
  <c r="D239" i="3"/>
  <c r="D272" i="3"/>
  <c r="D232" i="3"/>
  <c r="D374" i="3"/>
  <c r="D345" i="3"/>
  <c r="D337" i="3"/>
  <c r="D295" i="3"/>
  <c r="D236" i="3"/>
  <c r="D191" i="3"/>
  <c r="D204" i="3"/>
  <c r="D241" i="3"/>
  <c r="D256" i="10"/>
  <c r="D249" i="10"/>
  <c r="D257" i="10"/>
  <c r="D253" i="10"/>
  <c r="D269" i="10"/>
  <c r="D272" i="10"/>
  <c r="D250" i="10"/>
  <c r="D264" i="10"/>
  <c r="D294" i="10"/>
  <c r="D295" i="10"/>
  <c r="D296" i="10"/>
  <c r="D288" i="10"/>
  <c r="D285" i="10"/>
  <c r="D261" i="10"/>
  <c r="D270" i="10"/>
  <c r="D293" i="10"/>
  <c r="D242" i="10"/>
  <c r="D230" i="10"/>
  <c r="D227" i="10"/>
  <c r="D211" i="10"/>
  <c r="D238" i="10"/>
  <c r="D219" i="10"/>
  <c r="D222" i="10"/>
  <c r="D221" i="10"/>
  <c r="D223" i="10"/>
  <c r="D289" i="10"/>
  <c r="D298" i="10"/>
  <c r="D301" i="10"/>
  <c r="D262" i="10"/>
  <c r="D260" i="10"/>
  <c r="D291" i="10"/>
  <c r="D265" i="10"/>
  <c r="D282" i="10"/>
  <c r="D287" i="10"/>
  <c r="D271" i="10"/>
  <c r="D283" i="10"/>
  <c r="D236" i="10"/>
  <c r="D245" i="10"/>
  <c r="D240" i="10"/>
  <c r="D212" i="10"/>
  <c r="D237" i="10"/>
  <c r="D229" i="10"/>
  <c r="D215" i="10"/>
  <c r="D214" i="10"/>
  <c r="D244" i="10"/>
  <c r="D281" i="10"/>
  <c r="D279" i="10"/>
  <c r="D278" i="10"/>
  <c r="D274" i="10"/>
  <c r="D276" i="10"/>
  <c r="D277" i="10"/>
  <c r="D246" i="10"/>
  <c r="D217" i="10"/>
  <c r="D243" i="10"/>
  <c r="D228" i="10"/>
  <c r="D233" i="10"/>
  <c r="D286" i="10"/>
  <c r="D280" i="10"/>
  <c r="D268" i="10"/>
  <c r="D254" i="10"/>
  <c r="D292" i="10"/>
  <c r="D255" i="10"/>
  <c r="D284" i="10"/>
  <c r="D247" i="10"/>
  <c r="D275" i="10"/>
  <c r="D241" i="10"/>
  <c r="D218" i="10"/>
  <c r="D226" i="10"/>
  <c r="D239" i="10"/>
  <c r="D225" i="10"/>
  <c r="D248" i="10"/>
  <c r="D258" i="10"/>
  <c r="D263" i="10"/>
  <c r="D234" i="10"/>
  <c r="D209" i="10"/>
  <c r="D251" i="10"/>
  <c r="D273" i="10"/>
  <c r="D252" i="10"/>
  <c r="D266" i="10"/>
  <c r="D299" i="10"/>
  <c r="D290" i="10"/>
  <c r="D213" i="10"/>
  <c r="D210" i="10"/>
  <c r="D259" i="10"/>
  <c r="D300" i="10"/>
  <c r="D235" i="10"/>
  <c r="D231" i="10"/>
  <c r="D220" i="10"/>
  <c r="D232" i="10"/>
  <c r="D207" i="10"/>
  <c r="D206" i="10"/>
  <c r="D198" i="10"/>
  <c r="D192" i="10"/>
  <c r="D203" i="10"/>
  <c r="D197" i="10"/>
  <c r="D224" i="10"/>
  <c r="D208" i="10"/>
  <c r="D204" i="10"/>
  <c r="D200" i="10"/>
  <c r="D194" i="10"/>
  <c r="D302" i="10"/>
  <c r="D205" i="10"/>
  <c r="D297" i="10"/>
  <c r="D216" i="10"/>
  <c r="D201" i="10"/>
  <c r="D202" i="10"/>
  <c r="D196" i="10"/>
  <c r="D193" i="10"/>
  <c r="D195" i="10"/>
  <c r="D199" i="10"/>
  <c r="D389" i="3"/>
  <c r="D421" i="3"/>
  <c r="D435" i="3"/>
  <c r="D455" i="3"/>
  <c r="D469" i="3"/>
  <c r="D483" i="3"/>
  <c r="D390" i="3"/>
  <c r="D398" i="3"/>
  <c r="D410" i="3"/>
  <c r="D445" i="3"/>
  <c r="D460" i="3"/>
  <c r="D479" i="3"/>
  <c r="D412" i="3"/>
  <c r="D424" i="3"/>
  <c r="D438" i="3"/>
  <c r="D446" i="3"/>
  <c r="D474" i="3"/>
  <c r="D397" i="3"/>
  <c r="D405" i="3"/>
  <c r="D419" i="3"/>
  <c r="D431" i="3"/>
  <c r="D449" i="3"/>
  <c r="D457" i="3"/>
  <c r="D468" i="3"/>
  <c r="D484" i="3"/>
  <c r="D380" i="3"/>
  <c r="D376" i="3"/>
  <c r="D382" i="3"/>
  <c r="D409" i="3"/>
  <c r="D425" i="3"/>
  <c r="D437" i="3"/>
  <c r="D459" i="3"/>
  <c r="D471" i="3"/>
  <c r="D485" i="3"/>
  <c r="D392" i="3"/>
  <c r="D400" i="3"/>
  <c r="D414" i="3"/>
  <c r="D448" i="3"/>
  <c r="D462" i="3"/>
  <c r="D481" i="3"/>
  <c r="D418" i="3"/>
  <c r="D426" i="3"/>
  <c r="D440" i="3"/>
  <c r="D450" i="3"/>
  <c r="D478" i="3"/>
  <c r="D391" i="3"/>
  <c r="D399" i="3"/>
  <c r="D407" i="3"/>
  <c r="D423" i="3"/>
  <c r="D433" i="3"/>
  <c r="D463" i="3"/>
  <c r="D472" i="3"/>
  <c r="D486" i="3"/>
  <c r="D377" i="3"/>
  <c r="D383" i="3"/>
  <c r="D385" i="3"/>
  <c r="D411" i="3"/>
  <c r="D427" i="3"/>
  <c r="D441" i="3"/>
  <c r="D461" i="3"/>
  <c r="D473" i="3"/>
  <c r="D386" i="3"/>
  <c r="D394" i="3"/>
  <c r="D402" i="3"/>
  <c r="D416" i="3"/>
  <c r="D456" i="3"/>
  <c r="D464" i="3"/>
  <c r="D406" i="3"/>
  <c r="D420" i="3"/>
  <c r="D432" i="3"/>
  <c r="D442" i="3"/>
  <c r="D454" i="3"/>
  <c r="D480" i="3"/>
  <c r="D393" i="3"/>
  <c r="D401" i="3"/>
  <c r="D413" i="3"/>
  <c r="D428" i="3"/>
  <c r="D439" i="3"/>
  <c r="D452" i="3"/>
  <c r="D465" i="3"/>
  <c r="D476" i="3"/>
  <c r="D379" i="3"/>
  <c r="D384" i="3"/>
  <c r="D387" i="3"/>
  <c r="D415" i="3"/>
  <c r="D429" i="3"/>
  <c r="D447" i="3"/>
  <c r="D467" i="3"/>
  <c r="D475" i="3"/>
  <c r="D388" i="3"/>
  <c r="D396" i="3"/>
  <c r="D404" i="3"/>
  <c r="D434" i="3"/>
  <c r="D458" i="3"/>
  <c r="D477" i="3"/>
  <c r="D408" i="3"/>
  <c r="D422" i="3"/>
  <c r="D436" i="3"/>
  <c r="D444" i="3"/>
  <c r="D470" i="3"/>
  <c r="D395" i="3"/>
  <c r="D403" i="3"/>
  <c r="D417" i="3"/>
  <c r="D430" i="3"/>
  <c r="D443" i="3"/>
  <c r="D453" i="3"/>
  <c r="D466" i="3"/>
  <c r="D482" i="3"/>
  <c r="D381" i="3"/>
  <c r="D378" i="3"/>
  <c r="D267" i="10"/>
  <c r="D451" i="3"/>
  <c r="F267" i="11" l="1"/>
  <c r="J268" i="8"/>
  <c r="K268" i="8"/>
  <c r="N451" i="4"/>
  <c r="R451" i="4" s="1"/>
  <c r="P451" i="4"/>
  <c r="S451" i="4" s="1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/>
  <c r="G274" i="9"/>
  <c r="D274" i="9"/>
  <c r="C270" i="9"/>
  <c r="C266" i="9"/>
  <c r="E266" i="9"/>
  <c r="C264" i="9"/>
  <c r="E264" i="9"/>
  <c r="C260" i="9"/>
  <c r="E260" i="9" s="1"/>
  <c r="G258" i="9"/>
  <c r="D258" i="9"/>
  <c r="C254" i="9"/>
  <c r="C250" i="9"/>
  <c r="E250" i="9"/>
  <c r="C248" i="9"/>
  <c r="E248" i="9"/>
  <c r="C246" i="9"/>
  <c r="C244" i="9"/>
  <c r="E244" i="9"/>
  <c r="C240" i="9"/>
  <c r="E240" i="9"/>
  <c r="C238" i="9"/>
  <c r="E238" i="9"/>
  <c r="E236" i="9"/>
  <c r="C234" i="9"/>
  <c r="E234" i="9" s="1"/>
  <c r="C230" i="9"/>
  <c r="C226" i="9"/>
  <c r="E226" i="9" s="1"/>
  <c r="C224" i="9"/>
  <c r="C222" i="9"/>
  <c r="E222" i="9" s="1"/>
  <c r="C220" i="9"/>
  <c r="E218" i="9"/>
  <c r="C218" i="9"/>
  <c r="C216" i="9"/>
  <c r="E214" i="9"/>
  <c r="C212" i="9"/>
  <c r="E212" i="9"/>
  <c r="C210" i="9"/>
  <c r="E210" i="9"/>
  <c r="C208" i="9"/>
  <c r="E208" i="9"/>
  <c r="C204" i="9"/>
  <c r="E204" i="9"/>
  <c r="C200" i="9"/>
  <c r="E200" i="9"/>
  <c r="C192" i="9"/>
  <c r="J266" i="11"/>
  <c r="I266" i="11"/>
  <c r="H256" i="11"/>
  <c r="E256" i="11"/>
  <c r="F256" i="11"/>
  <c r="I252" i="11"/>
  <c r="J252" i="11"/>
  <c r="I279" i="11"/>
  <c r="J279" i="11"/>
  <c r="I290" i="11"/>
  <c r="C220" i="11"/>
  <c r="C213" i="11"/>
  <c r="E284" i="9"/>
  <c r="G298" i="9"/>
  <c r="D298" i="9"/>
  <c r="J230" i="11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J218" i="11"/>
  <c r="I233" i="11"/>
  <c r="J233" i="11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J212" i="11"/>
  <c r="F210" i="11"/>
  <c r="H194" i="11"/>
  <c r="J300" i="11"/>
  <c r="I300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/>
  <c r="G275" i="9"/>
  <c r="C271" i="9"/>
  <c r="G271" i="9" s="1"/>
  <c r="C267" i="9"/>
  <c r="E267" i="9" s="1"/>
  <c r="G268" i="8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G235" i="9"/>
  <c r="C231" i="9"/>
  <c r="D231" i="9"/>
  <c r="D227" i="9"/>
  <c r="C221" i="9"/>
  <c r="G215" i="9"/>
  <c r="D213" i="9"/>
  <c r="G211" i="9"/>
  <c r="C211" i="9"/>
  <c r="G207" i="9"/>
  <c r="C207" i="9"/>
  <c r="E207" i="9" s="1"/>
  <c r="D207" i="9"/>
  <c r="J225" i="11"/>
  <c r="K225" i="11" s="1"/>
  <c r="M225" i="11" s="1"/>
  <c r="I225" i="1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Z405" i="4"/>
  <c r="AH405" i="4"/>
  <c r="AG405" i="4"/>
  <c r="AB405" i="4"/>
  <c r="AN405" i="4" s="1"/>
  <c r="AT405" i="4" s="1"/>
  <c r="AD405" i="4"/>
  <c r="AK405" i="4"/>
  <c r="AA405" i="4"/>
  <c r="AM405" i="4" s="1"/>
  <c r="AS405" i="4" s="1"/>
  <c r="AC405" i="4"/>
  <c r="AO405" i="4" s="1"/>
  <c r="AU405" i="4" s="1"/>
  <c r="AF405" i="4"/>
  <c r="AE405" i="4"/>
  <c r="AQ405" i="4" s="1"/>
  <c r="AW405" i="4" s="1"/>
  <c r="AJ405" i="4"/>
  <c r="AI405" i="4"/>
  <c r="Z428" i="4"/>
  <c r="AF428" i="4"/>
  <c r="AH428" i="4"/>
  <c r="AA428" i="4"/>
  <c r="AM428" i="4" s="1"/>
  <c r="AS428" i="4" s="1"/>
  <c r="AB428" i="4"/>
  <c r="AN428" i="4" s="1"/>
  <c r="AT428" i="4" s="1"/>
  <c r="AJ428" i="4"/>
  <c r="AC428" i="4"/>
  <c r="AD428" i="4"/>
  <c r="AP428" i="4" s="1"/>
  <c r="AV428" i="4" s="1"/>
  <c r="AG428" i="4"/>
  <c r="AE428" i="4"/>
  <c r="AI428" i="4"/>
  <c r="AK428" i="4"/>
  <c r="Z437" i="4"/>
  <c r="AH437" i="4"/>
  <c r="AG437" i="4"/>
  <c r="AB437" i="4"/>
  <c r="AN437" i="4" s="1"/>
  <c r="AT437" i="4" s="1"/>
  <c r="AD437" i="4"/>
  <c r="AK437" i="4"/>
  <c r="AA437" i="4"/>
  <c r="AM437" i="4" s="1"/>
  <c r="AS437" i="4" s="1"/>
  <c r="AC437" i="4"/>
  <c r="AF437" i="4"/>
  <c r="AE437" i="4"/>
  <c r="AQ437" i="4" s="1"/>
  <c r="AW437" i="4" s="1"/>
  <c r="AJ437" i="4"/>
  <c r="AI437" i="4"/>
  <c r="AD391" i="4"/>
  <c r="AE391" i="4"/>
  <c r="AF391" i="4"/>
  <c r="AC391" i="4"/>
  <c r="AO391" i="4" s="1"/>
  <c r="AU391" i="4" s="1"/>
  <c r="AJ391" i="4"/>
  <c r="AI391" i="4"/>
  <c r="AB391" i="4"/>
  <c r="AH391" i="4"/>
  <c r="AG391" i="4"/>
  <c r="Z391" i="4"/>
  <c r="AL391" i="4" s="1"/>
  <c r="AR391" i="4" s="1"/>
  <c r="AA391" i="4"/>
  <c r="AM391" i="4" s="1"/>
  <c r="AS391" i="4" s="1"/>
  <c r="AK391" i="4"/>
  <c r="X413" i="4"/>
  <c r="Y413" i="4"/>
  <c r="X416" i="4"/>
  <c r="Y416" i="4"/>
  <c r="U409" i="4"/>
  <c r="V409" i="4"/>
  <c r="W409" i="4" s="1"/>
  <c r="V379" i="4"/>
  <c r="W379" i="4" s="1"/>
  <c r="X379" i="4" s="1"/>
  <c r="U379" i="4"/>
  <c r="R429" i="4"/>
  <c r="S429" i="4"/>
  <c r="U467" i="4"/>
  <c r="V387" i="4"/>
  <c r="U387" i="4"/>
  <c r="U400" i="4"/>
  <c r="F486" i="5"/>
  <c r="G486" i="5"/>
  <c r="K478" i="4"/>
  <c r="Q459" i="4"/>
  <c r="N459" i="4"/>
  <c r="K446" i="4"/>
  <c r="Q407" i="4"/>
  <c r="T407" i="4" s="1"/>
  <c r="N407" i="4"/>
  <c r="Q406" i="4"/>
  <c r="T406" i="4" s="1"/>
  <c r="N406" i="4"/>
  <c r="R406" i="4" s="1"/>
  <c r="P406" i="4"/>
  <c r="S406" i="4" s="1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S395" i="4" s="1"/>
  <c r="N395" i="4"/>
  <c r="R395" i="4" s="1"/>
  <c r="Q390" i="4"/>
  <c r="T390" i="4" s="1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/>
  <c r="D463" i="5"/>
  <c r="F463" i="5"/>
  <c r="I462" i="5"/>
  <c r="D462" i="5"/>
  <c r="D460" i="5"/>
  <c r="F459" i="5"/>
  <c r="D459" i="5"/>
  <c r="I458" i="5"/>
  <c r="D458" i="5"/>
  <c r="E458" i="5"/>
  <c r="D456" i="5"/>
  <c r="G456" i="5"/>
  <c r="D455" i="5"/>
  <c r="F455" i="5"/>
  <c r="E454" i="5"/>
  <c r="I454" i="5"/>
  <c r="D452" i="5"/>
  <c r="G452" i="5"/>
  <c r="D451" i="5"/>
  <c r="F451" i="5" s="1"/>
  <c r="I452" i="2" s="1"/>
  <c r="E450" i="5"/>
  <c r="D450" i="5"/>
  <c r="G448" i="5"/>
  <c r="D447" i="5"/>
  <c r="D446" i="5"/>
  <c r="I446" i="5"/>
  <c r="D443" i="5"/>
  <c r="F443" i="5" s="1"/>
  <c r="I442" i="5"/>
  <c r="D442" i="5"/>
  <c r="E442" i="5"/>
  <c r="D440" i="5"/>
  <c r="G440" i="5"/>
  <c r="D439" i="5"/>
  <c r="F439" i="5"/>
  <c r="D438" i="5"/>
  <c r="F438" i="5" s="1"/>
  <c r="I438" i="5"/>
  <c r="E438" i="5"/>
  <c r="G436" i="5"/>
  <c r="D436" i="5"/>
  <c r="F435" i="5"/>
  <c r="D435" i="5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/>
  <c r="D419" i="5"/>
  <c r="D418" i="5"/>
  <c r="E418" i="5" s="1"/>
  <c r="I418" i="5"/>
  <c r="G416" i="5"/>
  <c r="D416" i="5"/>
  <c r="F415" i="5"/>
  <c r="D415" i="5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F403" i="5"/>
  <c r="D403" i="5"/>
  <c r="I402" i="5"/>
  <c r="D402" i="5"/>
  <c r="F399" i="5"/>
  <c r="D398" i="5"/>
  <c r="E398" i="5" s="1"/>
  <c r="I398" i="5"/>
  <c r="D395" i="5"/>
  <c r="F395" i="5"/>
  <c r="D394" i="5"/>
  <c r="I394" i="5"/>
  <c r="E394" i="5"/>
  <c r="D391" i="5"/>
  <c r="F391" i="5"/>
  <c r="D390" i="5"/>
  <c r="E390" i="5" s="1"/>
  <c r="I390" i="5"/>
  <c r="G388" i="5"/>
  <c r="D387" i="5"/>
  <c r="D386" i="5"/>
  <c r="I386" i="5" s="1"/>
  <c r="D384" i="5"/>
  <c r="G384" i="5" s="1"/>
  <c r="F383" i="5"/>
  <c r="D383" i="5"/>
  <c r="D382" i="5"/>
  <c r="I382" i="5" s="1"/>
  <c r="D380" i="5"/>
  <c r="D378" i="5"/>
  <c r="I378" i="5" s="1"/>
  <c r="D376" i="5"/>
  <c r="G376" i="5" s="1"/>
  <c r="X399" i="4"/>
  <c r="X431" i="4"/>
  <c r="Y431" i="4" s="1"/>
  <c r="X445" i="4"/>
  <c r="X389" i="4"/>
  <c r="Y389" i="4" s="1"/>
  <c r="W418" i="4"/>
  <c r="X426" i="4"/>
  <c r="Y426" i="4"/>
  <c r="T429" i="4"/>
  <c r="U420" i="4"/>
  <c r="V420" i="4"/>
  <c r="U398" i="4"/>
  <c r="R449" i="4"/>
  <c r="T449" i="4"/>
  <c r="S449" i="4"/>
  <c r="U433" i="4"/>
  <c r="V433" i="4"/>
  <c r="W433" i="4" s="1"/>
  <c r="R397" i="4"/>
  <c r="T397" i="4"/>
  <c r="S397" i="4"/>
  <c r="R415" i="4"/>
  <c r="T415" i="4"/>
  <c r="S415" i="4"/>
  <c r="U485" i="4"/>
  <c r="Y425" i="4"/>
  <c r="W419" i="4"/>
  <c r="V455" i="4"/>
  <c r="W455" i="4" s="1"/>
  <c r="W422" i="4"/>
  <c r="U393" i="4"/>
  <c r="V393" i="4"/>
  <c r="W393" i="4" s="1"/>
  <c r="U457" i="4"/>
  <c r="V457" i="4"/>
  <c r="W457" i="4" s="1"/>
  <c r="R435" i="4"/>
  <c r="S435" i="4"/>
  <c r="U435" i="4" s="1"/>
  <c r="U427" i="4"/>
  <c r="F454" i="5"/>
  <c r="G454" i="5"/>
  <c r="E475" i="5"/>
  <c r="I475" i="5"/>
  <c r="I425" i="5"/>
  <c r="E425" i="5"/>
  <c r="F425" i="5"/>
  <c r="G425" i="5"/>
  <c r="X421" i="4"/>
  <c r="Y421" i="4"/>
  <c r="W423" i="4"/>
  <c r="U473" i="4"/>
  <c r="V473" i="4"/>
  <c r="R417" i="4"/>
  <c r="S417" i="4"/>
  <c r="S401" i="4"/>
  <c r="R385" i="4"/>
  <c r="S385" i="4"/>
  <c r="R447" i="4"/>
  <c r="S447" i="4"/>
  <c r="R481" i="4"/>
  <c r="S481" i="4"/>
  <c r="Q461" i="4"/>
  <c r="T461" i="4" s="1"/>
  <c r="P461" i="4"/>
  <c r="N461" i="4"/>
  <c r="R461" i="4" s="1"/>
  <c r="S469" i="4"/>
  <c r="Q477" i="4"/>
  <c r="T477" i="4" s="1"/>
  <c r="N477" i="4"/>
  <c r="R477" i="4" s="1"/>
  <c r="P477" i="4"/>
  <c r="S477" i="4" s="1"/>
  <c r="E399" i="5"/>
  <c r="I399" i="5"/>
  <c r="I441" i="5"/>
  <c r="E441" i="5"/>
  <c r="G441" i="5"/>
  <c r="W465" i="4"/>
  <c r="I393" i="5"/>
  <c r="E393" i="5"/>
  <c r="G393" i="5"/>
  <c r="I409" i="5"/>
  <c r="F409" i="5"/>
  <c r="E409" i="5"/>
  <c r="G409" i="5"/>
  <c r="Q485" i="4"/>
  <c r="T485" i="4" s="1"/>
  <c r="V485" i="4" s="1"/>
  <c r="W485" i="4" s="1"/>
  <c r="Q411" i="4"/>
  <c r="T411" i="4" s="1"/>
  <c r="V411" i="4" s="1"/>
  <c r="W411" i="4" s="1"/>
  <c r="Q463" i="4"/>
  <c r="T463" i="4" s="1"/>
  <c r="V463" i="4" s="1"/>
  <c r="W463" i="4" s="1"/>
  <c r="Q417" i="4"/>
  <c r="T417" i="4" s="1"/>
  <c r="Q398" i="4"/>
  <c r="T398" i="4" s="1"/>
  <c r="V398" i="4" s="1"/>
  <c r="W398" i="4" s="1"/>
  <c r="T379" i="4"/>
  <c r="Q453" i="4"/>
  <c r="T453" i="4" s="1"/>
  <c r="V453" i="4" s="1"/>
  <c r="W453" i="4" s="1"/>
  <c r="Q433" i="4"/>
  <c r="T433" i="4" s="1"/>
  <c r="Q400" i="4"/>
  <c r="T400" i="4" s="1"/>
  <c r="V400" i="4" s="1"/>
  <c r="W400" i="4" s="1"/>
  <c r="P382" i="4"/>
  <c r="S382" i="4" s="1"/>
  <c r="U382" i="4" s="1"/>
  <c r="F484" i="5"/>
  <c r="F476" i="5"/>
  <c r="F468" i="5"/>
  <c r="F464" i="5"/>
  <c r="F460" i="5"/>
  <c r="F456" i="5"/>
  <c r="F452" i="5"/>
  <c r="D379" i="5"/>
  <c r="Q467" i="4"/>
  <c r="T467" i="4" s="1"/>
  <c r="V467" i="4" s="1"/>
  <c r="W467" i="4" s="1"/>
  <c r="Q475" i="4"/>
  <c r="T475" i="4" s="1"/>
  <c r="V475" i="4" s="1"/>
  <c r="W475" i="4" s="1"/>
  <c r="F401" i="5"/>
  <c r="Q481" i="4"/>
  <c r="T481" i="4" s="1"/>
  <c r="Q441" i="4"/>
  <c r="T441" i="4" s="1"/>
  <c r="V441" i="4" s="1"/>
  <c r="W441" i="4" s="1"/>
  <c r="Q427" i="4"/>
  <c r="T427" i="4" s="1"/>
  <c r="V427" i="4" s="1"/>
  <c r="W427" i="4" s="1"/>
  <c r="Q392" i="4"/>
  <c r="T392" i="4" s="1"/>
  <c r="V392" i="4" s="1"/>
  <c r="W392" i="4" s="1"/>
  <c r="D448" i="5"/>
  <c r="F445" i="5"/>
  <c r="D444" i="5"/>
  <c r="F441" i="5"/>
  <c r="G438" i="5"/>
  <c r="F437" i="5"/>
  <c r="G434" i="5"/>
  <c r="F429" i="5"/>
  <c r="F421" i="5"/>
  <c r="F413" i="5"/>
  <c r="F405" i="5"/>
  <c r="D400" i="5"/>
  <c r="G400" i="5" s="1"/>
  <c r="F397" i="5"/>
  <c r="D396" i="5"/>
  <c r="D392" i="5"/>
  <c r="G392" i="5" s="1"/>
  <c r="F389" i="5"/>
  <c r="D388" i="5"/>
  <c r="Q443" i="4"/>
  <c r="T443" i="4" s="1"/>
  <c r="V443" i="4" s="1"/>
  <c r="W443" i="4" s="1"/>
  <c r="Q479" i="4"/>
  <c r="T479" i="4" s="1"/>
  <c r="V479" i="4" s="1"/>
  <c r="W479" i="4" s="1"/>
  <c r="Q469" i="4"/>
  <c r="T469" i="4" s="1"/>
  <c r="Q465" i="4"/>
  <c r="T465" i="4" s="1"/>
  <c r="V465" i="4" s="1"/>
  <c r="K31" i="8"/>
  <c r="J31" i="8"/>
  <c r="J18" i="8"/>
  <c r="K18" i="8"/>
  <c r="H169" i="11"/>
  <c r="E169" i="11"/>
  <c r="F169" i="11"/>
  <c r="I169" i="11" s="1"/>
  <c r="C157" i="11"/>
  <c r="F112" i="11"/>
  <c r="E112" i="11"/>
  <c r="E110" i="11"/>
  <c r="H110" i="11"/>
  <c r="E68" i="11"/>
  <c r="H68" i="11"/>
  <c r="E39" i="11"/>
  <c r="H39" i="11"/>
  <c r="E33" i="11"/>
  <c r="H33" i="11"/>
  <c r="J33" i="11" s="1"/>
  <c r="E188" i="11"/>
  <c r="H188" i="11"/>
  <c r="F62" i="11"/>
  <c r="E38" i="11"/>
  <c r="F38" i="11"/>
  <c r="G79" i="9"/>
  <c r="D164" i="9"/>
  <c r="G158" i="9"/>
  <c r="G184" i="9"/>
  <c r="D130" i="9"/>
  <c r="G130" i="9"/>
  <c r="E184" i="9"/>
  <c r="E178" i="9"/>
  <c r="C178" i="9"/>
  <c r="E176" i="9"/>
  <c r="C176" i="9"/>
  <c r="G174" i="9"/>
  <c r="D174" i="9"/>
  <c r="E170" i="9"/>
  <c r="G168" i="9"/>
  <c r="D168" i="9"/>
  <c r="C162" i="9"/>
  <c r="D162" i="9" s="1"/>
  <c r="C160" i="9"/>
  <c r="E158" i="9"/>
  <c r="C154" i="9"/>
  <c r="C148" i="9"/>
  <c r="E148" i="9" s="1"/>
  <c r="G144" i="9"/>
  <c r="D144" i="9"/>
  <c r="G140" i="9"/>
  <c r="D140" i="9"/>
  <c r="E130" i="9"/>
  <c r="C128" i="9"/>
  <c r="C123" i="9"/>
  <c r="E123" i="9" s="1"/>
  <c r="E119" i="9"/>
  <c r="C111" i="9"/>
  <c r="E111" i="9" s="1"/>
  <c r="E103" i="9"/>
  <c r="C103" i="9"/>
  <c r="C95" i="9"/>
  <c r="E95" i="9" s="1"/>
  <c r="E91" i="9"/>
  <c r="C91" i="9"/>
  <c r="E87" i="9"/>
  <c r="C71" i="9"/>
  <c r="D65" i="9"/>
  <c r="G65" i="9"/>
  <c r="C63" i="9"/>
  <c r="E63" i="9" s="1"/>
  <c r="C57" i="9"/>
  <c r="E57" i="9" s="1"/>
  <c r="G55" i="9"/>
  <c r="D55" i="9"/>
  <c r="C47" i="9"/>
  <c r="C43" i="9"/>
  <c r="E43" i="9" s="1"/>
  <c r="C41" i="9"/>
  <c r="E39" i="9"/>
  <c r="C33" i="9"/>
  <c r="D33" i="9" s="1"/>
  <c r="H23" i="11"/>
  <c r="I23" i="11" s="1"/>
  <c r="H84" i="11"/>
  <c r="F84" i="11"/>
  <c r="J84" i="11" s="1"/>
  <c r="F71" i="11"/>
  <c r="H38" i="11"/>
  <c r="E148" i="11"/>
  <c r="H148" i="11"/>
  <c r="F59" i="11"/>
  <c r="H59" i="11"/>
  <c r="C31" i="9"/>
  <c r="G31" i="9" s="1"/>
  <c r="C27" i="9"/>
  <c r="G23" i="9"/>
  <c r="C21" i="9"/>
  <c r="D21" i="9" s="1"/>
  <c r="C13" i="9"/>
  <c r="C7" i="9"/>
  <c r="G3" i="9"/>
  <c r="H171" i="11"/>
  <c r="H158" i="11"/>
  <c r="H138" i="11"/>
  <c r="E106" i="11"/>
  <c r="E80" i="11"/>
  <c r="H55" i="11"/>
  <c r="F51" i="11"/>
  <c r="F32" i="11"/>
  <c r="F30" i="11"/>
  <c r="I30" i="11" s="1"/>
  <c r="C191" i="9"/>
  <c r="E191" i="9" s="1"/>
  <c r="C185" i="9"/>
  <c r="E185" i="9" s="1"/>
  <c r="C171" i="9"/>
  <c r="C155" i="9"/>
  <c r="E155" i="9" s="1"/>
  <c r="C153" i="9"/>
  <c r="C149" i="9"/>
  <c r="C147" i="9"/>
  <c r="E147" i="9" s="1"/>
  <c r="C145" i="9"/>
  <c r="C137" i="9"/>
  <c r="C133" i="9"/>
  <c r="G133" i="9" s="1"/>
  <c r="C129" i="9"/>
  <c r="C122" i="9"/>
  <c r="E122" i="9" s="1"/>
  <c r="C108" i="9"/>
  <c r="C92" i="9"/>
  <c r="G92" i="9" s="1"/>
  <c r="C90" i="9"/>
  <c r="C76" i="9"/>
  <c r="C60" i="9"/>
  <c r="C44" i="9"/>
  <c r="G44" i="9" s="1"/>
  <c r="I132" i="11"/>
  <c r="F178" i="11"/>
  <c r="H172" i="11"/>
  <c r="F165" i="11"/>
  <c r="F147" i="11"/>
  <c r="F58" i="11"/>
  <c r="F41" i="11"/>
  <c r="E37" i="11"/>
  <c r="H166" i="11"/>
  <c r="F139" i="11"/>
  <c r="H83" i="11"/>
  <c r="H29" i="11"/>
  <c r="E263" i="4"/>
  <c r="I263" i="4" s="1"/>
  <c r="D263" i="4"/>
  <c r="H263" i="4" s="1"/>
  <c r="F263" i="4"/>
  <c r="J263" i="4" s="1"/>
  <c r="G263" i="4"/>
  <c r="G219" i="4"/>
  <c r="E219" i="4"/>
  <c r="I219" i="4" s="1"/>
  <c r="D219" i="4"/>
  <c r="H219" i="4" s="1"/>
  <c r="F219" i="4"/>
  <c r="J219" i="4" s="1"/>
  <c r="F261" i="4"/>
  <c r="J261" i="4" s="1"/>
  <c r="D251" i="4"/>
  <c r="H251" i="4" s="1"/>
  <c r="Z267" i="4"/>
  <c r="AF267" i="4"/>
  <c r="AH267" i="4"/>
  <c r="AA267" i="4"/>
  <c r="AB267" i="4"/>
  <c r="AN267" i="4" s="1"/>
  <c r="AT267" i="4" s="1"/>
  <c r="AJ267" i="4"/>
  <c r="AC267" i="4"/>
  <c r="AD267" i="4"/>
  <c r="AG267" i="4"/>
  <c r="AE267" i="4"/>
  <c r="AQ267" i="4" s="1"/>
  <c r="AW267" i="4" s="1"/>
  <c r="AI267" i="4"/>
  <c r="AK267" i="4"/>
  <c r="W246" i="4"/>
  <c r="T214" i="4"/>
  <c r="E299" i="5"/>
  <c r="G299" i="5"/>
  <c r="E366" i="5"/>
  <c r="I366" i="5"/>
  <c r="F366" i="5"/>
  <c r="N375" i="4"/>
  <c r="R375" i="4" s="1"/>
  <c r="P375" i="4"/>
  <c r="P355" i="4"/>
  <c r="N355" i="4"/>
  <c r="Q281" i="4"/>
  <c r="T281" i="4" s="1"/>
  <c r="N281" i="4"/>
  <c r="Q279" i="4"/>
  <c r="P279" i="4"/>
  <c r="N279" i="4"/>
  <c r="R279" i="4" s="1"/>
  <c r="Q277" i="4"/>
  <c r="T277" i="4" s="1"/>
  <c r="N277" i="4"/>
  <c r="Q237" i="4"/>
  <c r="T237" i="4" s="1"/>
  <c r="P237" i="4"/>
  <c r="S237" i="4" s="1"/>
  <c r="N235" i="4"/>
  <c r="P235" i="4"/>
  <c r="Q233" i="4"/>
  <c r="N233" i="4"/>
  <c r="P231" i="4"/>
  <c r="S231" i="4" s="1"/>
  <c r="N231" i="4"/>
  <c r="R231" i="4" s="1"/>
  <c r="N229" i="4"/>
  <c r="Q229" i="4"/>
  <c r="T229" i="4" s="1"/>
  <c r="Q193" i="4"/>
  <c r="N193" i="4"/>
  <c r="R193" i="4" s="1"/>
  <c r="E367" i="5"/>
  <c r="G357" i="5"/>
  <c r="E355" i="5"/>
  <c r="E331" i="5"/>
  <c r="G331" i="5"/>
  <c r="D329" i="5"/>
  <c r="G329" i="5" s="1"/>
  <c r="E323" i="5"/>
  <c r="G323" i="5"/>
  <c r="D315" i="5"/>
  <c r="E315" i="5"/>
  <c r="F311" i="5"/>
  <c r="G311" i="5"/>
  <c r="D307" i="5"/>
  <c r="D303" i="5"/>
  <c r="E303" i="5" s="1"/>
  <c r="I303" i="5"/>
  <c r="I295" i="5"/>
  <c r="D295" i="5"/>
  <c r="D291" i="5"/>
  <c r="I291" i="5" s="1"/>
  <c r="D287" i="5"/>
  <c r="E287" i="5"/>
  <c r="I287" i="5"/>
  <c r="D281" i="5"/>
  <c r="G281" i="5" s="1"/>
  <c r="E279" i="5"/>
  <c r="I279" i="5"/>
  <c r="D275" i="5"/>
  <c r="I275" i="5" s="1"/>
  <c r="E275" i="5"/>
  <c r="I273" i="5"/>
  <c r="E273" i="5"/>
  <c r="D271" i="5"/>
  <c r="I271" i="5"/>
  <c r="D267" i="5"/>
  <c r="E267" i="5" s="1"/>
  <c r="D263" i="5"/>
  <c r="E263" i="5"/>
  <c r="D257" i="5"/>
  <c r="G257" i="5" s="1"/>
  <c r="D255" i="5"/>
  <c r="E255" i="5"/>
  <c r="I255" i="5"/>
  <c r="D251" i="5"/>
  <c r="E251" i="5"/>
  <c r="E243" i="5"/>
  <c r="G243" i="5"/>
  <c r="E231" i="5"/>
  <c r="E195" i="5"/>
  <c r="G195" i="5"/>
  <c r="I195" i="5"/>
  <c r="Q315" i="4"/>
  <c r="P315" i="4"/>
  <c r="S315" i="4" s="1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T249" i="4" s="1"/>
  <c r="P249" i="4"/>
  <c r="S249" i="4" s="1"/>
  <c r="N249" i="4"/>
  <c r="R249" i="4" s="1"/>
  <c r="S190" i="4"/>
  <c r="U190" i="4" s="1"/>
  <c r="T208" i="4"/>
  <c r="I269" i="5"/>
  <c r="E269" i="5"/>
  <c r="N359" i="4"/>
  <c r="R359" i="4" s="1"/>
  <c r="Q359" i="4"/>
  <c r="T359" i="4" s="1"/>
  <c r="P359" i="4"/>
  <c r="S359" i="4" s="1"/>
  <c r="P295" i="4"/>
  <c r="N295" i="4"/>
  <c r="R295" i="4" s="1"/>
  <c r="Q293" i="4"/>
  <c r="T293" i="4" s="1"/>
  <c r="N293" i="4"/>
  <c r="Q291" i="4"/>
  <c r="P291" i="4"/>
  <c r="N291" i="4"/>
  <c r="R291" i="4" s="1"/>
  <c r="Q289" i="4"/>
  <c r="T289" i="4" s="1"/>
  <c r="N289" i="4"/>
  <c r="Q271" i="4"/>
  <c r="P271" i="4"/>
  <c r="S271" i="4" s="1"/>
  <c r="N271" i="4"/>
  <c r="R271" i="4" s="1"/>
  <c r="Q257" i="4"/>
  <c r="P257" i="4"/>
  <c r="N257" i="4"/>
  <c r="R257" i="4" s="1"/>
  <c r="Q255" i="4"/>
  <c r="T255" i="4" s="1"/>
  <c r="P255" i="4"/>
  <c r="S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T367" i="4" s="1"/>
  <c r="N365" i="4"/>
  <c r="R365" i="4" s="1"/>
  <c r="P365" i="4"/>
  <c r="Q243" i="4"/>
  <c r="N243" i="4"/>
  <c r="P243" i="4"/>
  <c r="G235" i="5"/>
  <c r="S309" i="4"/>
  <c r="S333" i="4"/>
  <c r="U333" i="4" s="1"/>
  <c r="N248" i="4"/>
  <c r="P204" i="4"/>
  <c r="Q282" i="4"/>
  <c r="T282" i="4" s="1"/>
  <c r="T325" i="4"/>
  <c r="V325" i="4" s="1"/>
  <c r="W325" i="4" s="1"/>
  <c r="X325" i="4" s="1"/>
  <c r="T301" i="4"/>
  <c r="V301" i="4" s="1"/>
  <c r="W301" i="4" s="1"/>
  <c r="X301" i="4" s="1"/>
  <c r="Q295" i="4"/>
  <c r="T295" i="4" s="1"/>
  <c r="G227" i="5"/>
  <c r="P188" i="4"/>
  <c r="T337" i="4"/>
  <c r="V337" i="4" s="1"/>
  <c r="E223" i="5"/>
  <c r="N346" i="4"/>
  <c r="Q335" i="4"/>
  <c r="T335" i="4" s="1"/>
  <c r="V335" i="4" s="1"/>
  <c r="W335" i="4" s="1"/>
  <c r="Q334" i="4"/>
  <c r="T334" i="4" s="1"/>
  <c r="T317" i="4"/>
  <c r="V317" i="4" s="1"/>
  <c r="W317" i="4" s="1"/>
  <c r="Q309" i="4"/>
  <c r="T309" i="4" s="1"/>
  <c r="Q247" i="4"/>
  <c r="T247" i="4" s="1"/>
  <c r="V247" i="4" s="1"/>
  <c r="W247" i="4" s="1"/>
  <c r="X247" i="4" s="1"/>
  <c r="Q241" i="4"/>
  <c r="T241" i="4" s="1"/>
  <c r="V241" i="4" s="1"/>
  <c r="W241" i="4" s="1"/>
  <c r="N362" i="4"/>
  <c r="N367" i="4"/>
  <c r="R367" i="4" s="1"/>
  <c r="N361" i="4"/>
  <c r="Q361" i="4"/>
  <c r="P344" i="4"/>
  <c r="S344" i="4" s="1"/>
  <c r="U344" i="4" s="1"/>
  <c r="T273" i="4"/>
  <c r="V273" i="4" s="1"/>
  <c r="D364" i="5"/>
  <c r="D348" i="5"/>
  <c r="F348" i="5" s="1"/>
  <c r="D316" i="5"/>
  <c r="D314" i="5"/>
  <c r="D310" i="5"/>
  <c r="D308" i="5"/>
  <c r="D304" i="5"/>
  <c r="D300" i="5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D363" i="5"/>
  <c r="D359" i="5"/>
  <c r="D355" i="5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J28" i="11"/>
  <c r="K28" i="11" s="1"/>
  <c r="M28" i="11" s="1"/>
  <c r="G21" i="9"/>
  <c r="C22" i="9"/>
  <c r="C20" i="9"/>
  <c r="D20" i="9" s="1"/>
  <c r="C19" i="9"/>
  <c r="C18" i="9"/>
  <c r="C17" i="9"/>
  <c r="D17" i="9" s="1"/>
  <c r="F18" i="8" s="1"/>
  <c r="C16" i="9"/>
  <c r="C14" i="9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T199" i="4" s="1"/>
  <c r="N199" i="4"/>
  <c r="R199" i="4" s="1"/>
  <c r="Q211" i="4"/>
  <c r="T211" i="4" s="1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E31" i="11"/>
  <c r="G15" i="9"/>
  <c r="E23" i="9"/>
  <c r="D31" i="9"/>
  <c r="E31" i="9"/>
  <c r="E21" i="9"/>
  <c r="C8" i="9"/>
  <c r="F33" i="11"/>
  <c r="H32" i="11"/>
  <c r="I32" i="11" s="1"/>
  <c r="E30" i="11"/>
  <c r="F29" i="11"/>
  <c r="J29" i="11" s="1"/>
  <c r="E25" i="11"/>
  <c r="T201" i="4"/>
  <c r="Q215" i="4"/>
  <c r="T215" i="4" s="1"/>
  <c r="P215" i="4"/>
  <c r="S215" i="4" s="1"/>
  <c r="Q213" i="4"/>
  <c r="T213" i="4" s="1"/>
  <c r="P213" i="4"/>
  <c r="S213" i="4" s="1"/>
  <c r="U213" i="4" s="1"/>
  <c r="Q207" i="4"/>
  <c r="T207" i="4" s="1"/>
  <c r="V207" i="4" s="1"/>
  <c r="P207" i="4"/>
  <c r="S207" i="4" s="1"/>
  <c r="Q205" i="4"/>
  <c r="T205" i="4" s="1"/>
  <c r="P205" i="4"/>
  <c r="S205" i="4" s="1"/>
  <c r="Q203" i="4"/>
  <c r="T203" i="4" s="1"/>
  <c r="P203" i="4"/>
  <c r="S203" i="4" s="1"/>
  <c r="Q197" i="4"/>
  <c r="T197" i="4" s="1"/>
  <c r="P197" i="4"/>
  <c r="S197" i="4" s="1"/>
  <c r="Q187" i="4"/>
  <c r="T187" i="4" s="1"/>
  <c r="P187" i="4"/>
  <c r="S187" i="4" s="1"/>
  <c r="G215" i="5"/>
  <c r="E215" i="5"/>
  <c r="G211" i="5"/>
  <c r="G207" i="5"/>
  <c r="D207" i="5"/>
  <c r="I207" i="5"/>
  <c r="D203" i="5"/>
  <c r="D200" i="5"/>
  <c r="F200" i="5" s="1"/>
  <c r="E199" i="5"/>
  <c r="D192" i="5"/>
  <c r="F192" i="5" s="1"/>
  <c r="D191" i="5"/>
  <c r="D187" i="5"/>
  <c r="T193" i="4"/>
  <c r="I211" i="5"/>
  <c r="F211" i="5"/>
  <c r="P217" i="4"/>
  <c r="S217" i="4" s="1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S193" i="4" s="1"/>
  <c r="P192" i="4"/>
  <c r="S192" i="4" s="1"/>
  <c r="P191" i="4"/>
  <c r="S191" i="4" s="1"/>
  <c r="Q190" i="4"/>
  <c r="T190" i="4" s="1"/>
  <c r="V190" i="4" s="1"/>
  <c r="W190" i="4" s="1"/>
  <c r="X190" i="4" s="1"/>
  <c r="Q189" i="4"/>
  <c r="T189" i="4" s="1"/>
  <c r="P189" i="4"/>
  <c r="S189" i="4" s="1"/>
  <c r="Q206" i="4"/>
  <c r="T206" i="4" s="1"/>
  <c r="D216" i="5"/>
  <c r="D214" i="5"/>
  <c r="D212" i="5"/>
  <c r="D204" i="5"/>
  <c r="D202" i="5"/>
  <c r="D198" i="5"/>
  <c r="D194" i="5"/>
  <c r="I112" i="11"/>
  <c r="I29" i="11"/>
  <c r="J116" i="11"/>
  <c r="E176" i="11"/>
  <c r="F176" i="11"/>
  <c r="J176" i="11" s="1"/>
  <c r="H157" i="11"/>
  <c r="E157" i="11"/>
  <c r="F157" i="11"/>
  <c r="H149" i="11"/>
  <c r="J149" i="11" s="1"/>
  <c r="E149" i="11"/>
  <c r="F130" i="11"/>
  <c r="E130" i="11"/>
  <c r="E103" i="11"/>
  <c r="H103" i="11"/>
  <c r="E60" i="11"/>
  <c r="F60" i="11"/>
  <c r="E12" i="9"/>
  <c r="E20" i="9"/>
  <c r="E90" i="9"/>
  <c r="E197" i="9"/>
  <c r="E196" i="9"/>
  <c r="E180" i="9"/>
  <c r="E174" i="9"/>
  <c r="E164" i="9"/>
  <c r="E132" i="9"/>
  <c r="E117" i="9"/>
  <c r="E101" i="9"/>
  <c r="E85" i="9"/>
  <c r="E3" i="9"/>
  <c r="E11" i="9"/>
  <c r="J59" i="11"/>
  <c r="J21" i="11"/>
  <c r="L21" i="11" s="1"/>
  <c r="N21" i="11" s="1"/>
  <c r="I116" i="11"/>
  <c r="E4" i="9"/>
  <c r="E5" i="9"/>
  <c r="H31" i="11"/>
  <c r="H37" i="11"/>
  <c r="J37" i="11" s="1"/>
  <c r="H41" i="11"/>
  <c r="H47" i="11"/>
  <c r="J47" i="11" s="1"/>
  <c r="H74" i="11"/>
  <c r="H112" i="11"/>
  <c r="H126" i="11"/>
  <c r="H176" i="11"/>
  <c r="E29" i="11"/>
  <c r="F31" i="11"/>
  <c r="F39" i="11"/>
  <c r="H60" i="11"/>
  <c r="I60" i="11" s="1"/>
  <c r="F68" i="11"/>
  <c r="H30" i="11"/>
  <c r="F126" i="11"/>
  <c r="F188" i="11"/>
  <c r="E172" i="11"/>
  <c r="H153" i="11"/>
  <c r="J153" i="11" s="1"/>
  <c r="K153" i="11" s="1"/>
  <c r="M153" i="11" s="1"/>
  <c r="E153" i="11"/>
  <c r="E141" i="11"/>
  <c r="H141" i="11"/>
  <c r="E133" i="11"/>
  <c r="F133" i="11"/>
  <c r="H133" i="11"/>
  <c r="F121" i="11"/>
  <c r="F117" i="11"/>
  <c r="E117" i="11"/>
  <c r="H117" i="11"/>
  <c r="J117" i="11" s="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F49" i="11"/>
  <c r="E28" i="11"/>
  <c r="E23" i="11"/>
  <c r="AN307" i="4"/>
  <c r="AT307" i="4" s="1"/>
  <c r="W370" i="4"/>
  <c r="V236" i="4"/>
  <c r="V344" i="4"/>
  <c r="U337" i="4"/>
  <c r="W337" i="4" s="1"/>
  <c r="X337" i="4" s="1"/>
  <c r="U305" i="4"/>
  <c r="W305" i="4" s="1"/>
  <c r="X305" i="4" s="1"/>
  <c r="U273" i="4"/>
  <c r="W273" i="4" s="1"/>
  <c r="X273" i="4" s="1"/>
  <c r="S341" i="4"/>
  <c r="R341" i="4"/>
  <c r="U369" i="4"/>
  <c r="W378" i="4"/>
  <c r="W238" i="4"/>
  <c r="U321" i="4"/>
  <c r="V222" i="4"/>
  <c r="U217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V260" i="4" s="1"/>
  <c r="W260" i="4" s="1"/>
  <c r="P260" i="4"/>
  <c r="S260" i="4" s="1"/>
  <c r="U260" i="4" s="1"/>
  <c r="Q264" i="4"/>
  <c r="N264" i="4"/>
  <c r="Q272" i="4"/>
  <c r="T272" i="4" s="1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S360" i="4" s="1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V214" i="4"/>
  <c r="W214" i="4" s="1"/>
  <c r="U245" i="4"/>
  <c r="P323" i="4"/>
  <c r="S323" i="4" s="1"/>
  <c r="P329" i="4"/>
  <c r="S329" i="4" s="1"/>
  <c r="N339" i="4"/>
  <c r="R339" i="4" s="1"/>
  <c r="N345" i="4"/>
  <c r="N353" i="4"/>
  <c r="P377" i="4"/>
  <c r="S377" i="4" s="1"/>
  <c r="T217" i="4"/>
  <c r="V217" i="4" s="1"/>
  <c r="W217" i="4" s="1"/>
  <c r="Q346" i="4"/>
  <c r="T346" i="4" s="1"/>
  <c r="Q371" i="4"/>
  <c r="T371" i="4" s="1"/>
  <c r="T245" i="4"/>
  <c r="T253" i="4"/>
  <c r="T257" i="4"/>
  <c r="T269" i="4"/>
  <c r="V269" i="4" s="1"/>
  <c r="W269" i="4" s="1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V369" i="4" s="1"/>
  <c r="W369" i="4" s="1"/>
  <c r="Q225" i="4"/>
  <c r="T225" i="4" s="1"/>
  <c r="V225" i="4" s="1"/>
  <c r="W225" i="4" s="1"/>
  <c r="X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G300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D115" i="9"/>
  <c r="J55" i="11"/>
  <c r="L55" i="11" s="1"/>
  <c r="N55" i="11" s="1"/>
  <c r="I55" i="11"/>
  <c r="I193" i="11"/>
  <c r="J193" i="11"/>
  <c r="F184" i="11"/>
  <c r="J184" i="11" s="1"/>
  <c r="H184" i="11"/>
  <c r="E184" i="11"/>
  <c r="E123" i="11"/>
  <c r="F123" i="11"/>
  <c r="F90" i="11"/>
  <c r="H90" i="11"/>
  <c r="C63" i="11"/>
  <c r="E35" i="11"/>
  <c r="F35" i="11"/>
  <c r="H35" i="11"/>
  <c r="E188" i="9"/>
  <c r="G188" i="9"/>
  <c r="D188" i="9"/>
  <c r="D146" i="9"/>
  <c r="G146" i="9"/>
  <c r="E146" i="9"/>
  <c r="K132" i="11"/>
  <c r="M132" i="11" s="1"/>
  <c r="L132" i="11"/>
  <c r="N132" i="11" s="1"/>
  <c r="I96" i="11"/>
  <c r="J96" i="11"/>
  <c r="E90" i="11"/>
  <c r="E102" i="11"/>
  <c r="H102" i="11"/>
  <c r="C53" i="11"/>
  <c r="E27" i="11"/>
  <c r="H27" i="11"/>
  <c r="I27" i="11" s="1"/>
  <c r="K55" i="11"/>
  <c r="M55" i="11" s="1"/>
  <c r="G34" i="9"/>
  <c r="D34" i="9"/>
  <c r="G99" i="9"/>
  <c r="E99" i="9"/>
  <c r="D67" i="9"/>
  <c r="G67" i="9"/>
  <c r="E67" i="9"/>
  <c r="I50" i="11"/>
  <c r="J50" i="11"/>
  <c r="L116" i="11"/>
  <c r="N116" i="11" s="1"/>
  <c r="K116" i="11"/>
  <c r="M116" i="11" s="1"/>
  <c r="G83" i="9"/>
  <c r="D83" i="9"/>
  <c r="D35" i="9"/>
  <c r="G35" i="9"/>
  <c r="E35" i="9"/>
  <c r="C179" i="11"/>
  <c r="F160" i="11"/>
  <c r="H160" i="11"/>
  <c r="E152" i="11"/>
  <c r="H152" i="11"/>
  <c r="I152" i="11" s="1"/>
  <c r="E136" i="11"/>
  <c r="F136" i="11"/>
  <c r="H92" i="11"/>
  <c r="F92" i="11"/>
  <c r="C42" i="11"/>
  <c r="E22" i="11"/>
  <c r="H22" i="11"/>
  <c r="E115" i="9"/>
  <c r="E172" i="9"/>
  <c r="D172" i="9"/>
  <c r="G172" i="9"/>
  <c r="D138" i="9"/>
  <c r="G138" i="9"/>
  <c r="E138" i="9"/>
  <c r="D51" i="9"/>
  <c r="E51" i="9"/>
  <c r="G51" i="9"/>
  <c r="C199" i="9"/>
  <c r="D199" i="9" s="1"/>
  <c r="E199" i="9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/>
  <c r="C159" i="9"/>
  <c r="E159" i="9" s="1"/>
  <c r="C151" i="9"/>
  <c r="E151" i="9" s="1"/>
  <c r="G147" i="9"/>
  <c r="D147" i="9"/>
  <c r="D145" i="9"/>
  <c r="G145" i="9"/>
  <c r="C139" i="9"/>
  <c r="E139" i="9" s="1"/>
  <c r="G137" i="9"/>
  <c r="D137" i="9"/>
  <c r="D133" i="9"/>
  <c r="C131" i="9"/>
  <c r="E131" i="9" s="1"/>
  <c r="D129" i="9"/>
  <c r="G129" i="9"/>
  <c r="C116" i="9"/>
  <c r="G116" i="9" s="1"/>
  <c r="E114" i="9"/>
  <c r="C110" i="9"/>
  <c r="E110" i="9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/>
  <c r="C68" i="9"/>
  <c r="C62" i="9"/>
  <c r="E62" i="9" s="1"/>
  <c r="C52" i="9"/>
  <c r="E52" i="9" s="1"/>
  <c r="C46" i="9"/>
  <c r="E46" i="9"/>
  <c r="C36" i="9"/>
  <c r="E36" i="9"/>
  <c r="C30" i="9"/>
  <c r="C26" i="9"/>
  <c r="E26" i="9" s="1"/>
  <c r="C6" i="9"/>
  <c r="E6" i="9" s="1"/>
  <c r="J30" i="11"/>
  <c r="J54" i="11"/>
  <c r="K54" i="11" s="1"/>
  <c r="M54" i="11" s="1"/>
  <c r="I54" i="11"/>
  <c r="E140" i="9"/>
  <c r="J112" i="11"/>
  <c r="J23" i="11"/>
  <c r="I107" i="11"/>
  <c r="F56" i="11"/>
  <c r="E56" i="11"/>
  <c r="E32" i="11"/>
  <c r="H186" i="11"/>
  <c r="F182" i="11"/>
  <c r="F174" i="11"/>
  <c r="F167" i="11"/>
  <c r="H135" i="11"/>
  <c r="J135" i="11" s="1"/>
  <c r="F101" i="11"/>
  <c r="J101" i="11" s="1"/>
  <c r="F66" i="11"/>
  <c r="S3" i="8"/>
  <c r="E198" i="9"/>
  <c r="D198" i="9"/>
  <c r="E77" i="9"/>
  <c r="G77" i="9"/>
  <c r="G61" i="9"/>
  <c r="E61" i="9"/>
  <c r="J38" i="11"/>
  <c r="I38" i="11"/>
  <c r="J64" i="11"/>
  <c r="I64" i="11"/>
  <c r="I103" i="11"/>
  <c r="J103" i="11"/>
  <c r="K21" i="11"/>
  <c r="M21" i="11" s="1"/>
  <c r="D141" i="9"/>
  <c r="D77" i="9"/>
  <c r="L80" i="11"/>
  <c r="N80" i="11" s="1"/>
  <c r="K34" i="11"/>
  <c r="M34" i="11" s="1"/>
  <c r="L54" i="11"/>
  <c r="N54" i="11" s="1"/>
  <c r="E202" i="9"/>
  <c r="D202" i="9"/>
  <c r="G202" i="9"/>
  <c r="D186" i="9"/>
  <c r="G186" i="9"/>
  <c r="D170" i="9"/>
  <c r="G170" i="9"/>
  <c r="G136" i="9"/>
  <c r="E136" i="9"/>
  <c r="D136" i="9"/>
  <c r="D114" i="9"/>
  <c r="G114" i="9"/>
  <c r="G76" i="9"/>
  <c r="D76" i="9"/>
  <c r="D50" i="9"/>
  <c r="G50" i="9"/>
  <c r="D153" i="9"/>
  <c r="G153" i="9"/>
  <c r="E113" i="9"/>
  <c r="D113" i="9"/>
  <c r="E97" i="9"/>
  <c r="D97" i="9"/>
  <c r="E81" i="9"/>
  <c r="D81" i="9"/>
  <c r="D49" i="9"/>
  <c r="G49" i="9"/>
  <c r="I80" i="11"/>
  <c r="I49" i="11"/>
  <c r="J49" i="11"/>
  <c r="J83" i="11"/>
  <c r="I83" i="11"/>
  <c r="E182" i="9"/>
  <c r="G182" i="9"/>
  <c r="G29" i="9"/>
  <c r="E29" i="9"/>
  <c r="D61" i="9"/>
  <c r="E206" i="9"/>
  <c r="G206" i="9"/>
  <c r="D206" i="9"/>
  <c r="E190" i="9"/>
  <c r="D190" i="9"/>
  <c r="G190" i="9"/>
  <c r="E126" i="9"/>
  <c r="G126" i="9"/>
  <c r="D98" i="9"/>
  <c r="G98" i="9"/>
  <c r="G60" i="9"/>
  <c r="D60" i="9"/>
  <c r="D69" i="9"/>
  <c r="E69" i="9"/>
  <c r="G53" i="9"/>
  <c r="E53" i="9"/>
  <c r="D53" i="9"/>
  <c r="G37" i="9"/>
  <c r="D37" i="9"/>
  <c r="E37" i="9"/>
  <c r="C205" i="9"/>
  <c r="E205" i="9" s="1"/>
  <c r="C201" i="9"/>
  <c r="G199" i="9"/>
  <c r="D197" i="9"/>
  <c r="G197" i="9"/>
  <c r="C193" i="9"/>
  <c r="E193" i="9" s="1"/>
  <c r="G191" i="9"/>
  <c r="D191" i="9"/>
  <c r="C189" i="9"/>
  <c r="E189" i="9"/>
  <c r="C187" i="9"/>
  <c r="D185" i="9"/>
  <c r="C181" i="9"/>
  <c r="C177" i="9"/>
  <c r="E177" i="9"/>
  <c r="C173" i="9"/>
  <c r="C169" i="9"/>
  <c r="E169" i="9" s="1"/>
  <c r="C165" i="9"/>
  <c r="C161" i="9"/>
  <c r="E161" i="9" s="1"/>
  <c r="C157" i="9"/>
  <c r="D155" i="9"/>
  <c r="G155" i="9"/>
  <c r="E153" i="9"/>
  <c r="E145" i="9"/>
  <c r="C143" i="9"/>
  <c r="E143" i="9" s="1"/>
  <c r="E141" i="9"/>
  <c r="E137" i="9"/>
  <c r="C135" i="9"/>
  <c r="E135" i="9" s="1"/>
  <c r="E129" i="9"/>
  <c r="C127" i="9"/>
  <c r="E125" i="9"/>
  <c r="D122" i="9"/>
  <c r="G122" i="9"/>
  <c r="C120" i="9"/>
  <c r="E120" i="9" s="1"/>
  <c r="C118" i="9"/>
  <c r="D116" i="9"/>
  <c r="C112" i="9"/>
  <c r="E108" i="9"/>
  <c r="C104" i="9"/>
  <c r="C102" i="9"/>
  <c r="E102" i="9"/>
  <c r="G96" i="9"/>
  <c r="D96" i="9"/>
  <c r="D90" i="9"/>
  <c r="G90" i="9"/>
  <c r="C88" i="9"/>
  <c r="C86" i="9"/>
  <c r="E86" i="9"/>
  <c r="D84" i="9"/>
  <c r="G84" i="9"/>
  <c r="C80" i="9"/>
  <c r="E80" i="9"/>
  <c r="E76" i="9"/>
  <c r="D74" i="9"/>
  <c r="G74" i="9"/>
  <c r="C72" i="9"/>
  <c r="C70" i="9"/>
  <c r="E70" i="9"/>
  <c r="E66" i="9"/>
  <c r="C64" i="9"/>
  <c r="E60" i="9"/>
  <c r="C58" i="9"/>
  <c r="E58" i="9" s="1"/>
  <c r="C56" i="9"/>
  <c r="C54" i="9"/>
  <c r="E54" i="9"/>
  <c r="G52" i="9"/>
  <c r="E50" i="9"/>
  <c r="C48" i="9"/>
  <c r="E48" i="9"/>
  <c r="C42" i="9"/>
  <c r="E42" i="9" s="1"/>
  <c r="C40" i="9"/>
  <c r="C38" i="9"/>
  <c r="E38" i="9"/>
  <c r="E34" i="9"/>
  <c r="C32" i="9"/>
  <c r="C28" i="9"/>
  <c r="E28" i="9" s="1"/>
  <c r="I33" i="11"/>
  <c r="J41" i="11"/>
  <c r="I41" i="11"/>
  <c r="I149" i="11"/>
  <c r="I89" i="11"/>
  <c r="J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I174" i="11"/>
  <c r="J174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J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I43" i="11" s="1"/>
  <c r="E166" i="9"/>
  <c r="G166" i="9"/>
  <c r="G156" i="9"/>
  <c r="E156" i="9"/>
  <c r="D156" i="9"/>
  <c r="E142" i="9"/>
  <c r="G142" i="9"/>
  <c r="D66" i="9"/>
  <c r="G66" i="9"/>
  <c r="E109" i="9"/>
  <c r="G109" i="9"/>
  <c r="E93" i="9"/>
  <c r="G93" i="9"/>
  <c r="G45" i="9"/>
  <c r="D45" i="9"/>
  <c r="I130" i="11"/>
  <c r="J130" i="11"/>
  <c r="I172" i="11"/>
  <c r="J172" i="11"/>
  <c r="D125" i="9"/>
  <c r="D93" i="9"/>
  <c r="D29" i="9"/>
  <c r="G198" i="9"/>
  <c r="E194" i="9"/>
  <c r="G194" i="9"/>
  <c r="D178" i="9"/>
  <c r="G178" i="9"/>
  <c r="D152" i="9"/>
  <c r="E152" i="9"/>
  <c r="G108" i="9"/>
  <c r="D108" i="9"/>
  <c r="D82" i="9"/>
  <c r="G82" i="9"/>
  <c r="E121" i="9"/>
  <c r="D121" i="9"/>
  <c r="G121" i="9"/>
  <c r="E105" i="9"/>
  <c r="G105" i="9"/>
  <c r="E89" i="9"/>
  <c r="D89" i="9"/>
  <c r="G89" i="9"/>
  <c r="E73" i="9"/>
  <c r="G73" i="9"/>
  <c r="D57" i="9"/>
  <c r="G57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I147" i="11" s="1"/>
  <c r="E147" i="11"/>
  <c r="F144" i="11"/>
  <c r="E140" i="11"/>
  <c r="F138" i="11"/>
  <c r="E138" i="11"/>
  <c r="E135" i="11"/>
  <c r="E121" i="11"/>
  <c r="H115" i="11"/>
  <c r="I115" i="11" s="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I66" i="11" s="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9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I71" i="11" s="1"/>
  <c r="E71" i="11"/>
  <c r="E40" i="11"/>
  <c r="F40" i="11"/>
  <c r="F36" i="11"/>
  <c r="E36" i="11"/>
  <c r="D124" i="11"/>
  <c r="E124" i="11" s="1"/>
  <c r="F124" i="11"/>
  <c r="H124" i="11"/>
  <c r="C124" i="9"/>
  <c r="E124" i="9" s="1"/>
  <c r="E227" i="4"/>
  <c r="I227" i="4" s="1"/>
  <c r="D227" i="4"/>
  <c r="H227" i="4" s="1"/>
  <c r="F227" i="4"/>
  <c r="J227" i="4" s="1"/>
  <c r="G227" i="4"/>
  <c r="AC311" i="4"/>
  <c r="AD311" i="4"/>
  <c r="AP311" i="4" s="1"/>
  <c r="AV311" i="4" s="1"/>
  <c r="AG311" i="4"/>
  <c r="AM311" i="4" s="1"/>
  <c r="AS311" i="4" s="1"/>
  <c r="AE311" i="4"/>
  <c r="AI311" i="4"/>
  <c r="AK311" i="4"/>
  <c r="Z311" i="4"/>
  <c r="AF311" i="4"/>
  <c r="AH311" i="4"/>
  <c r="AN311" i="4" s="1"/>
  <c r="AT311" i="4" s="1"/>
  <c r="AO275" i="4"/>
  <c r="AU275" i="4" s="1"/>
  <c r="AL350" i="4"/>
  <c r="AR350" i="4" s="1"/>
  <c r="AN312" i="4"/>
  <c r="AT312" i="4" s="1"/>
  <c r="AO354" i="4"/>
  <c r="AU354" i="4" s="1"/>
  <c r="V326" i="4"/>
  <c r="U326" i="4"/>
  <c r="U310" i="4"/>
  <c r="V310" i="4"/>
  <c r="V294" i="4"/>
  <c r="U294" i="4"/>
  <c r="U278" i="4"/>
  <c r="V278" i="4"/>
  <c r="V262" i="4"/>
  <c r="U262" i="4"/>
  <c r="V250" i="4"/>
  <c r="W250" i="4" s="1"/>
  <c r="U250" i="4"/>
  <c r="U191" i="4"/>
  <c r="U322" i="4"/>
  <c r="V322" i="4"/>
  <c r="V306" i="4"/>
  <c r="U306" i="4"/>
  <c r="U290" i="4"/>
  <c r="V290" i="4"/>
  <c r="V274" i="4"/>
  <c r="U274" i="4"/>
  <c r="U258" i="4"/>
  <c r="V258" i="4"/>
  <c r="U207" i="4"/>
  <c r="U255" i="4"/>
  <c r="V255" i="4"/>
  <c r="W255" i="4" s="1"/>
  <c r="U244" i="4"/>
  <c r="V244" i="4"/>
  <c r="U334" i="4"/>
  <c r="V334" i="4"/>
  <c r="V318" i="4"/>
  <c r="U318" i="4"/>
  <c r="U302" i="4"/>
  <c r="V302" i="4"/>
  <c r="V286" i="4"/>
  <c r="W286" i="4" s="1"/>
  <c r="U286" i="4"/>
  <c r="U270" i="4"/>
  <c r="V270" i="4"/>
  <c r="U223" i="4"/>
  <c r="V223" i="4"/>
  <c r="U303" i="4"/>
  <c r="V303" i="4"/>
  <c r="Y254" i="4"/>
  <c r="V364" i="4"/>
  <c r="W364" i="4" s="1"/>
  <c r="U364" i="4"/>
  <c r="W344" i="4"/>
  <c r="U330" i="4"/>
  <c r="V330" i="4"/>
  <c r="V314" i="4"/>
  <c r="U314" i="4"/>
  <c r="U298" i="4"/>
  <c r="V298" i="4"/>
  <c r="V282" i="4"/>
  <c r="U282" i="4"/>
  <c r="U266" i="4"/>
  <c r="V266" i="4"/>
  <c r="U351" i="4"/>
  <c r="V351" i="4"/>
  <c r="W351" i="4" s="1"/>
  <c r="Y225" i="4"/>
  <c r="Y221" i="4"/>
  <c r="U348" i="4"/>
  <c r="U236" i="4"/>
  <c r="U222" i="4"/>
  <c r="W304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 s="1"/>
  <c r="D320" i="5"/>
  <c r="I320" i="5" s="1"/>
  <c r="D264" i="5"/>
  <c r="E264" i="5" s="1"/>
  <c r="D260" i="5"/>
  <c r="E260" i="5" s="1"/>
  <c r="D256" i="5"/>
  <c r="E256" i="5"/>
  <c r="D244" i="5"/>
  <c r="E240" i="5"/>
  <c r="D232" i="5"/>
  <c r="E228" i="5"/>
  <c r="D208" i="5"/>
  <c r="E208" i="5" s="1"/>
  <c r="D188" i="5"/>
  <c r="E188" i="5" s="1"/>
  <c r="Y273" i="4"/>
  <c r="U356" i="4"/>
  <c r="W356" i="4" s="1"/>
  <c r="W234" i="4"/>
  <c r="W228" i="4"/>
  <c r="U377" i="4"/>
  <c r="Q365" i="4"/>
  <c r="T365" i="4" s="1"/>
  <c r="Y337" i="4"/>
  <c r="Y305" i="4"/>
  <c r="W242" i="4"/>
  <c r="W288" i="4"/>
  <c r="W338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H484" i="3"/>
  <c r="J484" i="3"/>
  <c r="F484" i="3"/>
  <c r="I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I440" i="3"/>
  <c r="H440" i="3"/>
  <c r="F440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I216" i="3"/>
  <c r="H216" i="3"/>
  <c r="F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E312" i="4"/>
  <c r="I312" i="4" s="1"/>
  <c r="F312" i="4"/>
  <c r="J312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499" i="4"/>
  <c r="Y541" i="4"/>
  <c r="Y535" i="4"/>
  <c r="Y551" i="4"/>
  <c r="Y239" i="4"/>
  <c r="X513" i="4"/>
  <c r="Y513" i="4"/>
  <c r="AG513" i="4" s="1"/>
  <c r="X252" i="4"/>
  <c r="X565" i="4"/>
  <c r="Y565" i="4"/>
  <c r="V545" i="4"/>
  <c r="U545" i="4"/>
  <c r="X241" i="4"/>
  <c r="Y241" i="4" s="1"/>
  <c r="W553" i="4"/>
  <c r="X581" i="4"/>
  <c r="Y581" i="4"/>
  <c r="X224" i="4"/>
  <c r="Y224" i="4"/>
  <c r="Y501" i="4"/>
  <c r="X501" i="4"/>
  <c r="X394" i="4"/>
  <c r="Y394" i="4" s="1"/>
  <c r="X245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V435" i="4" s="1"/>
  <c r="W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Q446" i="4"/>
  <c r="P446" i="4"/>
  <c r="N446" i="4"/>
  <c r="R446" i="4" s="1"/>
  <c r="P440" i="4"/>
  <c r="Q440" i="4"/>
  <c r="N440" i="4"/>
  <c r="R440" i="4" s="1"/>
  <c r="Q436" i="4"/>
  <c r="P436" i="4"/>
  <c r="N436" i="4"/>
  <c r="R436" i="4" s="1"/>
  <c r="P434" i="4"/>
  <c r="S434" i="4" s="1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S472" i="4" s="1"/>
  <c r="N472" i="4"/>
  <c r="R472" i="4" s="1"/>
  <c r="P466" i="4"/>
  <c r="N466" i="4"/>
  <c r="R466" i="4" s="1"/>
  <c r="Q466" i="4"/>
  <c r="Q460" i="4"/>
  <c r="P460" i="4"/>
  <c r="N460" i="4"/>
  <c r="R460" i="4" s="1"/>
  <c r="P458" i="4"/>
  <c r="S458" i="4" s="1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S430" i="4" s="1"/>
  <c r="N430" i="4"/>
  <c r="R430" i="4" s="1"/>
  <c r="Q430" i="4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N414" i="4"/>
  <c r="R414" i="4" s="1"/>
  <c r="P408" i="4"/>
  <c r="S408" i="4" s="1"/>
  <c r="Q408" i="4"/>
  <c r="N408" i="4"/>
  <c r="R408" i="4" s="1"/>
  <c r="E24" i="11"/>
  <c r="F24" i="11"/>
  <c r="H24" i="11"/>
  <c r="G24" i="9"/>
  <c r="G20" i="9"/>
  <c r="E20" i="11"/>
  <c r="F20" i="11"/>
  <c r="H20" i="11"/>
  <c r="D19" i="9"/>
  <c r="E19" i="9"/>
  <c r="G19" i="9"/>
  <c r="E19" i="11"/>
  <c r="F19" i="11"/>
  <c r="H19" i="11"/>
  <c r="G18" i="9"/>
  <c r="D18" i="9"/>
  <c r="E18" i="9"/>
  <c r="E18" i="11"/>
  <c r="H18" i="11"/>
  <c r="F18" i="11"/>
  <c r="E17" i="9"/>
  <c r="G18" i="8" s="1"/>
  <c r="E17" i="11"/>
  <c r="F17" i="11"/>
  <c r="H17" i="11"/>
  <c r="G16" i="9"/>
  <c r="D16" i="9"/>
  <c r="E16" i="9"/>
  <c r="H16" i="11"/>
  <c r="E16" i="11"/>
  <c r="F16" i="11"/>
  <c r="E15" i="11"/>
  <c r="H15" i="11"/>
  <c r="F15" i="11"/>
  <c r="G13" i="9"/>
  <c r="F13" i="11"/>
  <c r="E13" i="11"/>
  <c r="H13" i="11"/>
  <c r="D14" i="9"/>
  <c r="G14" i="9"/>
  <c r="E14" i="9"/>
  <c r="E14" i="11"/>
  <c r="H14" i="11"/>
  <c r="F14" i="11"/>
  <c r="E12" i="11"/>
  <c r="H12" i="11"/>
  <c r="F12" i="11"/>
  <c r="G11" i="9"/>
  <c r="D11" i="9"/>
  <c r="E11" i="11"/>
  <c r="F11" i="11"/>
  <c r="J11" i="11" s="1"/>
  <c r="H11" i="11"/>
  <c r="H10" i="11"/>
  <c r="E10" i="11"/>
  <c r="F10" i="11"/>
  <c r="G9" i="9"/>
  <c r="D9" i="9"/>
  <c r="F9" i="11"/>
  <c r="E9" i="11"/>
  <c r="H9" i="11"/>
  <c r="F8" i="11"/>
  <c r="E8" i="11"/>
  <c r="H8" i="11"/>
  <c r="E7" i="11"/>
  <c r="H7" i="11"/>
  <c r="F7" i="11"/>
  <c r="H6" i="11"/>
  <c r="E6" i="11"/>
  <c r="F6" i="11"/>
  <c r="G5" i="9"/>
  <c r="E5" i="11"/>
  <c r="F5" i="11"/>
  <c r="H5" i="11"/>
  <c r="G4" i="9"/>
  <c r="D4" i="9"/>
  <c r="F4" i="11"/>
  <c r="H4" i="11"/>
  <c r="E4" i="11"/>
  <c r="E3" i="11"/>
  <c r="F3" i="11"/>
  <c r="H3" i="11"/>
  <c r="J3" i="8"/>
  <c r="K3" i="8"/>
  <c r="E2" i="9"/>
  <c r="D2" i="9"/>
  <c r="F2" i="11"/>
  <c r="H2" i="11"/>
  <c r="E2" i="11"/>
  <c r="G2" i="9"/>
  <c r="G267" i="9" l="1"/>
  <c r="D267" i="9"/>
  <c r="F268" i="8" s="1"/>
  <c r="I267" i="11"/>
  <c r="J267" i="11"/>
  <c r="D268" i="8"/>
  <c r="L268" i="8" s="1"/>
  <c r="E268" i="8"/>
  <c r="M268" i="8" s="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398" i="4"/>
  <c r="Y398" i="4" s="1"/>
  <c r="X485" i="4"/>
  <c r="Y485" i="4" s="1"/>
  <c r="Y427" i="4"/>
  <c r="X427" i="4"/>
  <c r="X467" i="4"/>
  <c r="Y467" i="4" s="1"/>
  <c r="X443" i="4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L379" i="4" s="1"/>
  <c r="AR379" i="4" s="1"/>
  <c r="AA379" i="4"/>
  <c r="AB379" i="4"/>
  <c r="AE379" i="4"/>
  <c r="AC379" i="4"/>
  <c r="AO437" i="4"/>
  <c r="AU437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W469" i="4" s="1"/>
  <c r="U481" i="4"/>
  <c r="V481" i="4"/>
  <c r="U385" i="4"/>
  <c r="V385" i="4"/>
  <c r="W385" i="4" s="1"/>
  <c r="X423" i="4"/>
  <c r="Y423" i="4" s="1"/>
  <c r="AD423" i="4" s="1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W383" i="4" s="1"/>
  <c r="X383" i="4" s="1"/>
  <c r="U383" i="4"/>
  <c r="T386" i="4"/>
  <c r="V386" i="4" s="1"/>
  <c r="W386" i="4" s="1"/>
  <c r="T396" i="4"/>
  <c r="P402" i="4"/>
  <c r="S402" i="4" s="1"/>
  <c r="N402" i="4"/>
  <c r="R402" i="4" s="1"/>
  <c r="Q402" i="4"/>
  <c r="T459" i="4"/>
  <c r="W387" i="4"/>
  <c r="U429" i="4"/>
  <c r="V429" i="4"/>
  <c r="AA416" i="4"/>
  <c r="AB416" i="4"/>
  <c r="AN416" i="4" s="1"/>
  <c r="AT416" i="4" s="1"/>
  <c r="AJ416" i="4"/>
  <c r="AC416" i="4"/>
  <c r="AD416" i="4"/>
  <c r="AP416" i="4" s="1"/>
  <c r="AG416" i="4"/>
  <c r="AE416" i="4"/>
  <c r="AI416" i="4"/>
  <c r="AK416" i="4"/>
  <c r="Z416" i="4"/>
  <c r="AL416" i="4" s="1"/>
  <c r="AF416" i="4"/>
  <c r="AH416" i="4"/>
  <c r="AV416" i="4"/>
  <c r="AR416" i="4"/>
  <c r="AN391" i="4"/>
  <c r="AT391" i="4" s="1"/>
  <c r="AO428" i="4"/>
  <c r="AU428" i="4" s="1"/>
  <c r="X441" i="4"/>
  <c r="Y441" i="4" s="1"/>
  <c r="U417" i="4"/>
  <c r="V417" i="4"/>
  <c r="Y433" i="4"/>
  <c r="X433" i="4"/>
  <c r="AJ433" i="4" s="1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H452" i="2" s="1"/>
  <c r="I451" i="5"/>
  <c r="G451" i="5"/>
  <c r="J452" i="2" s="1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53" i="4"/>
  <c r="Y453" i="4" s="1"/>
  <c r="X463" i="4"/>
  <c r="Y463" i="4"/>
  <c r="U477" i="4"/>
  <c r="V477" i="4"/>
  <c r="X393" i="4"/>
  <c r="Y393" i="4" s="1"/>
  <c r="X419" i="4"/>
  <c r="Y419" i="4" s="1"/>
  <c r="U415" i="4"/>
  <c r="V415" i="4"/>
  <c r="W415" i="4" s="1"/>
  <c r="U449" i="4"/>
  <c r="V449" i="4"/>
  <c r="Z389" i="4"/>
  <c r="AH389" i="4"/>
  <c r="AG389" i="4"/>
  <c r="AB389" i="4"/>
  <c r="AD389" i="4"/>
  <c r="AK389" i="4"/>
  <c r="AA389" i="4"/>
  <c r="AM389" i="4" s="1"/>
  <c r="AC389" i="4"/>
  <c r="AF389" i="4"/>
  <c r="AE389" i="4"/>
  <c r="AQ389" i="4" s="1"/>
  <c r="AJ389" i="4"/>
  <c r="AI389" i="4"/>
  <c r="AS389" i="4"/>
  <c r="AW389" i="4"/>
  <c r="AK431" i="4"/>
  <c r="AG431" i="4"/>
  <c r="AE431" i="4"/>
  <c r="AJ431" i="4"/>
  <c r="Z431" i="4"/>
  <c r="AL431" i="4" s="1"/>
  <c r="AR431" i="4" s="1"/>
  <c r="AB431" i="4"/>
  <c r="AN431" i="4" s="1"/>
  <c r="AF431" i="4"/>
  <c r="AD431" i="4"/>
  <c r="AA431" i="4"/>
  <c r="AM431" i="4" s="1"/>
  <c r="AI431" i="4"/>
  <c r="AH431" i="4"/>
  <c r="AC431" i="4"/>
  <c r="AO431" i="4" s="1"/>
  <c r="AU431" i="4" s="1"/>
  <c r="AS431" i="4"/>
  <c r="AT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W403" i="4" s="1"/>
  <c r="U403" i="4"/>
  <c r="X409" i="4"/>
  <c r="Y409" i="4" s="1"/>
  <c r="E391" i="4"/>
  <c r="I391" i="4" s="1"/>
  <c r="F391" i="4"/>
  <c r="J391" i="4" s="1"/>
  <c r="D391" i="4"/>
  <c r="H391" i="4" s="1"/>
  <c r="G391" i="4"/>
  <c r="AQ391" i="4"/>
  <c r="AW391" i="4" s="1"/>
  <c r="AQ428" i="4"/>
  <c r="AW428" i="4" s="1"/>
  <c r="I396" i="5"/>
  <c r="E396" i="5"/>
  <c r="F396" i="5"/>
  <c r="X465" i="4"/>
  <c r="Y465" i="4" s="1"/>
  <c r="W473" i="4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E444" i="5"/>
  <c r="X475" i="4"/>
  <c r="Y475" i="4" s="1"/>
  <c r="F472" i="5"/>
  <c r="X411" i="4"/>
  <c r="Y411" i="4" s="1"/>
  <c r="S461" i="4"/>
  <c r="U447" i="4"/>
  <c r="V447" i="4"/>
  <c r="W447" i="4" s="1"/>
  <c r="U401" i="4"/>
  <c r="Z421" i="4"/>
  <c r="AH421" i="4"/>
  <c r="AG421" i="4"/>
  <c r="AB421" i="4"/>
  <c r="AD421" i="4"/>
  <c r="AP421" i="4" s="1"/>
  <c r="AK421" i="4"/>
  <c r="AA421" i="4"/>
  <c r="AM421" i="4" s="1"/>
  <c r="AS421" i="4" s="1"/>
  <c r="AC421" i="4"/>
  <c r="AF421" i="4"/>
  <c r="AE421" i="4"/>
  <c r="AQ421" i="4" s="1"/>
  <c r="AJ421" i="4"/>
  <c r="AI421" i="4"/>
  <c r="AV421" i="4"/>
  <c r="AW421" i="4"/>
  <c r="Z425" i="4"/>
  <c r="AL425" i="4" s="1"/>
  <c r="AR425" i="4" s="1"/>
  <c r="AB425" i="4"/>
  <c r="AG425" i="4"/>
  <c r="AD425" i="4"/>
  <c r="AA425" i="4"/>
  <c r="AM425" i="4" s="1"/>
  <c r="AS425" i="4" s="1"/>
  <c r="AJ425" i="4"/>
  <c r="AC425" i="4"/>
  <c r="AF425" i="4"/>
  <c r="AH425" i="4"/>
  <c r="AE425" i="4"/>
  <c r="AQ425" i="4" s="1"/>
  <c r="AW425" i="4" s="1"/>
  <c r="AI425" i="4"/>
  <c r="AK425" i="4"/>
  <c r="W420" i="4"/>
  <c r="AI426" i="4"/>
  <c r="AH426" i="4"/>
  <c r="AD426" i="4"/>
  <c r="AE426" i="4"/>
  <c r="AQ426" i="4" s="1"/>
  <c r="AW426" i="4" s="1"/>
  <c r="AB426" i="4"/>
  <c r="AN426" i="4" s="1"/>
  <c r="Z426" i="4"/>
  <c r="AT426" i="4"/>
  <c r="AA426" i="4"/>
  <c r="AM426" i="4" s="1"/>
  <c r="AS426" i="4" s="1"/>
  <c r="AK426" i="4"/>
  <c r="AC426" i="4"/>
  <c r="AJ426" i="4"/>
  <c r="AF426" i="4"/>
  <c r="AG426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P413" i="4" s="1"/>
  <c r="AV413" i="4" s="1"/>
  <c r="AH413" i="4"/>
  <c r="AG413" i="4"/>
  <c r="AB413" i="4"/>
  <c r="AN413" i="4" s="1"/>
  <c r="AC413" i="4"/>
  <c r="AK413" i="4"/>
  <c r="AA413" i="4"/>
  <c r="AM413" i="4" s="1"/>
  <c r="Z413" i="4"/>
  <c r="AF413" i="4"/>
  <c r="AE413" i="4"/>
  <c r="AQ413" i="4" s="1"/>
  <c r="AW413" i="4" s="1"/>
  <c r="AJ413" i="4"/>
  <c r="AI413" i="4"/>
  <c r="AS413" i="4"/>
  <c r="AT413" i="4"/>
  <c r="AP391" i="4"/>
  <c r="AV391" i="4" s="1"/>
  <c r="AP437" i="4"/>
  <c r="AV437" i="4" s="1"/>
  <c r="AL437" i="4"/>
  <c r="AR437" i="4" s="1"/>
  <c r="AL428" i="4"/>
  <c r="AR428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L59" i="11"/>
  <c r="N59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H242" i="2" s="1"/>
  <c r="I241" i="5"/>
  <c r="G241" i="5"/>
  <c r="J242" i="2" s="1"/>
  <c r="F241" i="5"/>
  <c r="I242" i="2" s="1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W316" i="4" s="1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Y325" i="4"/>
  <c r="AH325" i="4" s="1"/>
  <c r="AF325" i="4"/>
  <c r="AA325" i="4"/>
  <c r="AJ325" i="4"/>
  <c r="AD325" i="4"/>
  <c r="AE325" i="4"/>
  <c r="AQ325" i="4" s="1"/>
  <c r="AW325" i="4" s="1"/>
  <c r="AI325" i="4"/>
  <c r="AK325" i="4"/>
  <c r="T243" i="4"/>
  <c r="R243" i="4"/>
  <c r="U271" i="4"/>
  <c r="T283" i="4"/>
  <c r="R283" i="4"/>
  <c r="U315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46" i="4" s="1"/>
  <c r="U309" i="4"/>
  <c r="V309" i="4"/>
  <c r="W309" i="4" s="1"/>
  <c r="S367" i="4"/>
  <c r="S253" i="4"/>
  <c r="U253" i="4" s="1"/>
  <c r="S257" i="4"/>
  <c r="U257" i="4" s="1"/>
  <c r="T271" i="4"/>
  <c r="V271" i="4" s="1"/>
  <c r="W271" i="4" s="1"/>
  <c r="S291" i="4"/>
  <c r="S283" i="4"/>
  <c r="S287" i="4"/>
  <c r="T315" i="4"/>
  <c r="V315" i="4" s="1"/>
  <c r="W315" i="4" s="1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U355" i="4" s="1"/>
  <c r="R355" i="4"/>
  <c r="AL267" i="4"/>
  <c r="AR267" i="4" s="1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X317" i="4"/>
  <c r="Y317" i="4" s="1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AP267" i="4"/>
  <c r="AV267" i="4" s="1"/>
  <c r="AM267" i="4"/>
  <c r="AS267" i="4" s="1"/>
  <c r="W258" i="4"/>
  <c r="W290" i="4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V297" i="4"/>
  <c r="T323" i="4"/>
  <c r="T363" i="4"/>
  <c r="W207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Y301" i="4"/>
  <c r="Z301" i="4" s="1"/>
  <c r="AL301" i="4" s="1"/>
  <c r="AR301" i="4" s="1"/>
  <c r="AF301" i="4"/>
  <c r="AA301" i="4"/>
  <c r="AM301" i="4" s="1"/>
  <c r="AJ301" i="4"/>
  <c r="AD301" i="4"/>
  <c r="AG301" i="4"/>
  <c r="AE301" i="4"/>
  <c r="AQ301" i="4" s="1"/>
  <c r="AK301" i="4"/>
  <c r="AW301" i="4"/>
  <c r="AS301" i="4"/>
  <c r="R248" i="4"/>
  <c r="S248" i="4"/>
  <c r="T248" i="4"/>
  <c r="S243" i="4"/>
  <c r="U373" i="4"/>
  <c r="V373" i="4"/>
  <c r="R293" i="4"/>
  <c r="S293" i="4"/>
  <c r="V359" i="4"/>
  <c r="W359" i="4" s="1"/>
  <c r="U359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V231" i="4"/>
  <c r="U231" i="4"/>
  <c r="R235" i="4"/>
  <c r="T235" i="4"/>
  <c r="S281" i="4"/>
  <c r="R281" i="4"/>
  <c r="S375" i="4"/>
  <c r="U375" i="4" s="1"/>
  <c r="X246" i="4"/>
  <c r="Y246" i="4" s="1"/>
  <c r="AA246" i="4" s="1"/>
  <c r="AO267" i="4"/>
  <c r="AU267" i="4" s="1"/>
  <c r="I22" i="11"/>
  <c r="U208" i="4"/>
  <c r="V208" i="4"/>
  <c r="U209" i="4"/>
  <c r="V209" i="4"/>
  <c r="W209" i="4" s="1"/>
  <c r="V191" i="4"/>
  <c r="W191" i="4" s="1"/>
  <c r="S206" i="4"/>
  <c r="U206" i="4" s="1"/>
  <c r="K29" i="11"/>
  <c r="M29" i="11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V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V189" i="4"/>
  <c r="W189" i="4" s="1"/>
  <c r="U192" i="4"/>
  <c r="V192" i="4"/>
  <c r="W192" i="4" s="1"/>
  <c r="X192" i="4" s="1"/>
  <c r="V195" i="4"/>
  <c r="U195" i="4"/>
  <c r="V199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W187" i="4" s="1"/>
  <c r="X187" i="4" s="1"/>
  <c r="U187" i="4"/>
  <c r="U197" i="4"/>
  <c r="V197" i="4"/>
  <c r="V203" i="4"/>
  <c r="W203" i="4" s="1"/>
  <c r="X203" i="4" s="1"/>
  <c r="U203" i="4"/>
  <c r="U205" i="4"/>
  <c r="V205" i="4"/>
  <c r="V213" i="4"/>
  <c r="W213" i="4" s="1"/>
  <c r="X213" i="4" s="1"/>
  <c r="V215" i="4"/>
  <c r="U215" i="4"/>
  <c r="J66" i="1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57" i="11"/>
  <c r="I157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69" i="4"/>
  <c r="Y369" i="4" s="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W376" i="4" s="1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W284" i="4" s="1"/>
  <c r="R280" i="4"/>
  <c r="S28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T345" i="4"/>
  <c r="V336" i="4"/>
  <c r="W336" i="4" s="1"/>
  <c r="V352" i="4"/>
  <c r="W352" i="4" s="1"/>
  <c r="X370" i="4"/>
  <c r="Y370" i="4" s="1"/>
  <c r="AC370" i="4" s="1"/>
  <c r="V381" i="4"/>
  <c r="W377" i="4"/>
  <c r="W303" i="4"/>
  <c r="W223" i="4"/>
  <c r="W270" i="4"/>
  <c r="W302" i="4"/>
  <c r="W334" i="4"/>
  <c r="X334" i="4" s="1"/>
  <c r="AL311" i="4"/>
  <c r="AR311" i="4" s="1"/>
  <c r="R299" i="4"/>
  <c r="S299" i="4"/>
  <c r="R319" i="4"/>
  <c r="S319" i="4"/>
  <c r="R327" i="4"/>
  <c r="S327" i="4"/>
  <c r="V343" i="4"/>
  <c r="W343" i="4" s="1"/>
  <c r="X343" i="4" s="1"/>
  <c r="U343" i="4"/>
  <c r="U347" i="4"/>
  <c r="V347" i="4"/>
  <c r="V357" i="4"/>
  <c r="W357" i="4" s="1"/>
  <c r="X357" i="4" s="1"/>
  <c r="U357" i="4"/>
  <c r="X269" i="4"/>
  <c r="Y269" i="4" s="1"/>
  <c r="Y253" i="4"/>
  <c r="AA253" i="4" s="1"/>
  <c r="Z253" i="4"/>
  <c r="X217" i="4"/>
  <c r="Y217" i="4" s="1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X333" i="4"/>
  <c r="W321" i="4"/>
  <c r="X238" i="4"/>
  <c r="Y238" i="4" s="1"/>
  <c r="AA238" i="4" s="1"/>
  <c r="X378" i="4"/>
  <c r="Y378" i="4" s="1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G30" i="9"/>
  <c r="D30" i="9"/>
  <c r="F31" i="8" s="1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J152" i="11"/>
  <c r="I58" i="11"/>
  <c r="K199" i="11"/>
  <c r="M199" i="11" s="1"/>
  <c r="J76" i="11"/>
  <c r="D106" i="9"/>
  <c r="I199" i="11"/>
  <c r="J56" i="11"/>
  <c r="I56" i="11"/>
  <c r="K30" i="11"/>
  <c r="M30" i="11" s="1"/>
  <c r="H31" i="8" s="1"/>
  <c r="L30" i="11"/>
  <c r="N30" i="11" s="1"/>
  <c r="I31" i="8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K23" i="11"/>
  <c r="M23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G31" i="8" s="1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K27" i="11"/>
  <c r="M27" i="11" s="1"/>
  <c r="K169" i="11"/>
  <c r="M169" i="11" s="1"/>
  <c r="L169" i="11"/>
  <c r="N169" i="11" s="1"/>
  <c r="I90" i="11"/>
  <c r="J90" i="11"/>
  <c r="K62" i="11"/>
  <c r="M62" i="11" s="1"/>
  <c r="L62" i="11"/>
  <c r="N62" i="11" s="1"/>
  <c r="K167" i="11"/>
  <c r="M167" i="11" s="1"/>
  <c r="L167" i="11"/>
  <c r="N167" i="11" s="1"/>
  <c r="K58" i="11"/>
  <c r="M58" i="11" s="1"/>
  <c r="L58" i="11"/>
  <c r="N58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K165" i="11"/>
  <c r="M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K89" i="11"/>
  <c r="M89" i="11" s="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J128" i="11"/>
  <c r="I128" i="11"/>
  <c r="J143" i="11"/>
  <c r="I143" i="11"/>
  <c r="K76" i="11"/>
  <c r="M76" i="11" s="1"/>
  <c r="L76" i="11"/>
  <c r="N76" i="11" s="1"/>
  <c r="L41" i="11"/>
  <c r="N41" i="11" s="1"/>
  <c r="K41" i="11"/>
  <c r="M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84" i="11"/>
  <c r="N84" i="11" s="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K38" i="11"/>
  <c r="M38" i="11" s="1"/>
  <c r="L38" i="11"/>
  <c r="N38" i="11" s="1"/>
  <c r="I97" i="11"/>
  <c r="J97" i="11"/>
  <c r="I148" i="11"/>
  <c r="J148" i="11"/>
  <c r="J191" i="11"/>
  <c r="I191" i="11"/>
  <c r="I204" i="11"/>
  <c r="J204" i="11"/>
  <c r="L51" i="11"/>
  <c r="N51" i="11" s="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L33" i="11"/>
  <c r="N33" i="11" s="1"/>
  <c r="K33" i="11"/>
  <c r="M33" i="11" s="1"/>
  <c r="G38" i="9"/>
  <c r="D38" i="9"/>
  <c r="D135" i="9"/>
  <c r="G135" i="9"/>
  <c r="D24" i="9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K117" i="11"/>
  <c r="M117" i="11" s="1"/>
  <c r="I57" i="11"/>
  <c r="J57" i="11"/>
  <c r="I61" i="11"/>
  <c r="J61" i="11"/>
  <c r="L66" i="11"/>
  <c r="N66" i="11" s="1"/>
  <c r="K66" i="11"/>
  <c r="M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K152" i="11"/>
  <c r="M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K64" i="11"/>
  <c r="M64" i="11" s="1"/>
  <c r="X377" i="4"/>
  <c r="Y377" i="4" s="1"/>
  <c r="I234" i="5"/>
  <c r="E234" i="5"/>
  <c r="G234" i="5"/>
  <c r="F234" i="5"/>
  <c r="X288" i="4"/>
  <c r="Y288" i="4" s="1"/>
  <c r="AF288" i="4" s="1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 s="1"/>
  <c r="X336" i="4"/>
  <c r="Y336" i="4"/>
  <c r="X250" i="4"/>
  <c r="Y250" i="4" s="1"/>
  <c r="X356" i="4"/>
  <c r="Y356" i="4"/>
  <c r="AE273" i="4"/>
  <c r="AI273" i="4"/>
  <c r="AK273" i="4"/>
  <c r="Z273" i="4"/>
  <c r="AF273" i="4"/>
  <c r="AH273" i="4"/>
  <c r="AA273" i="4"/>
  <c r="AB273" i="4"/>
  <c r="AN273" i="4" s="1"/>
  <c r="AT273" i="4" s="1"/>
  <c r="AJ273" i="4"/>
  <c r="AC273" i="4"/>
  <c r="AO273" i="4" s="1"/>
  <c r="AU273" i="4" s="1"/>
  <c r="AD273" i="4"/>
  <c r="AG273" i="4"/>
  <c r="F368" i="5"/>
  <c r="E368" i="5"/>
  <c r="G368" i="5"/>
  <c r="X207" i="4"/>
  <c r="Y207" i="4" s="1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Y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274" i="4"/>
  <c r="W306" i="4"/>
  <c r="X352" i="4"/>
  <c r="Y352" i="4" s="1"/>
  <c r="AK352" i="4" s="1"/>
  <c r="AO311" i="4"/>
  <c r="AU311" i="4" s="1"/>
  <c r="E356" i="5"/>
  <c r="F356" i="5"/>
  <c r="G356" i="5"/>
  <c r="X302" i="4"/>
  <c r="Y334" i="4"/>
  <c r="I226" i="5"/>
  <c r="G226" i="5"/>
  <c r="F226" i="5"/>
  <c r="E226" i="5"/>
  <c r="X242" i="4"/>
  <c r="Y242" i="4"/>
  <c r="AF356" i="4"/>
  <c r="AH356" i="4"/>
  <c r="AI356" i="4"/>
  <c r="AK356" i="4"/>
  <c r="AG356" i="4"/>
  <c r="AJ356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X351" i="4"/>
  <c r="Y351" i="4"/>
  <c r="W222" i="4"/>
  <c r="W282" i="4"/>
  <c r="W314" i="4"/>
  <c r="X303" i="4"/>
  <c r="Y303" i="4" s="1"/>
  <c r="X223" i="4"/>
  <c r="Y223" i="4" s="1"/>
  <c r="W348" i="4"/>
  <c r="X255" i="4"/>
  <c r="Y255" i="4"/>
  <c r="X258" i="4"/>
  <c r="Y258" i="4" s="1"/>
  <c r="X290" i="4"/>
  <c r="Y290" i="4"/>
  <c r="X322" i="4"/>
  <c r="Y322" i="4" s="1"/>
  <c r="W236" i="4"/>
  <c r="X214" i="4"/>
  <c r="Y214" i="4" s="1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AQ311" i="4"/>
  <c r="AW311" i="4" s="1"/>
  <c r="AE305" i="4"/>
  <c r="AI305" i="4"/>
  <c r="AK305" i="4"/>
  <c r="Z305" i="4"/>
  <c r="AF305" i="4"/>
  <c r="AH305" i="4"/>
  <c r="AA305" i="4"/>
  <c r="AB305" i="4"/>
  <c r="AJ305" i="4"/>
  <c r="AC305" i="4"/>
  <c r="AO305" i="4" s="1"/>
  <c r="AU305" i="4" s="1"/>
  <c r="AD305" i="4"/>
  <c r="AP305" i="4" s="1"/>
  <c r="AV305" i="4" s="1"/>
  <c r="AG305" i="4"/>
  <c r="F232" i="5"/>
  <c r="I232" i="5"/>
  <c r="G232" i="5"/>
  <c r="E344" i="5"/>
  <c r="F344" i="5"/>
  <c r="G344" i="5"/>
  <c r="X304" i="4"/>
  <c r="Y304" i="4" s="1"/>
  <c r="AD254" i="4"/>
  <c r="AE254" i="4"/>
  <c r="AJ254" i="4"/>
  <c r="AF254" i="4"/>
  <c r="AH254" i="4"/>
  <c r="AC254" i="4"/>
  <c r="AK254" i="4"/>
  <c r="AI254" i="4"/>
  <c r="AB254" i="4"/>
  <c r="AN254" i="4" s="1"/>
  <c r="AT254" i="4" s="1"/>
  <c r="Z254" i="4"/>
  <c r="AL254" i="4" s="1"/>
  <c r="AR254" i="4" s="1"/>
  <c r="AA254" i="4"/>
  <c r="AG254" i="4"/>
  <c r="X191" i="4"/>
  <c r="Y191" i="4"/>
  <c r="Y252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E221" i="4"/>
  <c r="AG221" i="4"/>
  <c r="AI221" i="4"/>
  <c r="Z221" i="4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AK351" i="4"/>
  <c r="AF351" i="4"/>
  <c r="AH351" i="4"/>
  <c r="AG351" i="4"/>
  <c r="AI351" i="4"/>
  <c r="AJ351" i="4"/>
  <c r="W266" i="4"/>
  <c r="W298" i="4"/>
  <c r="W330" i="4"/>
  <c r="X364" i="4"/>
  <c r="X286" i="4"/>
  <c r="W318" i="4"/>
  <c r="W244" i="4"/>
  <c r="AI255" i="4"/>
  <c r="AG255" i="4"/>
  <c r="AJ255" i="4"/>
  <c r="AF255" i="4"/>
  <c r="AK255" i="4"/>
  <c r="AH255" i="4"/>
  <c r="AH290" i="4"/>
  <c r="AG290" i="4"/>
  <c r="AK290" i="4"/>
  <c r="AF290" i="4"/>
  <c r="AJ290" i="4"/>
  <c r="AI290" i="4"/>
  <c r="W278" i="4"/>
  <c r="W310" i="4"/>
  <c r="W340" i="4"/>
  <c r="Y383" i="4"/>
  <c r="Z383" i="4" s="1"/>
  <c r="D311" i="4"/>
  <c r="H311" i="4" s="1"/>
  <c r="F311" i="4"/>
  <c r="J311" i="4" s="1"/>
  <c r="E311" i="4"/>
  <c r="I311" i="4" s="1"/>
  <c r="G311" i="4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F224" i="4"/>
  <c r="AG224" i="4"/>
  <c r="AA224" i="4"/>
  <c r="AJ224" i="4"/>
  <c r="AK224" i="4"/>
  <c r="AD224" i="4"/>
  <c r="AP224" i="4" s="1"/>
  <c r="AE224" i="4"/>
  <c r="AI224" i="4"/>
  <c r="Z224" i="4"/>
  <c r="AL224" i="4" s="1"/>
  <c r="AR224" i="4" s="1"/>
  <c r="AC224" i="4"/>
  <c r="AO224" i="4" s="1"/>
  <c r="AH224" i="4"/>
  <c r="AB224" i="4"/>
  <c r="AU224" i="4"/>
  <c r="AV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X469" i="4"/>
  <c r="Y469" i="4" s="1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K245" i="4"/>
  <c r="AJ245" i="4"/>
  <c r="AF245" i="4"/>
  <c r="AB245" i="4"/>
  <c r="AE245" i="4"/>
  <c r="AQ245" i="4" s="1"/>
  <c r="AW245" i="4" s="1"/>
  <c r="AH245" i="4"/>
  <c r="AD245" i="4"/>
  <c r="AP245" i="4" s="1"/>
  <c r="AV245" i="4" s="1"/>
  <c r="AC245" i="4"/>
  <c r="AI245" i="4"/>
  <c r="Z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F427" i="4"/>
  <c r="AA427" i="4"/>
  <c r="AC427" i="4"/>
  <c r="AJ427" i="4"/>
  <c r="AH427" i="4"/>
  <c r="AI427" i="4"/>
  <c r="AE427" i="4"/>
  <c r="AQ427" i="4" s="1"/>
  <c r="AW427" i="4" s="1"/>
  <c r="AQ557" i="4"/>
  <c r="U462" i="4"/>
  <c r="T484" i="4"/>
  <c r="U536" i="4"/>
  <c r="V536" i="4"/>
  <c r="S450" i="4"/>
  <c r="U460" i="4"/>
  <c r="U466" i="4"/>
  <c r="V466" i="4"/>
  <c r="W466" i="4" s="1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E394" i="4"/>
  <c r="AI394" i="4"/>
  <c r="Z394" i="4"/>
  <c r="AL394" i="4" s="1"/>
  <c r="AR394" i="4" s="1"/>
  <c r="Z239" i="4"/>
  <c r="AA239" i="4"/>
  <c r="AH239" i="4"/>
  <c r="AB239" i="4"/>
  <c r="AE239" i="4"/>
  <c r="AD239" i="4"/>
  <c r="AI239" i="4"/>
  <c r="AC239" i="4"/>
  <c r="AG239" i="4"/>
  <c r="AJ239" i="4"/>
  <c r="AF239" i="4"/>
  <c r="AK239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I252" i="4"/>
  <c r="Z252" i="4"/>
  <c r="AA252" i="4"/>
  <c r="AH252" i="4"/>
  <c r="AD252" i="4"/>
  <c r="AE252" i="4"/>
  <c r="AF252" i="4"/>
  <c r="AG252" i="4"/>
  <c r="AC252" i="4"/>
  <c r="AO252" i="4" s="1"/>
  <c r="AU252" i="4" s="1"/>
  <c r="AJ252" i="4"/>
  <c r="AK252" i="4"/>
  <c r="AB252" i="4"/>
  <c r="AN252" i="4" s="1"/>
  <c r="AT252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F3" i="8"/>
  <c r="E3" i="8"/>
  <c r="M3" i="8" s="1"/>
  <c r="D3" i="8"/>
  <c r="L3" i="8" s="1"/>
  <c r="I2" i="11"/>
  <c r="J2" i="11"/>
  <c r="G3" i="8"/>
  <c r="L267" i="11" l="1"/>
  <c r="N267" i="11" s="1"/>
  <c r="I268" i="8" s="1"/>
  <c r="K267" i="11"/>
  <c r="M267" i="11" s="1"/>
  <c r="H268" i="8" s="1"/>
  <c r="W451" i="4"/>
  <c r="X451" i="4" s="1"/>
  <c r="F452" i="2"/>
  <c r="O452" i="2" s="1"/>
  <c r="I451" i="3" s="1"/>
  <c r="G452" i="2"/>
  <c r="P452" i="2" s="1"/>
  <c r="E452" i="2"/>
  <c r="N452" i="2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D394" i="4"/>
  <c r="H394" i="4" s="1"/>
  <c r="G394" i="4"/>
  <c r="F394" i="4"/>
  <c r="J394" i="4" s="1"/>
  <c r="E394" i="4"/>
  <c r="I394" i="4" s="1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N467" i="4" s="1"/>
  <c r="AA467" i="4"/>
  <c r="AM467" i="4" s="1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AO426" i="4"/>
  <c r="AU426" i="4" s="1"/>
  <c r="AP426" i="4"/>
  <c r="AV426" i="4" s="1"/>
  <c r="AP425" i="4"/>
  <c r="AV425" i="4" s="1"/>
  <c r="AO421" i="4"/>
  <c r="AU421" i="4" s="1"/>
  <c r="AN421" i="4"/>
  <c r="AT421" i="4" s="1"/>
  <c r="U461" i="4"/>
  <c r="V461" i="4"/>
  <c r="W461" i="4" s="1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P389" i="4"/>
  <c r="AV389" i="4" s="1"/>
  <c r="AL389" i="4"/>
  <c r="AR389" i="4" s="1"/>
  <c r="AD463" i="4"/>
  <c r="Z463" i="4"/>
  <c r="AH463" i="4"/>
  <c r="AI463" i="4"/>
  <c r="AC463" i="4"/>
  <c r="AO463" i="4" s="1"/>
  <c r="AA463" i="4"/>
  <c r="AM463" i="4" s="1"/>
  <c r="AJ463" i="4"/>
  <c r="AG463" i="4"/>
  <c r="AE463" i="4"/>
  <c r="AS463" i="4"/>
  <c r="AB463" i="4"/>
  <c r="AN463" i="4" s="1"/>
  <c r="AT463" i="4" s="1"/>
  <c r="AK463" i="4"/>
  <c r="AF463" i="4"/>
  <c r="AU463" i="4"/>
  <c r="W417" i="4"/>
  <c r="AO416" i="4"/>
  <c r="AU416" i="4" s="1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D428" i="4"/>
  <c r="H428" i="4" s="1"/>
  <c r="G428" i="4"/>
  <c r="E428" i="4"/>
  <c r="I428" i="4" s="1"/>
  <c r="F428" i="4"/>
  <c r="J428" i="4" s="1"/>
  <c r="AL426" i="4"/>
  <c r="AR426" i="4" s="1"/>
  <c r="AO425" i="4"/>
  <c r="AU425" i="4" s="1"/>
  <c r="AA475" i="4"/>
  <c r="AC475" i="4"/>
  <c r="AE475" i="4"/>
  <c r="AQ475" i="4" s="1"/>
  <c r="AW475" i="4" s="1"/>
  <c r="AK475" i="4"/>
  <c r="AF475" i="4"/>
  <c r="AG475" i="4"/>
  <c r="Z475" i="4"/>
  <c r="AL475" i="4" s="1"/>
  <c r="AR475" i="4" s="1"/>
  <c r="AH475" i="4"/>
  <c r="AI475" i="4"/>
  <c r="AB475" i="4"/>
  <c r="AN475" i="4" s="1"/>
  <c r="AD475" i="4"/>
  <c r="AP475" i="4" s="1"/>
  <c r="AV475" i="4" s="1"/>
  <c r="AJ475" i="4"/>
  <c r="AT475" i="4"/>
  <c r="AC479" i="4"/>
  <c r="AO479" i="4" s="1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N479" i="4" s="1"/>
  <c r="AH479" i="4"/>
  <c r="AU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C409" i="4"/>
  <c r="AO409" i="4" s="1"/>
  <c r="AU409" i="4" s="1"/>
  <c r="AE409" i="4"/>
  <c r="AQ409" i="4" s="1"/>
  <c r="AT409" i="4"/>
  <c r="AW409" i="4"/>
  <c r="AV409" i="4"/>
  <c r="AS409" i="4"/>
  <c r="X403" i="4"/>
  <c r="X380" i="4"/>
  <c r="AO389" i="4"/>
  <c r="AU389" i="4" s="1"/>
  <c r="AN389" i="4"/>
  <c r="AT389" i="4" s="1"/>
  <c r="W449" i="4"/>
  <c r="W477" i="4"/>
  <c r="V396" i="4"/>
  <c r="W396" i="4" s="1"/>
  <c r="U396" i="4"/>
  <c r="AC418" i="4"/>
  <c r="AO418" i="4" s="1"/>
  <c r="AU418" i="4" s="1"/>
  <c r="AE418" i="4"/>
  <c r="AQ418" i="4" s="1"/>
  <c r="AW418" i="4" s="1"/>
  <c r="AK418" i="4"/>
  <c r="AH418" i="4"/>
  <c r="AI418" i="4"/>
  <c r="AD418" i="4"/>
  <c r="AP418" i="4" s="1"/>
  <c r="AV418" i="4" s="1"/>
  <c r="AB418" i="4"/>
  <c r="Z418" i="4"/>
  <c r="AL418" i="4" s="1"/>
  <c r="AR418" i="4" s="1"/>
  <c r="AA418" i="4"/>
  <c r="AF418" i="4"/>
  <c r="AG418" i="4"/>
  <c r="AJ418" i="4"/>
  <c r="AQ416" i="4"/>
  <c r="AW416" i="4" s="1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AP427" i="4"/>
  <c r="AV427" i="4" s="1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W407" i="4" s="1"/>
  <c r="U390" i="4"/>
  <c r="V390" i="4"/>
  <c r="W390" i="4" s="1"/>
  <c r="AN425" i="4"/>
  <c r="AT425" i="4" s="1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W459" i="4" s="1"/>
  <c r="U459" i="4"/>
  <c r="AB399" i="4"/>
  <c r="AN399" i="4" s="1"/>
  <c r="AT399" i="4" s="1"/>
  <c r="AH399" i="4"/>
  <c r="AA399" i="4"/>
  <c r="AM399" i="4" s="1"/>
  <c r="AS399" i="4" s="1"/>
  <c r="AD465" i="4"/>
  <c r="AE465" i="4"/>
  <c r="AG465" i="4"/>
  <c r="AC465" i="4"/>
  <c r="AO465" i="4" s="1"/>
  <c r="AU465" i="4" s="1"/>
  <c r="AH465" i="4"/>
  <c r="AF465" i="4"/>
  <c r="AB465" i="4"/>
  <c r="AN465" i="4" s="1"/>
  <c r="AK465" i="4"/>
  <c r="AI465" i="4"/>
  <c r="Z465" i="4"/>
  <c r="AL465" i="4" s="1"/>
  <c r="AR465" i="4" s="1"/>
  <c r="AA465" i="4"/>
  <c r="AM465" i="4" s="1"/>
  <c r="AJ465" i="4"/>
  <c r="AS465" i="4"/>
  <c r="AT465" i="4"/>
  <c r="AA419" i="4"/>
  <c r="AS419" i="4"/>
  <c r="AE419" i="4"/>
  <c r="AJ419" i="4"/>
  <c r="AB419" i="4"/>
  <c r="AI419" i="4"/>
  <c r="AH419" i="4"/>
  <c r="Z419" i="4"/>
  <c r="AC419" i="4"/>
  <c r="AO419" i="4" s="1"/>
  <c r="AU419" i="4" s="1"/>
  <c r="AG419" i="4"/>
  <c r="AM419" i="4" s="1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J453" i="4"/>
  <c r="AI453" i="4"/>
  <c r="AW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N423" i="4" s="1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T423" i="4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L422" i="4" s="1"/>
  <c r="AR422" i="4" s="1"/>
  <c r="AD422" i="4"/>
  <c r="AP422" i="4" s="1"/>
  <c r="AB422" i="4"/>
  <c r="AN422" i="4" s="1"/>
  <c r="AT422" i="4" s="1"/>
  <c r="AC422" i="4"/>
  <c r="AO422" i="4" s="1"/>
  <c r="AF422" i="4"/>
  <c r="AE422" i="4"/>
  <c r="AV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F425" i="4"/>
  <c r="J425" i="4" s="1"/>
  <c r="D425" i="4"/>
  <c r="H425" i="4" s="1"/>
  <c r="E425" i="4"/>
  <c r="I425" i="4" s="1"/>
  <c r="G425" i="4"/>
  <c r="AL421" i="4"/>
  <c r="AR421" i="4" s="1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A393" i="4"/>
  <c r="AM393" i="4" s="1"/>
  <c r="AC393" i="4"/>
  <c r="AO393" i="4" s="1"/>
  <c r="AU393" i="4" s="1"/>
  <c r="AE393" i="4"/>
  <c r="AQ393" i="4" s="1"/>
  <c r="AW393" i="4" s="1"/>
  <c r="AS393" i="4"/>
  <c r="AV393" i="4"/>
  <c r="AK392" i="4"/>
  <c r="AA392" i="4"/>
  <c r="Z392" i="4"/>
  <c r="AH392" i="4"/>
  <c r="AE392" i="4"/>
  <c r="AQ392" i="4" s="1"/>
  <c r="AW392" i="4" s="1"/>
  <c r="AB392" i="4"/>
  <c r="AN392" i="4" s="1"/>
  <c r="AD392" i="4"/>
  <c r="AJ392" i="4"/>
  <c r="AF392" i="4"/>
  <c r="AI392" i="4"/>
  <c r="AO392" i="4" s="1"/>
  <c r="AC392" i="4"/>
  <c r="AG392" i="4"/>
  <c r="AT392" i="4"/>
  <c r="AU392" i="4"/>
  <c r="Z441" i="4"/>
  <c r="AB441" i="4"/>
  <c r="AG441" i="4"/>
  <c r="AD441" i="4"/>
  <c r="AP441" i="4" s="1"/>
  <c r="AA441" i="4"/>
  <c r="AJ441" i="4"/>
  <c r="AC441" i="4"/>
  <c r="AF441" i="4"/>
  <c r="AH441" i="4"/>
  <c r="AE441" i="4"/>
  <c r="AI441" i="4"/>
  <c r="AK441" i="4"/>
  <c r="AV441" i="4"/>
  <c r="F416" i="4"/>
  <c r="J416" i="4" s="1"/>
  <c r="D416" i="4"/>
  <c r="H416" i="4" s="1"/>
  <c r="E416" i="4"/>
  <c r="I416" i="4" s="1"/>
  <c r="G416" i="4"/>
  <c r="AM416" i="4"/>
  <c r="AS416" i="4" s="1"/>
  <c r="V402" i="4"/>
  <c r="W402" i="4" s="1"/>
  <c r="U402" i="4"/>
  <c r="AH433" i="4"/>
  <c r="AK433" i="4"/>
  <c r="AK457" i="4"/>
  <c r="AJ457" i="4"/>
  <c r="X385" i="4"/>
  <c r="AG385" i="4" s="1"/>
  <c r="Y385" i="4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S467" i="4"/>
  <c r="AR467" i="4"/>
  <c r="AU467" i="4"/>
  <c r="AT467" i="4"/>
  <c r="Z485" i="4"/>
  <c r="AL485" i="4" s="1"/>
  <c r="AR485" i="4" s="1"/>
  <c r="AB485" i="4"/>
  <c r="AN485" i="4" s="1"/>
  <c r="AT485" i="4" s="1"/>
  <c r="AA485" i="4"/>
  <c r="AM485" i="4" s="1"/>
  <c r="AD485" i="4"/>
  <c r="AP485" i="4" s="1"/>
  <c r="AV485" i="4" s="1"/>
  <c r="AC485" i="4"/>
  <c r="AO485" i="4" s="1"/>
  <c r="AE485" i="4"/>
  <c r="AQ485" i="4" s="1"/>
  <c r="AW485" i="4"/>
  <c r="AS485" i="4"/>
  <c r="AU485" i="4"/>
  <c r="AA400" i="4"/>
  <c r="AM400" i="4" s="1"/>
  <c r="AB400" i="4"/>
  <c r="AN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T400" i="4"/>
  <c r="AU400" i="4"/>
  <c r="AS400" i="4"/>
  <c r="E242" i="2"/>
  <c r="N242" i="2" s="1"/>
  <c r="G242" i="2"/>
  <c r="P242" i="2" s="1"/>
  <c r="F242" i="2"/>
  <c r="O242" i="2" s="1"/>
  <c r="I241" i="3" s="1"/>
  <c r="D31" i="8"/>
  <c r="L31" i="8" s="1"/>
  <c r="E31" i="8"/>
  <c r="M31" i="8" s="1"/>
  <c r="D18" i="8"/>
  <c r="L18" i="8" s="1"/>
  <c r="E18" i="8"/>
  <c r="M18" i="8" s="1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N369" i="4" s="1"/>
  <c r="AT369" i="4" s="1"/>
  <c r="AD369" i="4"/>
  <c r="Z369" i="4"/>
  <c r="AE369" i="4"/>
  <c r="AJ369" i="4"/>
  <c r="X315" i="4"/>
  <c r="Y315" i="4" s="1"/>
  <c r="X271" i="4"/>
  <c r="Y271" i="4" s="1"/>
  <c r="AJ250" i="4"/>
  <c r="AG250" i="4"/>
  <c r="AI250" i="4"/>
  <c r="AK250" i="4"/>
  <c r="AH250" i="4"/>
  <c r="F301" i="4"/>
  <c r="J301" i="4" s="1"/>
  <c r="E301" i="4"/>
  <c r="I301" i="4" s="1"/>
  <c r="D301" i="4"/>
  <c r="H301" i="4" s="1"/>
  <c r="G301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81" i="4" s="1"/>
  <c r="W231" i="4"/>
  <c r="X231" i="4" s="1"/>
  <c r="V285" i="4"/>
  <c r="W285" i="4" s="1"/>
  <c r="U285" i="4"/>
  <c r="W373" i="4"/>
  <c r="U248" i="4"/>
  <c r="V248" i="4"/>
  <c r="AI301" i="4"/>
  <c r="AC301" i="4"/>
  <c r="AO301" i="4" s="1"/>
  <c r="AU301" i="4" s="1"/>
  <c r="AH301" i="4"/>
  <c r="V277" i="4"/>
  <c r="W277" i="4" s="1"/>
  <c r="U277" i="4"/>
  <c r="V265" i="4"/>
  <c r="W265" i="4" s="1"/>
  <c r="U265" i="4"/>
  <c r="V289" i="4"/>
  <c r="U289" i="4"/>
  <c r="V355" i="4"/>
  <c r="W355" i="4" s="1"/>
  <c r="X355" i="4" s="1"/>
  <c r="U279" i="4"/>
  <c r="V279" i="4"/>
  <c r="U291" i="4"/>
  <c r="V291" i="4"/>
  <c r="W291" i="4" s="1"/>
  <c r="X291" i="4" s="1"/>
  <c r="U367" i="4"/>
  <c r="V367" i="4"/>
  <c r="AG325" i="4"/>
  <c r="AB325" i="4"/>
  <c r="AN325" i="4" s="1"/>
  <c r="AT325" i="4" s="1"/>
  <c r="Z325" i="4"/>
  <c r="AL325" i="4" s="1"/>
  <c r="AR325" i="4" s="1"/>
  <c r="AA247" i="4"/>
  <c r="U361" i="4"/>
  <c r="V361" i="4"/>
  <c r="V313" i="4"/>
  <c r="W313" i="4" s="1"/>
  <c r="U313" i="4"/>
  <c r="V375" i="4"/>
  <c r="W375" i="4" s="1"/>
  <c r="AN337" i="4"/>
  <c r="AT337" i="4" s="1"/>
  <c r="AL337" i="4"/>
  <c r="AR337" i="4" s="1"/>
  <c r="AH253" i="4"/>
  <c r="AI253" i="4"/>
  <c r="AC246" i="4"/>
  <c r="AB246" i="4"/>
  <c r="AN246" i="4" s="1"/>
  <c r="Z246" i="4"/>
  <c r="AD246" i="4"/>
  <c r="AP246" i="4" s="1"/>
  <c r="AE246" i="4"/>
  <c r="AT246" i="4"/>
  <c r="AV246" i="4"/>
  <c r="AK246" i="4"/>
  <c r="AJ246" i="4"/>
  <c r="AI246" i="4"/>
  <c r="AF246" i="4"/>
  <c r="AH246" i="4"/>
  <c r="AG246" i="4"/>
  <c r="AM246" i="4" s="1"/>
  <c r="AS246" i="4" s="1"/>
  <c r="X359" i="4"/>
  <c r="Y359" i="4" s="1"/>
  <c r="V295" i="4"/>
  <c r="W295" i="4" s="1"/>
  <c r="X295" i="4" s="1"/>
  <c r="U295" i="4"/>
  <c r="U362" i="4"/>
  <c r="V362" i="4"/>
  <c r="E267" i="4"/>
  <c r="I267" i="4" s="1"/>
  <c r="D267" i="4"/>
  <c r="H267" i="4" s="1"/>
  <c r="F267" i="4"/>
  <c r="J267" i="4" s="1"/>
  <c r="G267" i="4"/>
  <c r="X309" i="4"/>
  <c r="Y309" i="4"/>
  <c r="AF309" i="4" s="1"/>
  <c r="V233" i="4"/>
  <c r="W233" i="4" s="1"/>
  <c r="U233" i="4"/>
  <c r="AP325" i="4"/>
  <c r="AV325" i="4" s="1"/>
  <c r="AM325" i="4"/>
  <c r="AS325" i="4" s="1"/>
  <c r="AJ247" i="4"/>
  <c r="X316" i="4"/>
  <c r="Y316" i="4" s="1"/>
  <c r="AM245" i="4"/>
  <c r="AS245" i="4" s="1"/>
  <c r="W341" i="4"/>
  <c r="Y333" i="4"/>
  <c r="U230" i="4"/>
  <c r="AF253" i="4"/>
  <c r="AE253" i="4"/>
  <c r="Y260" i="4"/>
  <c r="W249" i="4"/>
  <c r="V293" i="4"/>
  <c r="W293" i="4" s="1"/>
  <c r="X293" i="4" s="1"/>
  <c r="U293" i="4"/>
  <c r="V243" i="4"/>
  <c r="U243" i="4"/>
  <c r="AB301" i="4"/>
  <c r="AN301" i="4" s="1"/>
  <c r="AT301" i="4" s="1"/>
  <c r="W332" i="4"/>
  <c r="V235" i="4"/>
  <c r="U235" i="4"/>
  <c r="U297" i="4"/>
  <c r="W297" i="4" s="1"/>
  <c r="U287" i="4"/>
  <c r="V287" i="4"/>
  <c r="AI309" i="4"/>
  <c r="AJ309" i="4"/>
  <c r="AK309" i="4"/>
  <c r="W268" i="4"/>
  <c r="X268" i="4" s="1"/>
  <c r="V346" i="4"/>
  <c r="W346" i="4" s="1"/>
  <c r="W237" i="4"/>
  <c r="AC325" i="4"/>
  <c r="AO325" i="4" s="1"/>
  <c r="AU325" i="4" s="1"/>
  <c r="AQ224" i="4"/>
  <c r="AW224" i="4" s="1"/>
  <c r="AN305" i="4"/>
  <c r="AT305" i="4" s="1"/>
  <c r="AL305" i="4"/>
  <c r="AR305" i="4" s="1"/>
  <c r="Y302" i="4"/>
  <c r="AK302" i="4" s="1"/>
  <c r="AP301" i="4"/>
  <c r="AV301" i="4" s="1"/>
  <c r="Z317" i="4"/>
  <c r="AF317" i="4"/>
  <c r="AH317" i="4"/>
  <c r="AA317" i="4"/>
  <c r="AB317" i="4"/>
  <c r="AJ317" i="4"/>
  <c r="AC317" i="4"/>
  <c r="AD317" i="4"/>
  <c r="AG317" i="4"/>
  <c r="AE317" i="4"/>
  <c r="AQ317" i="4" s="1"/>
  <c r="AI317" i="4"/>
  <c r="AK317" i="4"/>
  <c r="AW317" i="4"/>
  <c r="U372" i="4"/>
  <c r="V372" i="4"/>
  <c r="W372" i="4" s="1"/>
  <c r="X372" i="4" s="1"/>
  <c r="Y372" i="4" s="1"/>
  <c r="V365" i="4"/>
  <c r="W365" i="4" s="1"/>
  <c r="X365" i="4" s="1"/>
  <c r="Y365" i="4" s="1"/>
  <c r="V229" i="4"/>
  <c r="W229" i="4" s="1"/>
  <c r="X229" i="4" s="1"/>
  <c r="U229" i="4"/>
  <c r="U283" i="4"/>
  <c r="V283" i="4"/>
  <c r="W283" i="4" s="1"/>
  <c r="X283" i="4" s="1"/>
  <c r="V257" i="4"/>
  <c r="W257" i="4" s="1"/>
  <c r="Z335" i="4"/>
  <c r="AL335" i="4" s="1"/>
  <c r="AG335" i="4"/>
  <c r="AI335" i="4"/>
  <c r="AH335" i="4"/>
  <c r="AA335" i="4"/>
  <c r="AM335" i="4" s="1"/>
  <c r="AS335" i="4" s="1"/>
  <c r="AJ335" i="4"/>
  <c r="AC335" i="4"/>
  <c r="AO335" i="4" s="1"/>
  <c r="AU335" i="4" s="1"/>
  <c r="AE335" i="4"/>
  <c r="AQ335" i="4" s="1"/>
  <c r="AW335" i="4" s="1"/>
  <c r="AK335" i="4"/>
  <c r="AD335" i="4"/>
  <c r="AP335" i="4" s="1"/>
  <c r="AV335" i="4" s="1"/>
  <c r="AB335" i="4"/>
  <c r="AN335" i="4" s="1"/>
  <c r="AT335" i="4" s="1"/>
  <c r="AR335" i="4"/>
  <c r="AE247" i="4"/>
  <c r="AF247" i="4"/>
  <c r="AC247" i="4"/>
  <c r="AO247" i="4" s="1"/>
  <c r="AU247" i="4" s="1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Y211" i="4" s="1"/>
  <c r="X209" i="4"/>
  <c r="Y209" i="4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AE213" i="4" s="1"/>
  <c r="AD213" i="4"/>
  <c r="Y203" i="4"/>
  <c r="AC203" i="4" s="1"/>
  <c r="Y187" i="4"/>
  <c r="AC187" i="4" s="1"/>
  <c r="Z187" i="4"/>
  <c r="AA187" i="4"/>
  <c r="AB187" i="4"/>
  <c r="X189" i="4"/>
  <c r="AH213" i="4"/>
  <c r="AJ213" i="4"/>
  <c r="X211" i="4"/>
  <c r="AA192" i="4"/>
  <c r="Y192" i="4"/>
  <c r="AI192" i="4" s="1"/>
  <c r="AH217" i="4"/>
  <c r="AK217" i="4"/>
  <c r="AI217" i="4"/>
  <c r="W198" i="4"/>
  <c r="X198" i="4" s="1"/>
  <c r="W215" i="4"/>
  <c r="W205" i="4"/>
  <c r="AF203" i="4"/>
  <c r="AH203" i="4"/>
  <c r="W197" i="4"/>
  <c r="AG187" i="4"/>
  <c r="AI187" i="4"/>
  <c r="AK187" i="4"/>
  <c r="W201" i="4"/>
  <c r="W199" i="4"/>
  <c r="W195" i="4"/>
  <c r="AK213" i="4"/>
  <c r="W200" i="4"/>
  <c r="W193" i="4"/>
  <c r="X193" i="4" s="1"/>
  <c r="X202" i="4"/>
  <c r="AL221" i="4"/>
  <c r="AR221" i="4" s="1"/>
  <c r="U216" i="4"/>
  <c r="V216" i="4"/>
  <c r="X341" i="4"/>
  <c r="Y341" i="4" s="1"/>
  <c r="X321" i="4"/>
  <c r="Y321" i="4" s="1"/>
  <c r="V240" i="4"/>
  <c r="U240" i="4"/>
  <c r="X292" i="4"/>
  <c r="Y292" i="4" s="1"/>
  <c r="Y308" i="4"/>
  <c r="AD308" i="4" s="1"/>
  <c r="AE308" i="4"/>
  <c r="AA308" i="4"/>
  <c r="Z308" i="4"/>
  <c r="AB308" i="4"/>
  <c r="X324" i="4"/>
  <c r="Y324" i="4" s="1"/>
  <c r="U339" i="4"/>
  <c r="V339" i="4"/>
  <c r="U353" i="4"/>
  <c r="V353" i="4"/>
  <c r="AA217" i="4"/>
  <c r="AD217" i="4"/>
  <c r="AP217" i="4" s="1"/>
  <c r="AC217" i="4"/>
  <c r="AB217" i="4"/>
  <c r="AN217" i="4" s="1"/>
  <c r="AT217" i="4" s="1"/>
  <c r="AE217" i="4"/>
  <c r="AQ217" i="4" s="1"/>
  <c r="AW217" i="4" s="1"/>
  <c r="Z217" i="4"/>
  <c r="AL217" i="4" s="1"/>
  <c r="AR217" i="4" s="1"/>
  <c r="AV217" i="4"/>
  <c r="AL253" i="4"/>
  <c r="AR253" i="4" s="1"/>
  <c r="AQ253" i="4"/>
  <c r="AW253" i="4" s="1"/>
  <c r="AA269" i="4"/>
  <c r="AE269" i="4"/>
  <c r="AB269" i="4"/>
  <c r="AN269" i="4" s="1"/>
  <c r="AI269" i="4"/>
  <c r="AJ269" i="4"/>
  <c r="AK269" i="4"/>
  <c r="AC269" i="4"/>
  <c r="AO269" i="4" s="1"/>
  <c r="AU269" i="4" s="1"/>
  <c r="Z269" i="4"/>
  <c r="AD269" i="4"/>
  <c r="AP269" i="4" s="1"/>
  <c r="AF269" i="4"/>
  <c r="AG269" i="4"/>
  <c r="AH269" i="4"/>
  <c r="AV269" i="4"/>
  <c r="AT269" i="4"/>
  <c r="Y357" i="4"/>
  <c r="AA357" i="4" s="1"/>
  <c r="AB357" i="4"/>
  <c r="Z357" i="4"/>
  <c r="AE357" i="4"/>
  <c r="Y343" i="4"/>
  <c r="AC343" i="4"/>
  <c r="Z343" i="4"/>
  <c r="AD343" i="4"/>
  <c r="AA343" i="4"/>
  <c r="AE343" i="4"/>
  <c r="AB343" i="4"/>
  <c r="AE370" i="4"/>
  <c r="AA370" i="4"/>
  <c r="Z370" i="4"/>
  <c r="AI370" i="4"/>
  <c r="AO370" i="4" s="1"/>
  <c r="AH370" i="4"/>
  <c r="AG370" i="4"/>
  <c r="AK370" i="4"/>
  <c r="AD370" i="4"/>
  <c r="AB370" i="4"/>
  <c r="AN370" i="4" s="1"/>
  <c r="AU370" i="4"/>
  <c r="AJ370" i="4"/>
  <c r="AP370" i="4" s="1"/>
  <c r="AF370" i="4"/>
  <c r="AT370" i="4"/>
  <c r="AV370" i="4"/>
  <c r="Y276" i="4"/>
  <c r="AD276" i="4" s="1"/>
  <c r="AE276" i="4"/>
  <c r="AB276" i="4"/>
  <c r="AA276" i="4"/>
  <c r="V194" i="4"/>
  <c r="U194" i="4"/>
  <c r="AK276" i="4"/>
  <c r="AI308" i="4"/>
  <c r="AK308" i="4"/>
  <c r="AJ308" i="4"/>
  <c r="V360" i="4"/>
  <c r="W360" i="4" s="1"/>
  <c r="X376" i="4"/>
  <c r="Y376" i="4" s="1"/>
  <c r="Y329" i="4"/>
  <c r="AA329" i="4" s="1"/>
  <c r="AC329" i="4"/>
  <c r="AD329" i="4"/>
  <c r="U345" i="4"/>
  <c r="V345" i="4"/>
  <c r="W384" i="4"/>
  <c r="X384" i="4" s="1"/>
  <c r="AB382" i="4"/>
  <c r="AJ382" i="4"/>
  <c r="AD382" i="4"/>
  <c r="AP382" i="4" s="1"/>
  <c r="AV382" i="4" s="1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Q254" i="4"/>
  <c r="AW254" i="4" s="1"/>
  <c r="AM273" i="4"/>
  <c r="AS273" i="4" s="1"/>
  <c r="AQ273" i="4"/>
  <c r="AW273" i="4" s="1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L378" i="4" s="1"/>
  <c r="AR378" i="4" s="1"/>
  <c r="AD378" i="4"/>
  <c r="AI378" i="4"/>
  <c r="AJ378" i="4"/>
  <c r="AK378" i="4"/>
  <c r="Z238" i="4"/>
  <c r="AC238" i="4"/>
  <c r="AE238" i="4"/>
  <c r="AH238" i="4"/>
  <c r="AG238" i="4"/>
  <c r="AM238" i="4" s="1"/>
  <c r="AS238" i="4" s="1"/>
  <c r="AK238" i="4"/>
  <c r="AB238" i="4"/>
  <c r="AD238" i="4"/>
  <c r="AI238" i="4"/>
  <c r="AJ238" i="4"/>
  <c r="AF23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W230" i="4" s="1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O253" i="4" s="1"/>
  <c r="AU253" i="4" s="1"/>
  <c r="AJ253" i="4"/>
  <c r="AB253" i="4"/>
  <c r="AN253" i="4" s="1"/>
  <c r="AT253" i="4" s="1"/>
  <c r="AK357" i="4"/>
  <c r="AG357" i="4"/>
  <c r="AI357" i="4"/>
  <c r="AJ357" i="4"/>
  <c r="AF357" i="4"/>
  <c r="AH357" i="4"/>
  <c r="AN357" i="4" s="1"/>
  <c r="AT357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W299" i="4" s="1"/>
  <c r="X299" i="4" s="1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W280" i="4" s="1"/>
  <c r="Y284" i="4"/>
  <c r="X284" i="4"/>
  <c r="U296" i="4"/>
  <c r="V296" i="4"/>
  <c r="W296" i="4" s="1"/>
  <c r="X296" i="4" s="1"/>
  <c r="Y296" i="4" s="1"/>
  <c r="W300" i="4"/>
  <c r="X300" i="4" s="1"/>
  <c r="AG308" i="4"/>
  <c r="AF308" i="4"/>
  <c r="AH308" i="4"/>
  <c r="U320" i="4"/>
  <c r="V320" i="4"/>
  <c r="U328" i="4"/>
  <c r="V328" i="4"/>
  <c r="W328" i="4" s="1"/>
  <c r="U232" i="4"/>
  <c r="V232" i="4"/>
  <c r="W232" i="4" s="1"/>
  <c r="X232" i="4" s="1"/>
  <c r="Y232" i="4" s="1"/>
  <c r="AD232" i="4" s="1"/>
  <c r="U188" i="4"/>
  <c r="V188" i="4"/>
  <c r="W188" i="4" s="1"/>
  <c r="U196" i="4"/>
  <c r="V196" i="4"/>
  <c r="W196" i="4" s="1"/>
  <c r="V204" i="4"/>
  <c r="U204" i="4"/>
  <c r="W220" i="4"/>
  <c r="AI329" i="4"/>
  <c r="AJ329" i="4"/>
  <c r="AK329" i="4"/>
  <c r="AF329" i="4"/>
  <c r="AG329" i="4"/>
  <c r="AH329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H372" i="4"/>
  <c r="AF372" i="4"/>
  <c r="AG372" i="4"/>
  <c r="AI372" i="4"/>
  <c r="AK372" i="4"/>
  <c r="AJ372" i="4"/>
  <c r="AF207" i="4"/>
  <c r="AK207" i="4"/>
  <c r="AI207" i="4"/>
  <c r="AJ207" i="4"/>
  <c r="AG207" i="4"/>
  <c r="AH207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H303" i="4"/>
  <c r="AK303" i="4"/>
  <c r="AI303" i="4"/>
  <c r="AJ303" i="4"/>
  <c r="AF303" i="4"/>
  <c r="AG303" i="4"/>
  <c r="AM334" i="4"/>
  <c r="AS334" i="4" s="1"/>
  <c r="AN241" i="4"/>
  <c r="AT241" i="4" s="1"/>
  <c r="AL241" i="4"/>
  <c r="AR241" i="4" s="1"/>
  <c r="AL245" i="4"/>
  <c r="AR245" i="4" s="1"/>
  <c r="AM369" i="4"/>
  <c r="AS369" i="4" s="1"/>
  <c r="X278" i="4"/>
  <c r="Y278" i="4"/>
  <c r="X318" i="4"/>
  <c r="Y318" i="4" s="1"/>
  <c r="Y364" i="4"/>
  <c r="AB364" i="4" s="1"/>
  <c r="X266" i="4"/>
  <c r="AP221" i="4"/>
  <c r="AV221" i="4" s="1"/>
  <c r="AD191" i="4"/>
  <c r="AB191" i="4"/>
  <c r="Z191" i="4"/>
  <c r="AC191" i="4"/>
  <c r="AA191" i="4"/>
  <c r="AE191" i="4"/>
  <c r="AM254" i="4"/>
  <c r="AS254" i="4" s="1"/>
  <c r="AJ304" i="4"/>
  <c r="AH304" i="4"/>
  <c r="Z304" i="4"/>
  <c r="AK304" i="4"/>
  <c r="AF304" i="4"/>
  <c r="AE304" i="4"/>
  <c r="AI304" i="4"/>
  <c r="AD304" i="4"/>
  <c r="AA304" i="4"/>
  <c r="AC304" i="4"/>
  <c r="AG304" i="4"/>
  <c r="AB304" i="4"/>
  <c r="AN304" i="4" s="1"/>
  <c r="AT304" i="4" s="1"/>
  <c r="AM305" i="4"/>
  <c r="AS305" i="4" s="1"/>
  <c r="Y262" i="4"/>
  <c r="AG262" i="4" s="1"/>
  <c r="X236" i="4"/>
  <c r="Y236" i="4" s="1"/>
  <c r="Z290" i="4"/>
  <c r="AL290" i="4" s="1"/>
  <c r="AB290" i="4"/>
  <c r="AN290" i="4" s="1"/>
  <c r="AT290" i="4" s="1"/>
  <c r="AD290" i="4"/>
  <c r="AP290" i="4" s="1"/>
  <c r="AA290" i="4"/>
  <c r="AM290" i="4" s="1"/>
  <c r="AC290" i="4"/>
  <c r="AO290" i="4" s="1"/>
  <c r="AU290" i="4" s="1"/>
  <c r="AE290" i="4"/>
  <c r="AQ290" i="4" s="1"/>
  <c r="AW290" i="4" s="1"/>
  <c r="AV290" i="4"/>
  <c r="AR290" i="4"/>
  <c r="AS290" i="4"/>
  <c r="AE255" i="4"/>
  <c r="AQ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B351" i="4"/>
  <c r="AN351" i="4" s="1"/>
  <c r="AT351" i="4" s="1"/>
  <c r="AE351" i="4"/>
  <c r="AQ351" i="4" s="1"/>
  <c r="AW351" i="4" s="1"/>
  <c r="Z351" i="4"/>
  <c r="AL351" i="4" s="1"/>
  <c r="AR351" i="4" s="1"/>
  <c r="AD351" i="4"/>
  <c r="AP351" i="4" s="1"/>
  <c r="AA351" i="4"/>
  <c r="AM351" i="4" s="1"/>
  <c r="AS351" i="4" s="1"/>
  <c r="AC351" i="4"/>
  <c r="AO351" i="4" s="1"/>
  <c r="AU351" i="4" s="1"/>
  <c r="AV351" i="4"/>
  <c r="AH383" i="4"/>
  <c r="AJ383" i="4"/>
  <c r="AD383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L273" i="4"/>
  <c r="AR273" i="4" s="1"/>
  <c r="AC356" i="4"/>
  <c r="AO356" i="4" s="1"/>
  <c r="AU356" i="4" s="1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M356" i="4" s="1"/>
  <c r="AS356" i="4"/>
  <c r="AT356" i="4"/>
  <c r="AW356" i="4"/>
  <c r="AB336" i="4"/>
  <c r="Z336" i="4"/>
  <c r="AK336" i="4"/>
  <c r="AD336" i="4"/>
  <c r="AC336" i="4"/>
  <c r="AO336" i="4" s="1"/>
  <c r="AH336" i="4"/>
  <c r="AF336" i="4"/>
  <c r="AI336" i="4"/>
  <c r="AG336" i="4"/>
  <c r="AA336" i="4"/>
  <c r="AJ336" i="4"/>
  <c r="AU336" i="4"/>
  <c r="AH270" i="4"/>
  <c r="AB270" i="4"/>
  <c r="AN270" i="4" s="1"/>
  <c r="AE270" i="4"/>
  <c r="AQ270" i="4" s="1"/>
  <c r="Z270" i="4"/>
  <c r="AL270" i="4" s="1"/>
  <c r="AD270" i="4"/>
  <c r="AP270" i="4" s="1"/>
  <c r="AV270" i="4" s="1"/>
  <c r="AT270" i="4"/>
  <c r="AA270" i="4"/>
  <c r="AM270" i="4" s="1"/>
  <c r="AS270" i="4" s="1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M255" i="4"/>
  <c r="AS255" i="4" s="1"/>
  <c r="AC364" i="4"/>
  <c r="AE364" i="4"/>
  <c r="AD364" i="4"/>
  <c r="Z364" i="4"/>
  <c r="AA364" i="4"/>
  <c r="AJ232" i="4"/>
  <c r="AP232" i="4" s="1"/>
  <c r="AV232" i="4" s="1"/>
  <c r="AC232" i="4"/>
  <c r="AH232" i="4"/>
  <c r="AK232" i="4"/>
  <c r="Z232" i="4"/>
  <c r="AA232" i="4"/>
  <c r="AF232" i="4"/>
  <c r="AE232" i="4"/>
  <c r="AQ232" i="4" s="1"/>
  <c r="AW232" i="4" s="1"/>
  <c r="AG232" i="4"/>
  <c r="AB232" i="4"/>
  <c r="AN232" i="4" s="1"/>
  <c r="AT232" i="4" s="1"/>
  <c r="AI232" i="4"/>
  <c r="AC365" i="4"/>
  <c r="AG365" i="4"/>
  <c r="AK365" i="4"/>
  <c r="Z365" i="4"/>
  <c r="AA365" i="4"/>
  <c r="AI365" i="4"/>
  <c r="AB365" i="4"/>
  <c r="AE365" i="4"/>
  <c r="AQ365" i="4" s="1"/>
  <c r="AW365" i="4" s="1"/>
  <c r="AF365" i="4"/>
  <c r="AD365" i="4"/>
  <c r="AH365" i="4"/>
  <c r="AJ365" i="4"/>
  <c r="AI296" i="4"/>
  <c r="AC296" i="4"/>
  <c r="AO296" i="4" s="1"/>
  <c r="AJ296" i="4"/>
  <c r="AD296" i="4"/>
  <c r="AP296" i="4" s="1"/>
  <c r="AG296" i="4"/>
  <c r="AU296" i="4"/>
  <c r="Z296" i="4"/>
  <c r="AH296" i="4"/>
  <c r="AK296" i="4"/>
  <c r="AB296" i="4"/>
  <c r="AE296" i="4"/>
  <c r="AQ296" i="4" s="1"/>
  <c r="AW296" i="4" s="1"/>
  <c r="AA296" i="4"/>
  <c r="AM296" i="4" s="1"/>
  <c r="AS296" i="4" s="1"/>
  <c r="AF296" i="4"/>
  <c r="AV296" i="4"/>
  <c r="E254" i="4"/>
  <c r="I254" i="4" s="1"/>
  <c r="D254" i="4"/>
  <c r="H254" i="4" s="1"/>
  <c r="F254" i="4"/>
  <c r="J254" i="4" s="1"/>
  <c r="G254" i="4"/>
  <c r="AO254" i="4"/>
  <c r="AU254" i="4" s="1"/>
  <c r="AE262" i="4"/>
  <c r="Z262" i="4"/>
  <c r="AB262" i="4"/>
  <c r="AD262" i="4"/>
  <c r="AA262" i="4"/>
  <c r="AC262" i="4"/>
  <c r="X348" i="4"/>
  <c r="Y348" i="4" s="1"/>
  <c r="AC223" i="4"/>
  <c r="AO223" i="4" s="1"/>
  <c r="AU223" i="4" s="1"/>
  <c r="AE223" i="4"/>
  <c r="AQ223" i="4" s="1"/>
  <c r="AW223" i="4" s="1"/>
  <c r="AA223" i="4"/>
  <c r="AM223" i="4" s="1"/>
  <c r="AB223" i="4"/>
  <c r="AN223" i="4" s="1"/>
  <c r="AT223" i="4" s="1"/>
  <c r="AD223" i="4"/>
  <c r="AS223" i="4"/>
  <c r="AG364" i="4"/>
  <c r="X282" i="4"/>
  <c r="Y282" i="4" s="1"/>
  <c r="AE383" i="4"/>
  <c r="AC383" i="4"/>
  <c r="AK383" i="4"/>
  <c r="AE372" i="4"/>
  <c r="AQ372" i="4" s="1"/>
  <c r="AB372" i="4"/>
  <c r="AN372" i="4" s="1"/>
  <c r="AT372" i="4" s="1"/>
  <c r="AA372" i="4"/>
  <c r="AM372" i="4" s="1"/>
  <c r="AS372" i="4" s="1"/>
  <c r="Z372" i="4"/>
  <c r="AL372" i="4" s="1"/>
  <c r="AR372" i="4"/>
  <c r="AD372" i="4"/>
  <c r="AP372" i="4" s="1"/>
  <c r="AV372" i="4" s="1"/>
  <c r="AC372" i="4"/>
  <c r="AO372" i="4" s="1"/>
  <c r="AU372" i="4" s="1"/>
  <c r="AW372" i="4"/>
  <c r="AJ262" i="4"/>
  <c r="AH262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O190" i="4" s="1"/>
  <c r="AU190" i="4" s="1"/>
  <c r="AA190" i="4"/>
  <c r="Z190" i="4"/>
  <c r="AJ190" i="4"/>
  <c r="X230" i="4"/>
  <c r="Y230" i="4" s="1"/>
  <c r="AP273" i="4"/>
  <c r="AV273" i="4" s="1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A288" i="4"/>
  <c r="AM288" i="4" s="1"/>
  <c r="AS288" i="4" s="1"/>
  <c r="AD288" i="4"/>
  <c r="AI288" i="4"/>
  <c r="AB288" i="4"/>
  <c r="AE288" i="4"/>
  <c r="AJ288" i="4"/>
  <c r="Z288" i="4"/>
  <c r="AL288" i="4" s="1"/>
  <c r="AR288" i="4" s="1"/>
  <c r="AG288" i="4"/>
  <c r="AH288" i="4"/>
  <c r="AK288" i="4"/>
  <c r="AC288" i="4"/>
  <c r="AO288" i="4" s="1"/>
  <c r="AU288" i="4" s="1"/>
  <c r="AQ252" i="4"/>
  <c r="AW252" i="4" s="1"/>
  <c r="AL252" i="4"/>
  <c r="AR252" i="4" s="1"/>
  <c r="AO245" i="4"/>
  <c r="AU245" i="4" s="1"/>
  <c r="AQ369" i="4"/>
  <c r="AW369" i="4" s="1"/>
  <c r="X340" i="4"/>
  <c r="Y340" i="4" s="1"/>
  <c r="Y286" i="4"/>
  <c r="AD286" i="4" s="1"/>
  <c r="X330" i="4"/>
  <c r="Y330" i="4" s="1"/>
  <c r="AN221" i="4"/>
  <c r="AT221" i="4" s="1"/>
  <c r="AQ221" i="4"/>
  <c r="AW221" i="4" s="1"/>
  <c r="AP254" i="4"/>
  <c r="AV254" i="4" s="1"/>
  <c r="AQ305" i="4"/>
  <c r="AW305" i="4" s="1"/>
  <c r="X326" i="4"/>
  <c r="Y326" i="4"/>
  <c r="Z322" i="4"/>
  <c r="AL322" i="4" s="1"/>
  <c r="AR322" i="4" s="1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M258" i="4" s="1"/>
  <c r="AS258" i="4" s="1"/>
  <c r="AC258" i="4"/>
  <c r="AO258" i="4" s="1"/>
  <c r="AU258" i="4" s="1"/>
  <c r="AE258" i="4"/>
  <c r="AQ258" i="4" s="1"/>
  <c r="AW258" i="4"/>
  <c r="AK286" i="4"/>
  <c r="AI286" i="4"/>
  <c r="AF364" i="4"/>
  <c r="AJ364" i="4"/>
  <c r="X222" i="4"/>
  <c r="Y222" i="4" s="1"/>
  <c r="AA242" i="4"/>
  <c r="AB242" i="4"/>
  <c r="AC242" i="4"/>
  <c r="AD242" i="4"/>
  <c r="AI242" i="4"/>
  <c r="AJ242" i="4"/>
  <c r="AK242" i="4"/>
  <c r="Z242" i="4"/>
  <c r="AE242" i="4"/>
  <c r="AH242" i="4"/>
  <c r="AG242" i="4"/>
  <c r="AF242" i="4"/>
  <c r="AD302" i="4"/>
  <c r="AA302" i="4"/>
  <c r="AC302" i="4"/>
  <c r="AE302" i="4"/>
  <c r="AB302" i="4"/>
  <c r="Z302" i="4"/>
  <c r="AL302" i="4" s="1"/>
  <c r="AR302" i="4" s="1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 s="1"/>
  <c r="AI302" i="4"/>
  <c r="AG302" i="4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O234" i="4" s="1"/>
  <c r="AU234" i="4"/>
  <c r="AQ337" i="4"/>
  <c r="AW337" i="4" s="1"/>
  <c r="Y355" i="4"/>
  <c r="AE355" i="4" s="1"/>
  <c r="AC250" i="4"/>
  <c r="AO250" i="4" s="1"/>
  <c r="AU250" i="4" s="1"/>
  <c r="Z250" i="4"/>
  <c r="AL250" i="4" s="1"/>
  <c r="AE250" i="4"/>
  <c r="AQ250" i="4" s="1"/>
  <c r="AD250" i="4"/>
  <c r="AP250" i="4" s="1"/>
  <c r="AV250" i="4" s="1"/>
  <c r="AR250" i="4"/>
  <c r="AB250" i="4"/>
  <c r="AN250" i="4" s="1"/>
  <c r="AA250" i="4"/>
  <c r="AM250" i="4" s="1"/>
  <c r="AS250" i="4" s="1"/>
  <c r="AW250" i="4"/>
  <c r="AT250" i="4"/>
  <c r="AN225" i="4"/>
  <c r="AT225" i="4" s="1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P338" i="4" s="1"/>
  <c r="AI338" i="4"/>
  <c r="AB338" i="4"/>
  <c r="AC338" i="4"/>
  <c r="AG338" i="4"/>
  <c r="AE338" i="4"/>
  <c r="AK338" i="4"/>
  <c r="AA338" i="4"/>
  <c r="AF338" i="4"/>
  <c r="Z338" i="4"/>
  <c r="AH338" i="4"/>
  <c r="AV338" i="4"/>
  <c r="E305" i="4"/>
  <c r="I305" i="4" s="1"/>
  <c r="F305" i="4"/>
  <c r="J305" i="4" s="1"/>
  <c r="G305" i="4"/>
  <c r="D305" i="4"/>
  <c r="H305" i="4" s="1"/>
  <c r="X294" i="4"/>
  <c r="Y294" i="4" s="1"/>
  <c r="AD214" i="4"/>
  <c r="AF214" i="4"/>
  <c r="AI214" i="4"/>
  <c r="AK214" i="4"/>
  <c r="AB214" i="4"/>
  <c r="AH214" i="4"/>
  <c r="AG214" i="4"/>
  <c r="AA214" i="4"/>
  <c r="AE214" i="4"/>
  <c r="AJ214" i="4"/>
  <c r="AC214" i="4"/>
  <c r="Z214" i="4"/>
  <c r="AF286" i="4"/>
  <c r="AJ286" i="4"/>
  <c r="AE303" i="4"/>
  <c r="AQ303" i="4" s="1"/>
  <c r="AW303" i="4" s="1"/>
  <c r="AB303" i="4"/>
  <c r="AN303" i="4" s="1"/>
  <c r="AD303" i="4"/>
  <c r="AP303" i="4" s="1"/>
  <c r="AC303" i="4"/>
  <c r="AO303" i="4" s="1"/>
  <c r="AU303" i="4" s="1"/>
  <c r="AA303" i="4"/>
  <c r="AM303" i="4" s="1"/>
  <c r="Z303" i="4"/>
  <c r="AL303" i="4" s="1"/>
  <c r="AV303" i="4"/>
  <c r="AR303" i="4"/>
  <c r="AT303" i="4"/>
  <c r="AS303" i="4"/>
  <c r="AH364" i="4"/>
  <c r="AN364" i="4" s="1"/>
  <c r="AT364" i="4" s="1"/>
  <c r="AI364" i="4"/>
  <c r="AO364" i="4" s="1"/>
  <c r="AU364" i="4" s="1"/>
  <c r="AI383" i="4"/>
  <c r="AA383" i="4"/>
  <c r="AM383" i="4" s="1"/>
  <c r="AS383" i="4" s="1"/>
  <c r="AK262" i="4"/>
  <c r="AJ191" i="4"/>
  <c r="AK191" i="4"/>
  <c r="X274" i="4"/>
  <c r="Y274" i="4" s="1"/>
  <c r="AA274" i="4" s="1"/>
  <c r="AJ302" i="4"/>
  <c r="AF190" i="4"/>
  <c r="AH190" i="4"/>
  <c r="D337" i="4"/>
  <c r="H337" i="4" s="1"/>
  <c r="E337" i="4"/>
  <c r="I337" i="4" s="1"/>
  <c r="F337" i="4"/>
  <c r="J337" i="4" s="1"/>
  <c r="G337" i="4"/>
  <c r="AC207" i="4"/>
  <c r="AD207" i="4"/>
  <c r="AP207" i="4" s="1"/>
  <c r="AV207" i="4" s="1"/>
  <c r="AE207" i="4"/>
  <c r="AQ207" i="4" s="1"/>
  <c r="AW207" i="4" s="1"/>
  <c r="Z207" i="4"/>
  <c r="AL207" i="4" s="1"/>
  <c r="AR207" i="4" s="1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Y492" i="4"/>
  <c r="X492" i="4"/>
  <c r="Y410" i="4"/>
  <c r="X410" i="4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O427" i="4"/>
  <c r="AU427" i="4" s="1"/>
  <c r="AN427" i="4"/>
  <c r="AT427" i="4" s="1"/>
  <c r="AP513" i="4"/>
  <c r="V474" i="4"/>
  <c r="W474" i="4" s="1"/>
  <c r="U474" i="4"/>
  <c r="V498" i="4"/>
  <c r="U498" i="4"/>
  <c r="V522" i="4"/>
  <c r="W522" i="4" s="1"/>
  <c r="U522" i="4"/>
  <c r="U438" i="4"/>
  <c r="V438" i="4"/>
  <c r="W438" i="4" s="1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L499" i="4"/>
  <c r="AP334" i="4"/>
  <c r="AV334" i="4" s="1"/>
  <c r="AP252" i="4"/>
  <c r="AV252" i="4" s="1"/>
  <c r="AM241" i="4"/>
  <c r="AS241" i="4" s="1"/>
  <c r="AP241" i="4"/>
  <c r="AV241" i="4" s="1"/>
  <c r="W546" i="4"/>
  <c r="V482" i="4"/>
  <c r="W482" i="4" s="1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P239" i="4"/>
  <c r="AV239" i="4" s="1"/>
  <c r="AM239" i="4"/>
  <c r="AS239" i="4" s="1"/>
  <c r="AN377" i="4"/>
  <c r="AT377" i="4" s="1"/>
  <c r="AO377" i="4"/>
  <c r="AU377" i="4" s="1"/>
  <c r="AP394" i="4"/>
  <c r="AV394" i="4" s="1"/>
  <c r="AN394" i="4"/>
  <c r="AT394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S427" i="4" s="1"/>
  <c r="AL427" i="4"/>
  <c r="AR427" i="4" s="1"/>
  <c r="AL551" i="4"/>
  <c r="AQ513" i="4"/>
  <c r="AN501" i="4"/>
  <c r="U496" i="4"/>
  <c r="V496" i="4"/>
  <c r="W496" i="4" s="1"/>
  <c r="U470" i="4"/>
  <c r="V470" i="4"/>
  <c r="U478" i="4"/>
  <c r="V478" i="4"/>
  <c r="W478" i="4" s="1"/>
  <c r="U404" i="4"/>
  <c r="V404" i="4"/>
  <c r="U454" i="4"/>
  <c r="V454" i="4"/>
  <c r="W454" i="4" s="1"/>
  <c r="AQ467" i="4"/>
  <c r="AW467" i="4" s="1"/>
  <c r="AP581" i="4"/>
  <c r="AL369" i="4"/>
  <c r="AR369" i="4" s="1"/>
  <c r="AH502" i="4"/>
  <c r="AF502" i="4"/>
  <c r="AG502" i="4"/>
  <c r="AJ502" i="4"/>
  <c r="AK502" i="4"/>
  <c r="AI502" i="4"/>
  <c r="AF492" i="4"/>
  <c r="AH492" i="4"/>
  <c r="AJ492" i="4"/>
  <c r="AG492" i="4"/>
  <c r="AI492" i="4"/>
  <c r="AK492" i="4"/>
  <c r="AH550" i="4"/>
  <c r="AG550" i="4"/>
  <c r="AI550" i="4"/>
  <c r="AJ550" i="4"/>
  <c r="AF550" i="4"/>
  <c r="AK550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239" i="4"/>
  <c r="AW239" i="4" s="1"/>
  <c r="AL239" i="4"/>
  <c r="AR239" i="4" s="1"/>
  <c r="AQ394" i="4"/>
  <c r="AW394" i="4" s="1"/>
  <c r="AO394" i="4"/>
  <c r="AU394" i="4" s="1"/>
  <c r="AM394" i="4"/>
  <c r="AS394" i="4" s="1"/>
  <c r="W538" i="4"/>
  <c r="V440" i="4"/>
  <c r="W440" i="4" s="1"/>
  <c r="U440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C435" i="4"/>
  <c r="AI435" i="4"/>
  <c r="AA435" i="4"/>
  <c r="Z435" i="4"/>
  <c r="AG435" i="4"/>
  <c r="AB435" i="4"/>
  <c r="AN435" i="4" s="1"/>
  <c r="AT435" i="4" s="1"/>
  <c r="AE435" i="4"/>
  <c r="AQ435" i="4" s="1"/>
  <c r="AW435" i="4" s="1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P469" i="4" s="1"/>
  <c r="AH469" i="4"/>
  <c r="AF469" i="4"/>
  <c r="AC469" i="4"/>
  <c r="AO469" i="4" s="1"/>
  <c r="AU469" i="4" s="1"/>
  <c r="AV469" i="4"/>
  <c r="AG469" i="4"/>
  <c r="AN224" i="4"/>
  <c r="AT224" i="4" s="1"/>
  <c r="W434" i="4"/>
  <c r="AP499" i="4"/>
  <c r="AL334" i="4"/>
  <c r="AR334" i="4" s="1"/>
  <c r="AO334" i="4"/>
  <c r="AU334" i="4" s="1"/>
  <c r="AM252" i="4"/>
  <c r="AS252" i="4" s="1"/>
  <c r="AO565" i="4"/>
  <c r="AQ565" i="4"/>
  <c r="X545" i="4"/>
  <c r="Y545" i="4"/>
  <c r="U528" i="4"/>
  <c r="V528" i="4"/>
  <c r="W528" i="4" s="1"/>
  <c r="V424" i="4"/>
  <c r="W424" i="4" s="1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O239" i="4"/>
  <c r="AU239" i="4" s="1"/>
  <c r="AN239" i="4"/>
  <c r="AT239" i="4" s="1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I18" i="8" s="1"/>
  <c r="K17" i="11"/>
  <c r="M17" i="11" s="1"/>
  <c r="H18" i="8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K2" i="11"/>
  <c r="M2" i="11" s="1"/>
  <c r="F451" i="3" l="1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E427" i="4"/>
  <c r="I427" i="4" s="1"/>
  <c r="G427" i="4"/>
  <c r="F427" i="4"/>
  <c r="J427" i="4" s="1"/>
  <c r="D427" i="4"/>
  <c r="H427" i="4" s="1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E421" i="4"/>
  <c r="I421" i="4" s="1"/>
  <c r="F421" i="4"/>
  <c r="J421" i="4" s="1"/>
  <c r="G421" i="4"/>
  <c r="D421" i="4"/>
  <c r="H421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/>
  <c r="AP463" i="4"/>
  <c r="AV463" i="4" s="1"/>
  <c r="AI403" i="4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C395" i="4"/>
  <c r="AO395" i="4" s="1"/>
  <c r="AU395" i="4" s="1"/>
  <c r="AV395" i="4"/>
  <c r="AT395" i="4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P387" i="4" s="1"/>
  <c r="AV387" i="4" s="1"/>
  <c r="AB387" i="4"/>
  <c r="AA387" i="4"/>
  <c r="Z387" i="4"/>
  <c r="AL387" i="4" s="1"/>
  <c r="AR387" i="4" s="1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F459" i="4" s="1"/>
  <c r="AD447" i="4"/>
  <c r="AP447" i="4" s="1"/>
  <c r="AT447" i="4"/>
  <c r="AE447" i="4"/>
  <c r="AQ447" i="4" s="1"/>
  <c r="AW447" i="4" s="1"/>
  <c r="AA447" i="4"/>
  <c r="AM447" i="4" s="1"/>
  <c r="Z447" i="4"/>
  <c r="AL447" i="4" s="1"/>
  <c r="AC447" i="4"/>
  <c r="AO447" i="4" s="1"/>
  <c r="AV447" i="4"/>
  <c r="AR447" i="4"/>
  <c r="AU447" i="4"/>
  <c r="AS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AO403" i="4" s="1"/>
  <c r="AU403" i="4" s="1"/>
  <c r="Z403" i="4"/>
  <c r="AB403" i="4"/>
  <c r="AD403" i="4"/>
  <c r="AG443" i="4"/>
  <c r="AI443" i="4"/>
  <c r="AF443" i="4"/>
  <c r="AI415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N473" i="4" s="1"/>
  <c r="AD473" i="4"/>
  <c r="AT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AM435" i="4"/>
  <c r="AS435" i="4" s="1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Y390" i="4"/>
  <c r="X390" i="4"/>
  <c r="AI390" i="4" s="1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E426" i="4"/>
  <c r="I426" i="4" s="1"/>
  <c r="D426" i="4"/>
  <c r="H426" i="4" s="1"/>
  <c r="G426" i="4"/>
  <c r="F426" i="4"/>
  <c r="J426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D389" i="4"/>
  <c r="H389" i="4" s="1"/>
  <c r="E389" i="4"/>
  <c r="I389" i="4" s="1"/>
  <c r="F389" i="4"/>
  <c r="J389" i="4" s="1"/>
  <c r="G389" i="4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AG211" i="4"/>
  <c r="E253" i="4"/>
  <c r="I253" i="4" s="1"/>
  <c r="D253" i="4"/>
  <c r="H253" i="4" s="1"/>
  <c r="G253" i="4"/>
  <c r="F253" i="4"/>
  <c r="J253" i="4" s="1"/>
  <c r="X297" i="4"/>
  <c r="Y297" i="4" s="1"/>
  <c r="AD271" i="4"/>
  <c r="AI271" i="4"/>
  <c r="AH271" i="4"/>
  <c r="AF271" i="4"/>
  <c r="AK271" i="4"/>
  <c r="AJ271" i="4"/>
  <c r="AP271" i="4" s="1"/>
  <c r="AG271" i="4"/>
  <c r="AB315" i="4"/>
  <c r="AN315" i="4" s="1"/>
  <c r="AT315" i="4" s="1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214" i="4"/>
  <c r="AR214" i="4" s="1"/>
  <c r="AN228" i="4"/>
  <c r="AT228" i="4" s="1"/>
  <c r="AL344" i="4"/>
  <c r="AR344" i="4" s="1"/>
  <c r="AQ304" i="4"/>
  <c r="AW304" i="4" s="1"/>
  <c r="W345" i="4"/>
  <c r="AE329" i="4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J260" i="4"/>
  <c r="AF260" i="4"/>
  <c r="AL260" i="4" s="1"/>
  <c r="AR260" i="4" s="1"/>
  <c r="AH260" i="4"/>
  <c r="Z309" i="4"/>
  <c r="AL309" i="4" s="1"/>
  <c r="AR309" i="4" s="1"/>
  <c r="AC309" i="4"/>
  <c r="AO309" i="4" s="1"/>
  <c r="AD309" i="4"/>
  <c r="AP309" i="4" s="1"/>
  <c r="AA309" i="4"/>
  <c r="AM309" i="4" s="1"/>
  <c r="AS309" i="4" s="1"/>
  <c r="AW309" i="4"/>
  <c r="AE309" i="4"/>
  <c r="AQ309" i="4" s="1"/>
  <c r="AV309" i="4"/>
  <c r="AU309" i="4"/>
  <c r="AB309" i="4"/>
  <c r="AQ246" i="4"/>
  <c r="AW246" i="4" s="1"/>
  <c r="AO246" i="4"/>
  <c r="AU246" i="4" s="1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O262" i="4" s="1"/>
  <c r="AU262" i="4" s="1"/>
  <c r="AP260" i="4"/>
  <c r="AV260" i="4" s="1"/>
  <c r="AO238" i="4"/>
  <c r="AU238" i="4" s="1"/>
  <c r="AM329" i="4"/>
  <c r="AS329" i="4" s="1"/>
  <c r="AL370" i="4"/>
  <c r="AR370" i="4" s="1"/>
  <c r="AJ203" i="4"/>
  <c r="AP317" i="4"/>
  <c r="AV317" i="4" s="1"/>
  <c r="AM317" i="4"/>
  <c r="AS317" i="4" s="1"/>
  <c r="X346" i="4"/>
  <c r="Y346" i="4" s="1"/>
  <c r="AH309" i="4"/>
  <c r="X332" i="4"/>
  <c r="Y332" i="4"/>
  <c r="Z316" i="4"/>
  <c r="AE316" i="4"/>
  <c r="AJ316" i="4"/>
  <c r="AA316" i="4"/>
  <c r="AF316" i="4"/>
  <c r="AK316" i="4"/>
  <c r="AH316" i="4"/>
  <c r="AG316" i="4"/>
  <c r="AB316" i="4"/>
  <c r="AN316" i="4" s="1"/>
  <c r="AI316" i="4"/>
  <c r="AD316" i="4"/>
  <c r="AP316" i="4" s="1"/>
  <c r="AV316" i="4" s="1"/>
  <c r="AC316" i="4"/>
  <c r="AT316" i="4"/>
  <c r="Y295" i="4"/>
  <c r="AI295" i="4" s="1"/>
  <c r="Z295" i="4"/>
  <c r="AA295" i="4"/>
  <c r="AB295" i="4"/>
  <c r="AC295" i="4"/>
  <c r="AD295" i="4"/>
  <c r="W367" i="4"/>
  <c r="W279" i="4"/>
  <c r="X279" i="4" s="1"/>
  <c r="X277" i="4"/>
  <c r="W248" i="4"/>
  <c r="Y285" i="4"/>
  <c r="AH285" i="4" s="1"/>
  <c r="X285" i="4"/>
  <c r="AI285" i="4" s="1"/>
  <c r="Y208" i="4"/>
  <c r="AA208" i="4" s="1"/>
  <c r="AM208" i="4" s="1"/>
  <c r="AS208" i="4" s="1"/>
  <c r="AI208" i="4"/>
  <c r="AJ208" i="4"/>
  <c r="Z208" i="4"/>
  <c r="AK208" i="4"/>
  <c r="AG208" i="4"/>
  <c r="W320" i="4"/>
  <c r="AN260" i="4"/>
  <c r="AT260" i="4" s="1"/>
  <c r="AF211" i="4"/>
  <c r="AA203" i="4"/>
  <c r="D335" i="4"/>
  <c r="H335" i="4" s="1"/>
  <c r="E335" i="4"/>
  <c r="I335" i="4" s="1"/>
  <c r="G335" i="4"/>
  <c r="F335" i="4"/>
  <c r="J335" i="4" s="1"/>
  <c r="X257" i="4"/>
  <c r="Y257" i="4" s="1"/>
  <c r="Y229" i="4"/>
  <c r="AI229" i="4" s="1"/>
  <c r="Z229" i="4"/>
  <c r="AO317" i="4"/>
  <c r="AU317" i="4" s="1"/>
  <c r="Y268" i="4"/>
  <c r="Z268" i="4" s="1"/>
  <c r="AL268" i="4" s="1"/>
  <c r="AR268" i="4" s="1"/>
  <c r="AF268" i="4"/>
  <c r="AB268" i="4"/>
  <c r="AD268" i="4"/>
  <c r="Y293" i="4"/>
  <c r="AH293" i="4" s="1"/>
  <c r="Z293" i="4"/>
  <c r="AB293" i="4"/>
  <c r="AC293" i="4"/>
  <c r="AD293" i="4"/>
  <c r="X233" i="4"/>
  <c r="AI233" i="4" s="1"/>
  <c r="Y233" i="4"/>
  <c r="W362" i="4"/>
  <c r="AL246" i="4"/>
  <c r="AR246" i="4" s="1"/>
  <c r="X313" i="4"/>
  <c r="AF313" i="4" s="1"/>
  <c r="Y313" i="4"/>
  <c r="E325" i="4"/>
  <c r="I325" i="4" s="1"/>
  <c r="G325" i="4"/>
  <c r="F325" i="4"/>
  <c r="J325" i="4" s="1"/>
  <c r="D325" i="4"/>
  <c r="H325" i="4" s="1"/>
  <c r="Y231" i="4"/>
  <c r="Z231" i="4" s="1"/>
  <c r="AC231" i="4"/>
  <c r="AC315" i="4"/>
  <c r="AO315" i="4" s="1"/>
  <c r="AU315" i="4" s="1"/>
  <c r="AE315" i="4"/>
  <c r="AQ315" i="4" s="1"/>
  <c r="AA315" i="4"/>
  <c r="AM315" i="4" s="1"/>
  <c r="AS315" i="4" s="1"/>
  <c r="Z315" i="4"/>
  <c r="AL315" i="4" s="1"/>
  <c r="AR315" i="4"/>
  <c r="AD315" i="4"/>
  <c r="AP315" i="4" s="1"/>
  <c r="AV315" i="4" s="1"/>
  <c r="AW315" i="4"/>
  <c r="AP369" i="4"/>
  <c r="AV369" i="4" s="1"/>
  <c r="AM260" i="4"/>
  <c r="AS260" i="4" s="1"/>
  <c r="AO260" i="4"/>
  <c r="AU260" i="4" s="1"/>
  <c r="X371" i="4"/>
  <c r="Y371" i="4"/>
  <c r="Y283" i="4"/>
  <c r="AF283" i="4" s="1"/>
  <c r="Z283" i="4"/>
  <c r="AA283" i="4"/>
  <c r="AB283" i="4"/>
  <c r="AC283" i="4"/>
  <c r="AD283" i="4"/>
  <c r="AE283" i="4"/>
  <c r="X249" i="4"/>
  <c r="Y249" i="4"/>
  <c r="AI359" i="4"/>
  <c r="AD359" i="4"/>
  <c r="AP359" i="4" s="1"/>
  <c r="AV359" i="4" s="1"/>
  <c r="AJ359" i="4"/>
  <c r="AC359" i="4"/>
  <c r="AO359" i="4" s="1"/>
  <c r="AU359" i="4" s="1"/>
  <c r="AB359" i="4"/>
  <c r="AH359" i="4"/>
  <c r="Z359" i="4"/>
  <c r="AE359" i="4"/>
  <c r="AF359" i="4"/>
  <c r="AA359" i="4"/>
  <c r="AM359" i="4" s="1"/>
  <c r="AS359" i="4" s="1"/>
  <c r="AG359" i="4"/>
  <c r="AK359" i="4"/>
  <c r="Y291" i="4"/>
  <c r="AJ291" i="4" s="1"/>
  <c r="Z291" i="4"/>
  <c r="AB291" i="4"/>
  <c r="AC291" i="4"/>
  <c r="AD291" i="4"/>
  <c r="X265" i="4"/>
  <c r="X373" i="4"/>
  <c r="Y373" i="4" s="1"/>
  <c r="X281" i="4"/>
  <c r="AE271" i="4"/>
  <c r="AQ271" i="4" s="1"/>
  <c r="AW271" i="4" s="1"/>
  <c r="AV271" i="4"/>
  <c r="AC271" i="4"/>
  <c r="AO271" i="4" s="1"/>
  <c r="AU271" i="4" s="1"/>
  <c r="AB271" i="4"/>
  <c r="AN271" i="4" s="1"/>
  <c r="AT271" i="4"/>
  <c r="Z271" i="4"/>
  <c r="AL271" i="4" s="1"/>
  <c r="AS271" i="4"/>
  <c r="AA271" i="4"/>
  <c r="AM271" i="4" s="1"/>
  <c r="AR271" i="4"/>
  <c r="W210" i="4"/>
  <c r="W186" i="4"/>
  <c r="AJ187" i="4"/>
  <c r="AH187" i="4"/>
  <c r="AF187" i="4"/>
  <c r="AJ192" i="4"/>
  <c r="AK211" i="4"/>
  <c r="AE187" i="4"/>
  <c r="AD187" i="4"/>
  <c r="AP187" i="4" s="1"/>
  <c r="AV187" i="4" s="1"/>
  <c r="AB203" i="4"/>
  <c r="AN203" i="4" s="1"/>
  <c r="AT203" i="4" s="1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AO209" i="4" s="1"/>
  <c r="AU209" i="4" s="1"/>
  <c r="Z209" i="4"/>
  <c r="AB209" i="4"/>
  <c r="AN209" i="4" s="1"/>
  <c r="AT209" i="4" s="1"/>
  <c r="AA209" i="4"/>
  <c r="AD209" i="4"/>
  <c r="AF209" i="4"/>
  <c r="AJ209" i="4"/>
  <c r="AQ213" i="4"/>
  <c r="AW213" i="4" s="1"/>
  <c r="Y198" i="4"/>
  <c r="AJ198" i="4" s="1"/>
  <c r="X200" i="4"/>
  <c r="Y199" i="4"/>
  <c r="X199" i="4"/>
  <c r="X197" i="4"/>
  <c r="X215" i="4"/>
  <c r="Y215" i="4" s="1"/>
  <c r="AQ187" i="4"/>
  <c r="AW187" i="4" s="1"/>
  <c r="AO187" i="4"/>
  <c r="AU187" i="4" s="1"/>
  <c r="AL203" i="4"/>
  <c r="AR203" i="4" s="1"/>
  <c r="AN213" i="4"/>
  <c r="AT213" i="4" s="1"/>
  <c r="AP213" i="4"/>
  <c r="AV213" i="4" s="1"/>
  <c r="AM207" i="4"/>
  <c r="AS207" i="4" s="1"/>
  <c r="AO207" i="4"/>
  <c r="AU207" i="4" s="1"/>
  <c r="AM214" i="4"/>
  <c r="AS214" i="4" s="1"/>
  <c r="AO217" i="4"/>
  <c r="AU217" i="4" s="1"/>
  <c r="AM217" i="4"/>
  <c r="AS217" i="4" s="1"/>
  <c r="Y202" i="4"/>
  <c r="AF202" i="4" s="1"/>
  <c r="Y193" i="4"/>
  <c r="AB193" i="4"/>
  <c r="AC193" i="4"/>
  <c r="Z193" i="4"/>
  <c r="AH211" i="4"/>
  <c r="AJ211" i="4"/>
  <c r="AI211" i="4"/>
  <c r="AF213" i="4"/>
  <c r="X195" i="4"/>
  <c r="Y195" i="4"/>
  <c r="AD195" i="4" s="1"/>
  <c r="X201" i="4"/>
  <c r="Y201" i="4"/>
  <c r="AG201" i="4" s="1"/>
  <c r="AK203" i="4"/>
  <c r="AI203" i="4"/>
  <c r="AO203" i="4" s="1"/>
  <c r="AU203" i="4" s="1"/>
  <c r="AG203" i="4"/>
  <c r="AM203" i="4" s="1"/>
  <c r="AS203" i="4" s="1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N192" i="4" s="1"/>
  <c r="AT192" i="4" s="1"/>
  <c r="AE192" i="4"/>
  <c r="AC192" i="4"/>
  <c r="AO192" i="4" s="1"/>
  <c r="AU192" i="4" s="1"/>
  <c r="AH193" i="4"/>
  <c r="AJ193" i="4"/>
  <c r="AC211" i="4"/>
  <c r="AO211" i="4" s="1"/>
  <c r="AD211" i="4"/>
  <c r="AP211" i="4" s="1"/>
  <c r="AV211" i="4" s="1"/>
  <c r="AA211" i="4"/>
  <c r="AM211" i="4" s="1"/>
  <c r="AT211" i="4"/>
  <c r="AS211" i="4"/>
  <c r="AU211" i="4"/>
  <c r="AE211" i="4"/>
  <c r="AQ211" i="4" s="1"/>
  <c r="AW211" i="4" s="1"/>
  <c r="Z211" i="4"/>
  <c r="AL211" i="4" s="1"/>
  <c r="AB211" i="4"/>
  <c r="AN211" i="4" s="1"/>
  <c r="AR211" i="4"/>
  <c r="AG213" i="4"/>
  <c r="Y189" i="4"/>
  <c r="AH189" i="4" s="1"/>
  <c r="AN187" i="4"/>
  <c r="AT187" i="4" s="1"/>
  <c r="AM187" i="4"/>
  <c r="AS187" i="4" s="1"/>
  <c r="AL187" i="4"/>
  <c r="AR187" i="4" s="1"/>
  <c r="AE203" i="4"/>
  <c r="AQ203" i="4" s="1"/>
  <c r="AW203" i="4" s="1"/>
  <c r="AD203" i="4"/>
  <c r="AP203" i="4" s="1"/>
  <c r="AV203" i="4" s="1"/>
  <c r="AI213" i="4"/>
  <c r="AO213" i="4" s="1"/>
  <c r="AU213" i="4" s="1"/>
  <c r="AA213" i="4"/>
  <c r="AM213" i="4" s="1"/>
  <c r="AS213" i="4" s="1"/>
  <c r="Z213" i="4"/>
  <c r="AL213" i="4" s="1"/>
  <c r="AR213" i="4" s="1"/>
  <c r="AN338" i="4"/>
  <c r="AT338" i="4" s="1"/>
  <c r="AP242" i="4"/>
  <c r="AV242" i="4" s="1"/>
  <c r="AP286" i="4"/>
  <c r="AV286" i="4" s="1"/>
  <c r="AQ288" i="4"/>
  <c r="AW288" i="4" s="1"/>
  <c r="AQ383" i="4"/>
  <c r="AW383" i="4" s="1"/>
  <c r="AL365" i="4"/>
  <c r="AR365" i="4" s="1"/>
  <c r="AN336" i="4"/>
  <c r="AT336" i="4" s="1"/>
  <c r="X196" i="4"/>
  <c r="X188" i="4"/>
  <c r="Y188" i="4" s="1"/>
  <c r="Y328" i="4"/>
  <c r="X328" i="4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L284" i="4" s="1"/>
  <c r="AR284" i="4" s="1"/>
  <c r="AH284" i="4"/>
  <c r="AE284" i="4"/>
  <c r="AQ284" i="4" s="1"/>
  <c r="AW284" i="4" s="1"/>
  <c r="AG284" i="4"/>
  <c r="AJ284" i="4"/>
  <c r="AB284" i="4"/>
  <c r="AN284" i="4" s="1"/>
  <c r="AT284" i="4" s="1"/>
  <c r="X280" i="4"/>
  <c r="Y280" i="4"/>
  <c r="Y299" i="4"/>
  <c r="AA299" i="4" s="1"/>
  <c r="AE299" i="4"/>
  <c r="AD299" i="4"/>
  <c r="X347" i="4"/>
  <c r="Y347" i="4"/>
  <c r="AP253" i="4"/>
  <c r="AV253" i="4" s="1"/>
  <c r="Y323" i="4"/>
  <c r="AB323" i="4" s="1"/>
  <c r="AC323" i="4"/>
  <c r="X210" i="4"/>
  <c r="Y210" i="4"/>
  <c r="AF210" i="4" s="1"/>
  <c r="X186" i="4"/>
  <c r="Y374" i="4"/>
  <c r="X374" i="4"/>
  <c r="AL333" i="4"/>
  <c r="AR333" i="4" s="1"/>
  <c r="AQ333" i="4"/>
  <c r="AW333" i="4" s="1"/>
  <c r="AP238" i="4"/>
  <c r="AV238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X345" i="4"/>
  <c r="Y345" i="4"/>
  <c r="AP329" i="4"/>
  <c r="AV329" i="4" s="1"/>
  <c r="AO329" i="4"/>
  <c r="AU329" i="4" s="1"/>
  <c r="AQ329" i="4"/>
  <c r="AW329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S276" i="4" s="1"/>
  <c r="AN276" i="4"/>
  <c r="AT276" i="4" s="1"/>
  <c r="AQ276" i="4"/>
  <c r="AW276" i="4" s="1"/>
  <c r="G370" i="4"/>
  <c r="D370" i="4"/>
  <c r="H370" i="4" s="1"/>
  <c r="E370" i="4"/>
  <c r="I370" i="4" s="1"/>
  <c r="F370" i="4"/>
  <c r="J370" i="4" s="1"/>
  <c r="AQ370" i="4"/>
  <c r="AW370" i="4" s="1"/>
  <c r="AQ343" i="4"/>
  <c r="AW343" i="4" s="1"/>
  <c r="AP343" i="4"/>
  <c r="AV343" i="4" s="1"/>
  <c r="AO343" i="4"/>
  <c r="AU343" i="4" s="1"/>
  <c r="AQ357" i="4"/>
  <c r="AW357" i="4" s="1"/>
  <c r="AL357" i="4"/>
  <c r="AR357" i="4" s="1"/>
  <c r="AM269" i="4"/>
  <c r="AS269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P341" i="4" s="1"/>
  <c r="AV341" i="4"/>
  <c r="AA341" i="4"/>
  <c r="AM341" i="4" s="1"/>
  <c r="AS341" i="4" s="1"/>
  <c r="Z341" i="4"/>
  <c r="AL341" i="4" s="1"/>
  <c r="AR341" i="4" s="1"/>
  <c r="AQ214" i="4"/>
  <c r="AW214" i="4" s="1"/>
  <c r="AN302" i="4"/>
  <c r="AT302" i="4" s="1"/>
  <c r="AO242" i="4"/>
  <c r="AU242" i="4" s="1"/>
  <c r="AP358" i="4"/>
  <c r="AV358" i="4" s="1"/>
  <c r="AN352" i="4"/>
  <c r="AT352" i="4" s="1"/>
  <c r="AM352" i="4"/>
  <c r="AS352" i="4" s="1"/>
  <c r="AP352" i="4"/>
  <c r="AV352" i="4" s="1"/>
  <c r="AM232" i="4"/>
  <c r="AS232" i="4" s="1"/>
  <c r="AM336" i="4"/>
  <c r="AS336" i="4" s="1"/>
  <c r="AM344" i="4"/>
  <c r="AS344" i="4" s="1"/>
  <c r="AP383" i="4"/>
  <c r="AV383" i="4" s="1"/>
  <c r="AD278" i="4"/>
  <c r="X220" i="4"/>
  <c r="Y220" i="4" s="1"/>
  <c r="W204" i="4"/>
  <c r="Y300" i="4"/>
  <c r="AF300" i="4" s="1"/>
  <c r="AC300" i="4"/>
  <c r="AI300" i="4"/>
  <c r="AD300" i="4"/>
  <c r="AJ300" i="4"/>
  <c r="Z300" i="4"/>
  <c r="AE300" i="4"/>
  <c r="AJ280" i="4"/>
  <c r="AK280" i="4"/>
  <c r="AG280" i="4"/>
  <c r="AF280" i="4"/>
  <c r="AH280" i="4"/>
  <c r="Z198" i="4"/>
  <c r="AE198" i="4"/>
  <c r="AQ198" i="4" s="1"/>
  <c r="AW198" i="4" s="1"/>
  <c r="AD198" i="4"/>
  <c r="W331" i="4"/>
  <c r="AI299" i="4"/>
  <c r="AJ299" i="4"/>
  <c r="AK299" i="4"/>
  <c r="AF299" i="4"/>
  <c r="AG299" i="4"/>
  <c r="AH299" i="4"/>
  <c r="W319" i="4"/>
  <c r="W327" i="4"/>
  <c r="X327" i="4" s="1"/>
  <c r="AM357" i="4"/>
  <c r="AS357" i="4" s="1"/>
  <c r="W212" i="4"/>
  <c r="W272" i="4"/>
  <c r="W264" i="4"/>
  <c r="W256" i="4"/>
  <c r="AJ210" i="4"/>
  <c r="AI210" i="4"/>
  <c r="AK210" i="4"/>
  <c r="X366" i="4"/>
  <c r="Y366" i="4"/>
  <c r="AO333" i="4"/>
  <c r="AU333" i="4" s="1"/>
  <c r="AN333" i="4"/>
  <c r="AT333" i="4" s="1"/>
  <c r="AM333" i="4"/>
  <c r="AS333" i="4" s="1"/>
  <c r="AN238" i="4"/>
  <c r="AT238" i="4" s="1"/>
  <c r="AQ238" i="4"/>
  <c r="AW238" i="4" s="1"/>
  <c r="AL238" i="4"/>
  <c r="AR238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AI345" i="4"/>
  <c r="AH345" i="4"/>
  <c r="AG345" i="4"/>
  <c r="AK345" i="4"/>
  <c r="AF345" i="4"/>
  <c r="AJ345" i="4"/>
  <c r="Z329" i="4"/>
  <c r="AL329" i="4" s="1"/>
  <c r="AR329" i="4" s="1"/>
  <c r="AB329" i="4"/>
  <c r="AN329" i="4" s="1"/>
  <c r="AT329" i="4" s="1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AU276" i="4" s="1"/>
  <c r="Z276" i="4"/>
  <c r="AL276" i="4" s="1"/>
  <c r="AR276" i="4" s="1"/>
  <c r="AM370" i="4"/>
  <c r="AS370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AL269" i="4"/>
  <c r="AR269" i="4" s="1"/>
  <c r="AQ269" i="4"/>
  <c r="AW269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Q324" i="4" s="1"/>
  <c r="AW324" i="4" s="1"/>
  <c r="AA324" i="4"/>
  <c r="Z324" i="4"/>
  <c r="AC324" i="4"/>
  <c r="AB324" i="4"/>
  <c r="AN324" i="4" s="1"/>
  <c r="AT324" i="4" s="1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P292" i="4" s="1"/>
  <c r="AV292" i="4" s="1"/>
  <c r="AE292" i="4"/>
  <c r="AA292" i="4"/>
  <c r="Z292" i="4"/>
  <c r="AC292" i="4"/>
  <c r="AO292" i="4" s="1"/>
  <c r="AU292" i="4" s="1"/>
  <c r="AB292" i="4"/>
  <c r="AH292" i="4"/>
  <c r="AF292" i="4"/>
  <c r="AG292" i="4"/>
  <c r="AJ292" i="4"/>
  <c r="AK292" i="4"/>
  <c r="AI292" i="4"/>
  <c r="W240" i="4"/>
  <c r="AA321" i="4"/>
  <c r="AE321" i="4"/>
  <c r="AQ321" i="4" s="1"/>
  <c r="AW321" i="4" s="1"/>
  <c r="AB321" i="4"/>
  <c r="AC321" i="4"/>
  <c r="Z321" i="4"/>
  <c r="AD321" i="4"/>
  <c r="AP321" i="4" s="1"/>
  <c r="AV321" i="4" s="1"/>
  <c r="AI321" i="4"/>
  <c r="AK321" i="4"/>
  <c r="AG321" i="4"/>
  <c r="AJ321" i="4"/>
  <c r="AF321" i="4"/>
  <c r="AH321" i="4"/>
  <c r="W216" i="4"/>
  <c r="AB202" i="4"/>
  <c r="Z202" i="4"/>
  <c r="AC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E288" i="4"/>
  <c r="I288" i="4" s="1"/>
  <c r="G288" i="4"/>
  <c r="F288" i="4"/>
  <c r="J288" i="4" s="1"/>
  <c r="D288" i="4"/>
  <c r="H288" i="4" s="1"/>
  <c r="F365" i="4"/>
  <c r="J365" i="4" s="1"/>
  <c r="D365" i="4"/>
  <c r="H365" i="4" s="1"/>
  <c r="G365" i="4"/>
  <c r="E365" i="4"/>
  <c r="I365" i="4" s="1"/>
  <c r="D214" i="4"/>
  <c r="H214" i="4" s="1"/>
  <c r="F214" i="4"/>
  <c r="J214" i="4" s="1"/>
  <c r="E214" i="4"/>
  <c r="I214" i="4" s="1"/>
  <c r="G214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E303" i="4"/>
  <c r="I303" i="4" s="1"/>
  <c r="G303" i="4"/>
  <c r="D303" i="4"/>
  <c r="H303" i="4" s="1"/>
  <c r="F303" i="4"/>
  <c r="J303" i="4" s="1"/>
  <c r="AN214" i="4"/>
  <c r="AT214" i="4" s="1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M302" i="4"/>
  <c r="AS302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P288" i="4"/>
  <c r="AV288" i="4" s="1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P304" i="4"/>
  <c r="AV304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D284" i="4"/>
  <c r="H284" i="4" s="1"/>
  <c r="G284" i="4"/>
  <c r="E284" i="4"/>
  <c r="I284" i="4" s="1"/>
  <c r="F284" i="4"/>
  <c r="J28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P214" i="4"/>
  <c r="AV214" i="4" s="1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N296" i="4"/>
  <c r="AT296" i="4" s="1"/>
  <c r="AP365" i="4"/>
  <c r="AV365" i="4" s="1"/>
  <c r="AO232" i="4"/>
  <c r="AU232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D351" i="4"/>
  <c r="H351" i="4" s="1"/>
  <c r="E351" i="4"/>
  <c r="I351" i="4" s="1"/>
  <c r="G351" i="4"/>
  <c r="F351" i="4"/>
  <c r="J351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Q314" i="4" s="1"/>
  <c r="AW314" i="4" s="1"/>
  <c r="AF314" i="4"/>
  <c r="AL304" i="4"/>
  <c r="AR304" i="4" s="1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O214" i="4"/>
  <c r="AU214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M306" i="4" s="1"/>
  <c r="AS306" i="4" s="1"/>
  <c r="AH306" i="4"/>
  <c r="AI306" i="4"/>
  <c r="AJ306" i="4"/>
  <c r="AK306" i="4"/>
  <c r="AF306" i="4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288" i="4"/>
  <c r="AT288" i="4" s="1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L296" i="4"/>
  <c r="AR296" i="4" s="1"/>
  <c r="AM365" i="4"/>
  <c r="AS365" i="4" s="1"/>
  <c r="AO365" i="4"/>
  <c r="AU365" i="4" s="1"/>
  <c r="AL232" i="4"/>
  <c r="AR232" i="4" s="1"/>
  <c r="AL364" i="4"/>
  <c r="AR364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273" i="4"/>
  <c r="J273" i="4" s="1"/>
  <c r="G273" i="4"/>
  <c r="D273" i="4"/>
  <c r="H273" i="4" s="1"/>
  <c r="E273" i="4"/>
  <c r="I273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O304" i="4"/>
  <c r="AU304" i="4" s="1"/>
  <c r="AQ191" i="4"/>
  <c r="AW191" i="4" s="1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E239" i="4"/>
  <c r="I239" i="4" s="1"/>
  <c r="D239" i="4"/>
  <c r="H239" i="4" s="1"/>
  <c r="F239" i="4"/>
  <c r="J239" i="4" s="1"/>
  <c r="G239" i="4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N262" i="4"/>
  <c r="AT262" i="4" s="1"/>
  <c r="AM364" i="4"/>
  <c r="AS364" i="4" s="1"/>
  <c r="AP364" i="4"/>
  <c r="AV364" i="4" s="1"/>
  <c r="F290" i="4"/>
  <c r="J290" i="4" s="1"/>
  <c r="E290" i="4"/>
  <c r="I290" i="4" s="1"/>
  <c r="D290" i="4"/>
  <c r="H290" i="4" s="1"/>
  <c r="G29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M304" i="4"/>
  <c r="AS304" i="4" s="1"/>
  <c r="AN191" i="4"/>
  <c r="AT191" i="4" s="1"/>
  <c r="AP278" i="4"/>
  <c r="AV278" i="4" s="1"/>
  <c r="AK364" i="4"/>
  <c r="AQ364" i="4" s="1"/>
  <c r="AW364" i="4" s="1"/>
  <c r="AP553" i="4"/>
  <c r="AQ553" i="4"/>
  <c r="X534" i="4"/>
  <c r="Y534" i="4"/>
  <c r="AM469" i="4"/>
  <c r="AS469" i="4" s="1"/>
  <c r="AO435" i="4"/>
  <c r="AU435" i="4" s="1"/>
  <c r="AP435" i="4"/>
  <c r="AV435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AS462" i="4"/>
  <c r="Z462" i="4"/>
  <c r="AL462" i="4" s="1"/>
  <c r="AR462" i="4" s="1"/>
  <c r="AA462" i="4"/>
  <c r="AM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AL435" i="4"/>
  <c r="AR435" i="4" s="1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S414" i="4"/>
  <c r="AV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Z410" i="4"/>
  <c r="AL410" i="4" s="1"/>
  <c r="AR410" i="4" s="1"/>
  <c r="AV410" i="4"/>
  <c r="AW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AF504" i="4" s="1"/>
  <c r="Y504" i="4"/>
  <c r="X456" i="4"/>
  <c r="Y456" i="4" s="1"/>
  <c r="X454" i="4"/>
  <c r="Y454" i="4"/>
  <c r="X478" i="4"/>
  <c r="Y478" i="4" s="1"/>
  <c r="X496" i="4"/>
  <c r="AG496" i="4" s="1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X444" i="4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S460" i="4"/>
  <c r="AT460" i="4"/>
  <c r="Z436" i="4"/>
  <c r="AL436" i="4" s="1"/>
  <c r="AR436" i="4" s="1"/>
  <c r="AA436" i="4"/>
  <c r="AM436" i="4" s="1"/>
  <c r="AB436" i="4"/>
  <c r="AN436" i="4" s="1"/>
  <c r="AT436" i="4" s="1"/>
  <c r="AS436" i="4"/>
  <c r="AC436" i="4"/>
  <c r="AO436" i="4" s="1"/>
  <c r="AU436" i="4" s="1"/>
  <c r="AD436" i="4"/>
  <c r="AP436" i="4" s="1"/>
  <c r="AE436" i="4"/>
  <c r="AQ436" i="4" s="1"/>
  <c r="AW436" i="4" s="1"/>
  <c r="AV436" i="4"/>
  <c r="Z408" i="4"/>
  <c r="AL408" i="4" s="1"/>
  <c r="AR408" i="4" s="1"/>
  <c r="AC408" i="4"/>
  <c r="AO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U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I3" i="8"/>
  <c r="H3" i="8"/>
  <c r="AN451" i="4" l="1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O429" i="4" s="1"/>
  <c r="AA429" i="4"/>
  <c r="Z429" i="4"/>
  <c r="AE429" i="4"/>
  <c r="AU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N380" i="4"/>
  <c r="AT380" i="4" s="1"/>
  <c r="AB449" i="4"/>
  <c r="Z449" i="4"/>
  <c r="AA449" i="4"/>
  <c r="AD449" i="4"/>
  <c r="AE449" i="4"/>
  <c r="AC449" i="4"/>
  <c r="AO449" i="4" s="1"/>
  <c r="AU449" i="4" s="1"/>
  <c r="AK449" i="4"/>
  <c r="AH449" i="4"/>
  <c r="AG449" i="4"/>
  <c r="AJ449" i="4"/>
  <c r="AI449" i="4"/>
  <c r="AF449" i="4"/>
  <c r="AC390" i="4"/>
  <c r="AO390" i="4" s="1"/>
  <c r="AE390" i="4"/>
  <c r="AD390" i="4"/>
  <c r="AP390" i="4" s="1"/>
  <c r="AV390" i="4" s="1"/>
  <c r="AU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O481" i="4" s="1"/>
  <c r="AB481" i="4"/>
  <c r="AN481" i="4" s="1"/>
  <c r="AT481" i="4" s="1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O480" i="4"/>
  <c r="AU480" i="4" s="1"/>
  <c r="AN480" i="4"/>
  <c r="AT480" i="4" s="1"/>
  <c r="AL486" i="4"/>
  <c r="AR486" i="4" s="1"/>
  <c r="AJ440" i="4"/>
  <c r="AP380" i="4"/>
  <c r="AV380" i="4" s="1"/>
  <c r="F451" i="4"/>
  <c r="J451" i="4" s="1"/>
  <c r="M452" i="2" s="1"/>
  <c r="D451" i="4"/>
  <c r="H451" i="4" s="1"/>
  <c r="K452" i="2" s="1"/>
  <c r="G451" i="4"/>
  <c r="E451" i="4"/>
  <c r="I451" i="4" s="1"/>
  <c r="L452" i="2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B461" i="4"/>
  <c r="AN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T461" i="4"/>
  <c r="AR461" i="4"/>
  <c r="AV461" i="4"/>
  <c r="AM473" i="4"/>
  <c r="AS473" i="4" s="1"/>
  <c r="AK477" i="4"/>
  <c r="Z477" i="4"/>
  <c r="AJ477" i="4"/>
  <c r="AB477" i="4"/>
  <c r="AA477" i="4"/>
  <c r="AC477" i="4"/>
  <c r="AE477" i="4"/>
  <c r="AQ477" i="4" s="1"/>
  <c r="AV477" i="4"/>
  <c r="AF477" i="4"/>
  <c r="AH477" i="4"/>
  <c r="AW477" i="4"/>
  <c r="AD477" i="4"/>
  <c r="AP477" i="4" s="1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D407" i="4"/>
  <c r="AP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AU407" i="4"/>
  <c r="AV407" i="4"/>
  <c r="D447" i="4"/>
  <c r="H447" i="4" s="1"/>
  <c r="F447" i="4"/>
  <c r="J447" i="4" s="1"/>
  <c r="E447" i="4"/>
  <c r="I447" i="4" s="1"/>
  <c r="G447" i="4"/>
  <c r="Z459" i="4"/>
  <c r="AL459" i="4" s="1"/>
  <c r="AB459" i="4"/>
  <c r="AD459" i="4"/>
  <c r="AA459" i="4"/>
  <c r="AC459" i="4"/>
  <c r="AO459" i="4" s="1"/>
  <c r="AU459" i="4" s="1"/>
  <c r="AE459" i="4"/>
  <c r="AQ459" i="4" s="1"/>
  <c r="AW459" i="4" s="1"/>
  <c r="AR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L417" i="4" s="1"/>
  <c r="AA417" i="4"/>
  <c r="AD417" i="4"/>
  <c r="AE417" i="4"/>
  <c r="AC417" i="4"/>
  <c r="AO417" i="4" s="1"/>
  <c r="AU417" i="4" s="1"/>
  <c r="AR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F329" i="4"/>
  <c r="J329" i="4" s="1"/>
  <c r="G329" i="4"/>
  <c r="D329" i="4"/>
  <c r="H329" i="4" s="1"/>
  <c r="E329" i="4"/>
  <c r="I329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P249" i="4" s="1"/>
  <c r="AV249" i="4" s="1"/>
  <c r="AD231" i="4"/>
  <c r="AI265" i="4"/>
  <c r="X362" i="4"/>
  <c r="Y362" i="4" s="1"/>
  <c r="AE293" i="4"/>
  <c r="AA293" i="4"/>
  <c r="AH268" i="4"/>
  <c r="AK268" i="4"/>
  <c r="AJ268" i="4"/>
  <c r="AD229" i="4"/>
  <c r="AC229" i="4"/>
  <c r="AO229" i="4" s="1"/>
  <c r="AU229" i="4" s="1"/>
  <c r="AD208" i="4"/>
  <c r="AP208" i="4" s="1"/>
  <c r="AV208" i="4" s="1"/>
  <c r="AF208" i="4"/>
  <c r="AB208" i="4"/>
  <c r="AN208" i="4" s="1"/>
  <c r="AT208" i="4" s="1"/>
  <c r="AH208" i="4"/>
  <c r="X248" i="4"/>
  <c r="Y248" i="4"/>
  <c r="AI248" i="4" s="1"/>
  <c r="X367" i="4"/>
  <c r="AJ313" i="4"/>
  <c r="AF233" i="4"/>
  <c r="AG233" i="4"/>
  <c r="AI293" i="4"/>
  <c r="AF293" i="4"/>
  <c r="AH229" i="4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F269" i="4"/>
  <c r="J269" i="4" s="1"/>
  <c r="E269" i="4"/>
  <c r="I269" i="4" s="1"/>
  <c r="D269" i="4"/>
  <c r="H269" i="4" s="1"/>
  <c r="G269" i="4"/>
  <c r="AM323" i="4"/>
  <c r="AS323" i="4" s="1"/>
  <c r="AN323" i="4"/>
  <c r="AT323" i="4" s="1"/>
  <c r="Z281" i="4"/>
  <c r="AB281" i="4"/>
  <c r="AE281" i="4"/>
  <c r="AQ281" i="4" s="1"/>
  <c r="AW281" i="4" s="1"/>
  <c r="AC281" i="4"/>
  <c r="AA281" i="4"/>
  <c r="AD281" i="4"/>
  <c r="AA265" i="4"/>
  <c r="AD265" i="4"/>
  <c r="AE265" i="4"/>
  <c r="AB265" i="4"/>
  <c r="AC265" i="4"/>
  <c r="AO265" i="4" s="1"/>
  <c r="AU265" i="4" s="1"/>
  <c r="Z265" i="4"/>
  <c r="AP291" i="4"/>
  <c r="AV291" i="4" s="1"/>
  <c r="AO231" i="4"/>
  <c r="AU231" i="4" s="1"/>
  <c r="AH231" i="4"/>
  <c r="AK231" i="4"/>
  <c r="AJ231" i="4"/>
  <c r="AG231" i="4"/>
  <c r="AF231" i="4"/>
  <c r="AL231" i="4" s="1"/>
  <c r="AR231" i="4" s="1"/>
  <c r="AI231" i="4"/>
  <c r="AG265" i="4"/>
  <c r="AL293" i="4"/>
  <c r="AR293" i="4" s="1"/>
  <c r="AP268" i="4"/>
  <c r="AV268" i="4" s="1"/>
  <c r="AN268" i="4"/>
  <c r="AT268" i="4" s="1"/>
  <c r="AL208" i="4"/>
  <c r="AR208" i="4" s="1"/>
  <c r="AK313" i="4"/>
  <c r="AK233" i="4"/>
  <c r="AQ316" i="4"/>
  <c r="AW316" i="4" s="1"/>
  <c r="AG293" i="4"/>
  <c r="AK229" i="4"/>
  <c r="AH281" i="4"/>
  <c r="AG281" i="4"/>
  <c r="AI291" i="4"/>
  <c r="Y361" i="4"/>
  <c r="AA361" i="4"/>
  <c r="AM361" i="4" s="1"/>
  <c r="AS361" i="4" s="1"/>
  <c r="AJ361" i="4"/>
  <c r="AG361" i="4"/>
  <c r="Z361" i="4"/>
  <c r="AE361" i="4"/>
  <c r="AQ361" i="4" s="1"/>
  <c r="AW361" i="4" s="1"/>
  <c r="AH361" i="4"/>
  <c r="AB361" i="4"/>
  <c r="AF361" i="4"/>
  <c r="AC361" i="4"/>
  <c r="AO361" i="4" s="1"/>
  <c r="AU361" i="4" s="1"/>
  <c r="AD361" i="4"/>
  <c r="AP361" i="4" s="1"/>
  <c r="AV361" i="4" s="1"/>
  <c r="AK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O291" i="4"/>
  <c r="AU291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M371" i="4" s="1"/>
  <c r="AS371" i="4" s="1"/>
  <c r="AK371" i="4"/>
  <c r="AB231" i="4"/>
  <c r="AN231" i="4" s="1"/>
  <c r="AT231" i="4" s="1"/>
  <c r="AF265" i="4"/>
  <c r="Z313" i="4"/>
  <c r="AL313" i="4" s="1"/>
  <c r="AR313" i="4" s="1"/>
  <c r="AB313" i="4"/>
  <c r="AE313" i="4"/>
  <c r="AQ313" i="4" s="1"/>
  <c r="AW313" i="4" s="1"/>
  <c r="AC313" i="4"/>
  <c r="AA313" i="4"/>
  <c r="AD313" i="4"/>
  <c r="AP313" i="4" s="1"/>
  <c r="AV313" i="4" s="1"/>
  <c r="AB233" i="4"/>
  <c r="AC233" i="4"/>
  <c r="AO233" i="4" s="1"/>
  <c r="AU233" i="4" s="1"/>
  <c r="AE233" i="4"/>
  <c r="AQ233" i="4" s="1"/>
  <c r="AW233" i="4" s="1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M229" i="4" s="1"/>
  <c r="AS229" i="4" s="1"/>
  <c r="AC208" i="4"/>
  <c r="AO208" i="4" s="1"/>
  <c r="AU208" i="4" s="1"/>
  <c r="AE208" i="4"/>
  <c r="AQ208" i="4" s="1"/>
  <c r="AW208" i="4" s="1"/>
  <c r="Z285" i="4"/>
  <c r="AL285" i="4" s="1"/>
  <c r="AB285" i="4"/>
  <c r="AN285" i="4" s="1"/>
  <c r="AT285" i="4" s="1"/>
  <c r="AC285" i="4"/>
  <c r="AO285" i="4" s="1"/>
  <c r="AU285" i="4"/>
  <c r="AA285" i="4"/>
  <c r="AD285" i="4"/>
  <c r="AR285" i="4"/>
  <c r="AE285" i="4"/>
  <c r="AQ285" i="4" s="1"/>
  <c r="AW285" i="4" s="1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Q332" i="4" s="1"/>
  <c r="AW332" i="4" s="1"/>
  <c r="AF332" i="4"/>
  <c r="AK332" i="4"/>
  <c r="AA332" i="4"/>
  <c r="AG332" i="4"/>
  <c r="AB332" i="4"/>
  <c r="AN332" i="4" s="1"/>
  <c r="AT332" i="4" s="1"/>
  <c r="AH332" i="4"/>
  <c r="AC332" i="4"/>
  <c r="AI332" i="4"/>
  <c r="AD332" i="4"/>
  <c r="AP332" i="4" s="1"/>
  <c r="AV332" i="4" s="1"/>
  <c r="AF229" i="4"/>
  <c r="AL229" i="4" s="1"/>
  <c r="AR229" i="4" s="1"/>
  <c r="AG229" i="4"/>
  <c r="AI281" i="4"/>
  <c r="AG285" i="4"/>
  <c r="AK285" i="4"/>
  <c r="AI277" i="4"/>
  <c r="X289" i="4"/>
  <c r="Y289" i="4" s="1"/>
  <c r="AH291" i="4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M297" i="4" s="1"/>
  <c r="AS297" i="4" s="1"/>
  <c r="AD297" i="4"/>
  <c r="AP297" i="4" s="1"/>
  <c r="AV297" i="4" s="1"/>
  <c r="Z297" i="4"/>
  <c r="AL297" i="4" s="1"/>
  <c r="AR297" i="4" s="1"/>
  <c r="AB297" i="4"/>
  <c r="AN297" i="4" s="1"/>
  <c r="AT297" i="4" s="1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N373" i="4" s="1"/>
  <c r="AT373" i="4" s="1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N291" i="4"/>
  <c r="AT291" i="4" s="1"/>
  <c r="AQ359" i="4"/>
  <c r="AW359" i="4" s="1"/>
  <c r="AP283" i="4"/>
  <c r="AV283" i="4" s="1"/>
  <c r="AL283" i="4"/>
  <c r="AR283" i="4" s="1"/>
  <c r="D315" i="4"/>
  <c r="H315" i="4" s="1"/>
  <c r="E315" i="4"/>
  <c r="I315" i="4" s="1"/>
  <c r="G315" i="4"/>
  <c r="F315" i="4"/>
  <c r="J315" i="4" s="1"/>
  <c r="AE231" i="4"/>
  <c r="AQ231" i="4" s="1"/>
  <c r="AW231" i="4" s="1"/>
  <c r="AA231" i="4"/>
  <c r="AM231" i="4" s="1"/>
  <c r="AS231" i="4" s="1"/>
  <c r="AH265" i="4"/>
  <c r="AK265" i="4"/>
  <c r="F246" i="4"/>
  <c r="J246" i="4" s="1"/>
  <c r="D246" i="4"/>
  <c r="H246" i="4" s="1"/>
  <c r="E246" i="4"/>
  <c r="I246" i="4" s="1"/>
  <c r="G246" i="4"/>
  <c r="AN293" i="4"/>
  <c r="AT293" i="4" s="1"/>
  <c r="AC268" i="4"/>
  <c r="AO268" i="4" s="1"/>
  <c r="AU268" i="4" s="1"/>
  <c r="AA268" i="4"/>
  <c r="AM268" i="4" s="1"/>
  <c r="AS268" i="4" s="1"/>
  <c r="AB229" i="4"/>
  <c r="AN229" i="4" s="1"/>
  <c r="AT229" i="4" s="1"/>
  <c r="AE229" i="4"/>
  <c r="AQ229" i="4" s="1"/>
  <c r="AW229" i="4" s="1"/>
  <c r="AK257" i="4"/>
  <c r="AA257" i="4"/>
  <c r="AD257" i="4"/>
  <c r="AP257" i="4" s="1"/>
  <c r="AV257" i="4" s="1"/>
  <c r="Z257" i="4"/>
  <c r="AB257" i="4"/>
  <c r="AG257" i="4"/>
  <c r="AE257" i="4"/>
  <c r="AQ257" i="4" s="1"/>
  <c r="AW257" i="4" s="1"/>
  <c r="AF257" i="4"/>
  <c r="AJ257" i="4"/>
  <c r="AI257" i="4"/>
  <c r="AH257" i="4"/>
  <c r="AC257" i="4"/>
  <c r="AO257" i="4" s="1"/>
  <c r="AU257" i="4" s="1"/>
  <c r="Y279" i="4"/>
  <c r="AE279" i="4" s="1"/>
  <c r="Z279" i="4"/>
  <c r="AA279" i="4"/>
  <c r="AB279" i="4"/>
  <c r="AD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29" i="4"/>
  <c r="AJ281" i="4"/>
  <c r="AJ285" i="4"/>
  <c r="AK277" i="4"/>
  <c r="AH277" i="4"/>
  <c r="AF291" i="4"/>
  <c r="AL291" i="4" s="1"/>
  <c r="AR291" i="4" s="1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/>
  <c r="AC237" i="4"/>
  <c r="AO237" i="4" s="1"/>
  <c r="AU237" i="4" s="1"/>
  <c r="Z237" i="4"/>
  <c r="AA237" i="4"/>
  <c r="AB237" i="4"/>
  <c r="AE237" i="4"/>
  <c r="AD237" i="4"/>
  <c r="AP237" i="4" s="1"/>
  <c r="AV237" i="4" s="1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M206" i="4" s="1"/>
  <c r="AS206" i="4" s="1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G211" i="4"/>
  <c r="E211" i="4"/>
  <c r="I211" i="4" s="1"/>
  <c r="F211" i="4"/>
  <c r="J211" i="4" s="1"/>
  <c r="D211" i="4"/>
  <c r="H211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C198" i="4"/>
  <c r="AA198" i="4"/>
  <c r="AM198" i="4" s="1"/>
  <c r="AS198" i="4" s="1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L201" i="4" s="1"/>
  <c r="AR201" i="4" s="1"/>
  <c r="AC201" i="4"/>
  <c r="Z195" i="4"/>
  <c r="AE195" i="4"/>
  <c r="AV195" i="4"/>
  <c r="AC195" i="4"/>
  <c r="AA195" i="4"/>
  <c r="AB195" i="4"/>
  <c r="AH195" i="4"/>
  <c r="AF195" i="4"/>
  <c r="AK195" i="4"/>
  <c r="AG195" i="4"/>
  <c r="AI195" i="4"/>
  <c r="AJ195" i="4"/>
  <c r="AP195" i="4" s="1"/>
  <c r="AD193" i="4"/>
  <c r="AP193" i="4" s="1"/>
  <c r="AV193" i="4" s="1"/>
  <c r="AA193" i="4"/>
  <c r="AM193" i="4" s="1"/>
  <c r="AS193" i="4" s="1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M202" i="4" s="1"/>
  <c r="AS202" i="4" s="1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/>
  <c r="D238" i="4"/>
  <c r="H238" i="4" s="1"/>
  <c r="G238" i="4"/>
  <c r="E238" i="4"/>
  <c r="I238" i="4" s="1"/>
  <c r="F238" i="4"/>
  <c r="J238" i="4" s="1"/>
  <c r="X256" i="4"/>
  <c r="X272" i="4"/>
  <c r="Y272" i="4"/>
  <c r="AI272" i="4" s="1"/>
  <c r="X319" i="4"/>
  <c r="Y319" i="4" s="1"/>
  <c r="AK319" i="4" s="1"/>
  <c r="AN198" i="4"/>
  <c r="AT198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T220" i="4"/>
  <c r="AB220" i="4"/>
  <c r="AN220" i="4" s="1"/>
  <c r="AA220" i="4"/>
  <c r="AF220" i="4"/>
  <c r="AE220" i="4"/>
  <c r="AQ220" i="4" s="1"/>
  <c r="AW220" i="4" s="1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L345" i="4" s="1"/>
  <c r="AR345" i="4" s="1"/>
  <c r="AB345" i="4"/>
  <c r="AN345" i="4" s="1"/>
  <c r="AT345" i="4" s="1"/>
  <c r="AC345" i="4"/>
  <c r="AO345" i="4" s="1"/>
  <c r="AU345" i="4" s="1"/>
  <c r="AE345" i="4"/>
  <c r="AQ345" i="4" s="1"/>
  <c r="AW345" i="4" s="1"/>
  <c r="AA345" i="4"/>
  <c r="AM345" i="4" s="1"/>
  <c r="AS345" i="4" s="1"/>
  <c r="AD345" i="4"/>
  <c r="AP345" i="4" s="1"/>
  <c r="AV345" i="4" s="1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Q328" i="4" s="1"/>
  <c r="AW328" i="4" s="1"/>
  <c r="AB328" i="4"/>
  <c r="AN328" i="4" s="1"/>
  <c r="AT328" i="4" s="1"/>
  <c r="AA328" i="4"/>
  <c r="AC328" i="4"/>
  <c r="AO328" i="4" s="1"/>
  <c r="AD328" i="4"/>
  <c r="AU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/>
  <c r="AE384" i="4"/>
  <c r="AQ384" i="4" s="1"/>
  <c r="AW384" i="4" s="1"/>
  <c r="AD384" i="4"/>
  <c r="AP384" i="4" s="1"/>
  <c r="AV384" i="4" s="1"/>
  <c r="AC384" i="4"/>
  <c r="AO384" i="4" s="1"/>
  <c r="AU384" i="4" s="1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N300" i="4" s="1"/>
  <c r="AT300" i="4" s="1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S210" i="4" s="1"/>
  <c r="AD210" i="4"/>
  <c r="AP210" i="4" s="1"/>
  <c r="AV210" i="4" s="1"/>
  <c r="AC210" i="4"/>
  <c r="AO210" i="4" s="1"/>
  <c r="AU210" i="4" s="1"/>
  <c r="AE210" i="4"/>
  <c r="AQ210" i="4" s="1"/>
  <c r="Z210" i="4"/>
  <c r="AL210" i="4" s="1"/>
  <c r="AR210" i="4" s="1"/>
  <c r="AB210" i="4"/>
  <c r="AN210" i="4" s="1"/>
  <c r="AT210" i="4" s="1"/>
  <c r="AW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N299" i="4" s="1"/>
  <c r="AT299" i="4" s="1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P188" i="4" s="1"/>
  <c r="AV188" i="4" s="1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F232" i="4"/>
  <c r="J232" i="4" s="1"/>
  <c r="D232" i="4"/>
  <c r="H232" i="4" s="1"/>
  <c r="G232" i="4"/>
  <c r="E232" i="4"/>
  <c r="I232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E304" i="4"/>
  <c r="I304" i="4" s="1"/>
  <c r="D304" i="4"/>
  <c r="H304" i="4" s="1"/>
  <c r="F304" i="4"/>
  <c r="J304" i="4" s="1"/>
  <c r="G304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G364" i="4"/>
  <c r="D364" i="4"/>
  <c r="H364" i="4" s="1"/>
  <c r="F364" i="4"/>
  <c r="J364" i="4" s="1"/>
  <c r="E364" i="4"/>
  <c r="I364" i="4" s="1"/>
  <c r="D296" i="4"/>
  <c r="H296" i="4" s="1"/>
  <c r="E296" i="4"/>
  <c r="I296" i="4" s="1"/>
  <c r="G296" i="4"/>
  <c r="F296" i="4"/>
  <c r="J296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L474" i="4" s="1"/>
  <c r="AR474" i="4" s="1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O454" i="4" s="1"/>
  <c r="AU454" i="4" s="1"/>
  <c r="AD454" i="4"/>
  <c r="AP454" i="4" s="1"/>
  <c r="AE454" i="4"/>
  <c r="AV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Q434" i="4" s="1"/>
  <c r="AW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U452" i="4"/>
  <c r="AA452" i="4"/>
  <c r="AV452" i="4"/>
  <c r="AB452" i="4"/>
  <c r="Z452" i="4"/>
  <c r="AL452" i="4" s="1"/>
  <c r="AR452" i="4" s="1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V424" i="4" s="1"/>
  <c r="AE424" i="4"/>
  <c r="AQ424" i="4" s="1"/>
  <c r="AB424" i="4"/>
  <c r="AN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Q440" i="4" s="1"/>
  <c r="AW440" i="4" s="1"/>
  <c r="AD440" i="4"/>
  <c r="AP440" i="4" s="1"/>
  <c r="AA440" i="4"/>
  <c r="AM440" i="4" s="1"/>
  <c r="AB440" i="4"/>
  <c r="AN440" i="4" s="1"/>
  <c r="AT440" i="4" s="1"/>
  <c r="AU440" i="4"/>
  <c r="AC440" i="4"/>
  <c r="AO440" i="4" s="1"/>
  <c r="AS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L444" i="4" s="1"/>
  <c r="AR444" i="4" s="1"/>
  <c r="AA444" i="4"/>
  <c r="AM444" i="4" s="1"/>
  <c r="AB444" i="4"/>
  <c r="AS444" i="4"/>
  <c r="AC444" i="4"/>
  <c r="AO444" i="4" s="1"/>
  <c r="AU444" i="4" s="1"/>
  <c r="AD444" i="4"/>
  <c r="AP444" i="4" s="1"/>
  <c r="AE444" i="4"/>
  <c r="AV444" i="4"/>
  <c r="AC450" i="4"/>
  <c r="AO450" i="4" s="1"/>
  <c r="AB450" i="4"/>
  <c r="AN450" i="4" s="1"/>
  <c r="AT450" i="4" s="1"/>
  <c r="AE450" i="4"/>
  <c r="AQ450" i="4" s="1"/>
  <c r="AW450" i="4" s="1"/>
  <c r="Z450" i="4"/>
  <c r="AD450" i="4"/>
  <c r="AP450" i="4" s="1"/>
  <c r="AA450" i="4"/>
  <c r="AM450" i="4" s="1"/>
  <c r="AS450" i="4" s="1"/>
  <c r="AV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G444" i="4" l="1"/>
  <c r="E444" i="4"/>
  <c r="I444" i="4" s="1"/>
  <c r="F444" i="4"/>
  <c r="J444" i="4" s="1"/>
  <c r="D444" i="4"/>
  <c r="H444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P397" i="4"/>
  <c r="AV397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397" i="4" s="1"/>
  <c r="AS397" i="4" s="1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C397" i="4"/>
  <c r="AO397" i="4" s="1"/>
  <c r="AU397" i="4" s="1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N402" i="4" s="1"/>
  <c r="AT402" i="4" s="1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AN397" i="4" s="1"/>
  <c r="AT397" i="4" s="1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G229" i="4"/>
  <c r="D229" i="4"/>
  <c r="H229" i="4" s="1"/>
  <c r="E229" i="4"/>
  <c r="I229" i="4" s="1"/>
  <c r="F229" i="4"/>
  <c r="J229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E287" i="4"/>
  <c r="AD287" i="4"/>
  <c r="AF287" i="4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AP289" i="4" s="1"/>
  <c r="AV289" i="4" s="1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Q235" i="4" s="1"/>
  <c r="AW235" i="4" s="1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N248" i="4" s="1"/>
  <c r="AT248" i="4" s="1"/>
  <c r="AA248" i="4"/>
  <c r="AM248" i="4" s="1"/>
  <c r="AS248" i="4" s="1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M362" i="4" s="1"/>
  <c r="AK362" i="4"/>
  <c r="AC362" i="4"/>
  <c r="AH362" i="4"/>
  <c r="AB362" i="4"/>
  <c r="AN362" i="4" s="1"/>
  <c r="AT362" i="4"/>
  <c r="AD362" i="4"/>
  <c r="AG362" i="4"/>
  <c r="AI362" i="4"/>
  <c r="AO362" i="4" s="1"/>
  <c r="AU362" i="4" s="1"/>
  <c r="AS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5" i="4"/>
  <c r="D195" i="4"/>
  <c r="H195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215" i="4"/>
  <c r="I215" i="4" s="1"/>
  <c r="F215" i="4"/>
  <c r="J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O197" i="4" s="1"/>
  <c r="AU197" i="4" s="1"/>
  <c r="AA197" i="4"/>
  <c r="AI205" i="4"/>
  <c r="AH205" i="4"/>
  <c r="AN205" i="4" s="1"/>
  <c r="AT205" i="4" s="1"/>
  <c r="AK205" i="4"/>
  <c r="AQ205" i="4" s="1"/>
  <c r="AW205" i="4" s="1"/>
  <c r="AD205" i="4"/>
  <c r="AA205" i="4"/>
  <c r="AE205" i="4"/>
  <c r="AQ196" i="4"/>
  <c r="AW196" i="4" s="1"/>
  <c r="Y212" i="4"/>
  <c r="AQ186" i="4"/>
  <c r="AW186" i="4" s="1"/>
  <c r="AL186" i="4"/>
  <c r="AR186" i="4" s="1"/>
  <c r="Y216" i="4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Q197" i="4" s="1"/>
  <c r="AW197" i="4" s="1"/>
  <c r="AM189" i="4"/>
  <c r="AS189" i="4" s="1"/>
  <c r="AJ205" i="4"/>
  <c r="AG205" i="4"/>
  <c r="AF205" i="4"/>
  <c r="AC205" i="4"/>
  <c r="AO205" i="4" s="1"/>
  <c r="AU205" i="4" s="1"/>
  <c r="Z205" i="4"/>
  <c r="AL205" i="4" s="1"/>
  <c r="AR205" i="4" s="1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A212" i="4"/>
  <c r="AE212" i="4"/>
  <c r="AC212" i="4"/>
  <c r="AB212" i="4"/>
  <c r="AD212" i="4"/>
  <c r="AF212" i="4"/>
  <c r="AH212" i="4"/>
  <c r="AI212" i="4"/>
  <c r="AK212" i="4"/>
  <c r="AG212" i="4"/>
  <c r="AJ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O353" i="4" s="1"/>
  <c r="AU353" i="4" s="1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AO339" i="4" s="1"/>
  <c r="AU339" i="4" s="1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B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D345" i="4"/>
  <c r="H345" i="4" s="1"/>
  <c r="E345" i="4"/>
  <c r="I345" i="4" s="1"/>
  <c r="F345" i="4"/>
  <c r="J345" i="4" s="1"/>
  <c r="G345" i="4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S256" i="4"/>
  <c r="AE256" i="4"/>
  <c r="AQ256" i="4" s="1"/>
  <c r="AW256" i="4" s="1"/>
  <c r="Z256" i="4"/>
  <c r="AB256" i="4"/>
  <c r="AD256" i="4"/>
  <c r="AI256" i="4"/>
  <c r="AK256" i="4"/>
  <c r="AF256" i="4"/>
  <c r="AJ256" i="4"/>
  <c r="AH256" i="4"/>
  <c r="AG256" i="4"/>
  <c r="AM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L476" i="4" s="1"/>
  <c r="AR476" i="4" s="1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AM484" i="4" s="1"/>
  <c r="AS484" i="4" s="1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G476" i="4" l="1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P367" i="4" s="1"/>
  <c r="AV367" i="4" s="1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N367" i="4" s="1"/>
  <c r="AT367" i="4" s="1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N287" i="4" s="1"/>
  <c r="AT287" i="4" s="1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E484" i="4" l="1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<sst xmlns="http://schemas.openxmlformats.org/spreadsheetml/2006/main" count="2414" uniqueCount="518">
  <si>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</si>
  <si>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</si>
  <si>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</si>
  <si>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</si>
  <si>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</si>
  <si>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</si>
  <si>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</si>
  <si>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</si>
  <si>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</si>
  <si>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</si>
  <si>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</si>
  <si>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</si>
  <si>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</si>
  <si>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</si>
  <si>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</si>
  <si>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</si>
  <si>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</si>
  <si>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</si>
  <si>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</si>
  <si>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</si>
  <si>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</si>
  <si>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</si>
  <si>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</si>
  <si>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</si>
  <si>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</si>
  <si>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</si>
  <si>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</si>
  <si>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</si>
  <si>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</si>
  <si>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</si>
  <si>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</si>
  <si>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</si>
  <si>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</si>
  <si>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</si>
  <si>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</si>
  <si>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</si>
  <si>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</si>
  <si>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</si>
  <si>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</si>
  <si>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</si>
  <si>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</si>
  <si>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</si>
  <si>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</si>
  <si>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</si>
  <si>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</si>
  <si>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</si>
  <si>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</si>
  <si>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</si>
  <si>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</si>
  <si>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</si>
  <si>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</si>
  <si>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</si>
  <si>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</si>
  <si>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</si>
  <si>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</si>
  <si>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</si>
  <si>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</si>
  <si>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</si>
  <si>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</si>
  <si>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</si>
  <si>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</si>
  <si>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</si>
  <si>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</si>
  <si>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</si>
  <si>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</si>
  <si>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</si>
  <si>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</si>
  <si>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</si>
  <si>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</si>
  <si>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</si>
  <si>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</si>
  <si>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</si>
  <si>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</si>
  <si>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</si>
  <si>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</si>
  <si>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</si>
  <si>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</si>
  <si>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</si>
  <si>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</si>
  <si>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</si>
  <si>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</si>
  <si>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</si>
  <si>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</si>
  <si>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</si>
  <si>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</si>
  <si>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</si>
  <si>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</si>
  <si>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</si>
  <si>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</si>
  <si>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</si>
  <si>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</si>
  <si>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</si>
  <si>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</si>
  <si>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</si>
  <si>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</si>
  <si>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</si>
  <si>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</si>
  <si>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</si>
  <si>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</si>
  <si>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</si>
  <si>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</si>
  <si>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</si>
  <si>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</si>
  <si>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</si>
  <si>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</si>
  <si>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</si>
  <si>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</si>
  <si>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</si>
  <si>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</si>
  <si>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</si>
  <si>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</si>
  <si>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</si>
  <si>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</si>
  <si>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</si>
  <si>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</si>
  <si>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</si>
  <si>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</si>
  <si>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</si>
  <si>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</si>
  <si>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</si>
  <si>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</si>
  <si>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</si>
  <si>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</si>
  <si>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</si>
  <si>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</si>
  <si>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</si>
  <si>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</si>
  <si>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</si>
  <si>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</si>
  <si>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</si>
  <si>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</si>
  <si>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</si>
  <si>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</si>
  <si>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</si>
  <si>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</si>
  <si>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</si>
  <si>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</si>
  <si>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</si>
  <si>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</si>
  <si>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</si>
  <si>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</si>
  <si>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</si>
  <si>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</si>
  <si>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</si>
  <si>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</si>
  <si>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</si>
  <si>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</si>
  <si>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</si>
  <si>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</si>
  <si>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</si>
  <si>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</si>
  <si>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</si>
  <si>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</si>
  <si>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</si>
  <si>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</si>
  <si>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</si>
  <si>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</si>
  <si>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</si>
  <si>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</si>
  <si>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</si>
  <si>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</si>
  <si>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</si>
  <si>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</si>
  <si>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</si>
  <si>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</si>
  <si>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</si>
  <si>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</si>
  <si>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</si>
  <si>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</si>
  <si>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</si>
  <si>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</si>
  <si>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</si>
  <si>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</si>
  <si>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</si>
  <si>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</si>
  <si>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</si>
  <si>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</si>
  <si>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</si>
  <si>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</si>
  <si>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</si>
  <si>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</si>
  <si>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</si>
  <si>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</si>
  <si>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</si>
  <si>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</si>
  <si>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</si>
  <si>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</si>
  <si>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</si>
  <si>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</si>
  <si>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</si>
  <si>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</si>
  <si>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</si>
  <si>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</si>
  <si>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</si>
  <si>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</si>
  <si>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</si>
  <si>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</si>
  <si>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</si>
  <si>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</si>
  <si>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</si>
  <si>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</si>
  <si>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</si>
  <si>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</si>
  <si>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</si>
  <si>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</si>
  <si>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</si>
  <si>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</si>
  <si>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</si>
  <si>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Oud-Heverlee Leuven</t>
  </si>
  <si>
    <t>Coventry</t>
  </si>
  <si>
    <t>SCORE</t>
  </si>
  <si>
    <t>OV25</t>
  </si>
  <si>
    <t>UN25</t>
  </si>
  <si>
    <t>P GOALS</t>
  </si>
  <si>
    <t>P SCORE</t>
  </si>
  <si>
    <t>Goals O</t>
  </si>
  <si>
    <t>Mouscron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</si>
  <si>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</si>
  <si>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</si>
  <si>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</si>
  <si>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</si>
  <si>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</si>
  <si>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</si>
  <si>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</si>
  <si>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</si>
  <si>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</si>
  <si>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Anderlecht</t>
  </si>
  <si>
    <t>Genk</t>
  </si>
  <si>
    <t>Wolfsburg</t>
  </si>
  <si>
    <t>Ein Frankfurt</t>
  </si>
  <si>
    <t>Bochum</t>
  </si>
  <si>
    <t>Paderborn</t>
  </si>
  <si>
    <t>Sandhausen</t>
  </si>
  <si>
    <t>Greuther Furth</t>
  </si>
  <si>
    <t>St Etienne</t>
  </si>
  <si>
    <t>Angers</t>
  </si>
  <si>
    <t>Benevento</t>
  </si>
  <si>
    <t>Venezia</t>
  </si>
  <si>
    <t>Monza</t>
  </si>
  <si>
    <t>Chievo</t>
  </si>
  <si>
    <t>Reggina</t>
  </si>
  <si>
    <t>Heracles</t>
  </si>
  <si>
    <t>For Sittard</t>
  </si>
  <si>
    <t>Ayr</t>
  </si>
  <si>
    <t>Raith Rvs</t>
  </si>
  <si>
    <t>Beerschot VA</t>
  </si>
  <si>
    <t>Cercle Brugge</t>
  </si>
  <si>
    <t>Oostende</t>
  </si>
  <si>
    <t>Kortrijk</t>
  </si>
  <si>
    <t>St Truiden</t>
  </si>
  <si>
    <t>Charleroi</t>
  </si>
  <si>
    <t>Dortmund</t>
  </si>
  <si>
    <t>Stuttgart</t>
  </si>
  <si>
    <t>Freiburg</t>
  </si>
  <si>
    <t>Bielefeld</t>
  </si>
  <si>
    <t>Mainz</t>
  </si>
  <si>
    <t>FC Koln</t>
  </si>
  <si>
    <t>M'gladbach</t>
  </si>
  <si>
    <t>Hertha</t>
  </si>
  <si>
    <t>RB Leipzig</t>
  </si>
  <si>
    <t>Werder Bremen</t>
  </si>
  <si>
    <t>Union Berlin</t>
  </si>
  <si>
    <t>Bayern Munich</t>
  </si>
  <si>
    <t>Darmstadt</t>
  </si>
  <si>
    <t>Hamburg</t>
  </si>
  <si>
    <t>Heidenheim</t>
  </si>
  <si>
    <t>Hannover</t>
  </si>
  <si>
    <t>Regensburg</t>
  </si>
  <si>
    <t>Holstein Kiel</t>
  </si>
  <si>
    <t>Rotherham</t>
  </si>
  <si>
    <t>Wycombe</t>
  </si>
  <si>
    <t>Blackpool</t>
  </si>
  <si>
    <t>Oxford</t>
  </si>
  <si>
    <t>Bristol Rvs</t>
  </si>
  <si>
    <t>Plymouth</t>
  </si>
  <si>
    <t>AFC Wimbledon</t>
  </si>
  <si>
    <t>Crewe</t>
  </si>
  <si>
    <t>Northampton</t>
  </si>
  <si>
    <t>Doncaster</t>
  </si>
  <si>
    <t>Gillingham</t>
  </si>
  <si>
    <t>Shrewsbury</t>
  </si>
  <si>
    <t>Ipswich</t>
  </si>
  <si>
    <t>Portsmouth</t>
  </si>
  <si>
    <t>Lincoln</t>
  </si>
  <si>
    <t>Sunderland</t>
  </si>
  <si>
    <t>Milton Keynes Dons</t>
  </si>
  <si>
    <t>Burton</t>
  </si>
  <si>
    <t>Peterboro</t>
  </si>
  <si>
    <t>Rochdale</t>
  </si>
  <si>
    <t>Swindon</t>
  </si>
  <si>
    <t>Fleetwood Town</t>
  </si>
  <si>
    <t>Accrington</t>
  </si>
  <si>
    <t>Carlisle</t>
  </si>
  <si>
    <t>Stevenage</t>
  </si>
  <si>
    <t>Crawley Town</t>
  </si>
  <si>
    <t>Barrow</t>
  </si>
  <si>
    <t>Exeter</t>
  </si>
  <si>
    <t>Tranmere</t>
  </si>
  <si>
    <t>Forest Green</t>
  </si>
  <si>
    <t>Cambridge</t>
  </si>
  <si>
    <t>Grimsby</t>
  </si>
  <si>
    <t>Mansfield</t>
  </si>
  <si>
    <t>Leyton Orient</t>
  </si>
  <si>
    <t>Newport County</t>
  </si>
  <si>
    <t>Morecambe</t>
  </si>
  <si>
    <t>Harrogate</t>
  </si>
  <si>
    <t>Oldham</t>
  </si>
  <si>
    <t>Bradford</t>
  </si>
  <si>
    <t>Port Vale</t>
  </si>
  <si>
    <t>Colchester</t>
  </si>
  <si>
    <t>Salford</t>
  </si>
  <si>
    <t>Cheltenham</t>
  </si>
  <si>
    <t>Southend</t>
  </si>
  <si>
    <t>Scunthorpe</t>
  </si>
  <si>
    <t>Walsall</t>
  </si>
  <si>
    <t>Bolton</t>
  </si>
  <si>
    <t>Boreham Wood</t>
  </si>
  <si>
    <t>Aldershot</t>
  </si>
  <si>
    <t>Chesterfield</t>
  </si>
  <si>
    <t>Barnet</t>
  </si>
  <si>
    <t>Dag and Red</t>
  </si>
  <si>
    <t>Altrincham</t>
  </si>
  <si>
    <t>King’s Lynn</t>
  </si>
  <si>
    <t>Torquay</t>
  </si>
  <si>
    <t>Stockport</t>
  </si>
  <si>
    <t>Sutton</t>
  </si>
  <si>
    <t>Wealdstone</t>
  </si>
  <si>
    <t>Weymouth</t>
  </si>
  <si>
    <t>Woking</t>
  </si>
  <si>
    <t>Hartlepool</t>
  </si>
  <si>
    <t>Solihull</t>
  </si>
  <si>
    <t>Bromley</t>
  </si>
  <si>
    <t>Marseille</t>
  </si>
  <si>
    <t>Monaco</t>
  </si>
  <si>
    <t>Lens</t>
  </si>
  <si>
    <t>Montpellier</t>
  </si>
  <si>
    <t>Caen</t>
  </si>
  <si>
    <t>Troyes</t>
  </si>
  <si>
    <t>Amiens</t>
  </si>
  <si>
    <t>Chambly</t>
  </si>
  <si>
    <t>Chateauroux</t>
  </si>
  <si>
    <t>Toulouse</t>
  </si>
  <si>
    <t>Grenoble</t>
  </si>
  <si>
    <t>Dunkerque</t>
  </si>
  <si>
    <t>Guingamp</t>
  </si>
  <si>
    <t>Valenciennes</t>
  </si>
  <si>
    <t>Nancy</t>
  </si>
  <si>
    <t>Auxerre</t>
  </si>
  <si>
    <t>Niort</t>
  </si>
  <si>
    <t>Ajaccio</t>
  </si>
  <si>
    <t>Paris FC</t>
  </si>
  <si>
    <t>Rodez</t>
  </si>
  <si>
    <t>Larisa</t>
  </si>
  <si>
    <t>Giannina</t>
  </si>
  <si>
    <t>Crotone</t>
  </si>
  <si>
    <t>Spezia</t>
  </si>
  <si>
    <t>Salernitana</t>
  </si>
  <si>
    <t>Cosenza</t>
  </si>
  <si>
    <t>Reggiana</t>
  </si>
  <si>
    <t>Cremonese</t>
  </si>
  <si>
    <t>Ascoli</t>
  </si>
  <si>
    <t>Frosinone</t>
  </si>
  <si>
    <t>Pisa</t>
  </si>
  <si>
    <t>Pordenone</t>
  </si>
  <si>
    <t>Virtus Entella</t>
  </si>
  <si>
    <t>Empoli</t>
  </si>
  <si>
    <t>Pescara</t>
  </si>
  <si>
    <t>Vicenza</t>
  </si>
  <si>
    <t>Cittadella</t>
  </si>
  <si>
    <t>Groningen</t>
  </si>
  <si>
    <t>Waalwijk</t>
  </si>
  <si>
    <t>FC Emmen</t>
  </si>
  <si>
    <t>Den Haag</t>
  </si>
  <si>
    <t>Ajax</t>
  </si>
  <si>
    <t>Zwolle</t>
  </si>
  <si>
    <t>Aberdeen</t>
  </si>
  <si>
    <t>Ross County</t>
  </si>
  <si>
    <t>Hamilton</t>
  </si>
  <si>
    <t>Hibernian</t>
  </si>
  <si>
    <t>Motherwell</t>
  </si>
  <si>
    <t>St Mirren</t>
  </si>
  <si>
    <t>St Johnstone</t>
  </si>
  <si>
    <t>Livingston</t>
  </si>
  <si>
    <t>Arbroath</t>
  </si>
  <si>
    <t>Alloa</t>
  </si>
  <si>
    <t>Dunfermline</t>
  </si>
  <si>
    <t>Morton</t>
  </si>
  <si>
    <t>Hearts</t>
  </si>
  <si>
    <t>Queen of Sth</t>
  </si>
  <si>
    <t>Inverness C</t>
  </si>
  <si>
    <t>Dundee</t>
  </si>
  <si>
    <t>Airdrie Utd</t>
  </si>
  <si>
    <t>Montrose</t>
  </si>
  <si>
    <t>Clyde</t>
  </si>
  <si>
    <t>Falkirk</t>
  </si>
  <si>
    <t>Dumbarton</t>
  </si>
  <si>
    <t>Cove Rangers</t>
  </si>
  <si>
    <t>Forfar</t>
  </si>
  <si>
    <t>Partick</t>
  </si>
  <si>
    <t>Peterhead</t>
  </si>
  <si>
    <t>East Fife</t>
  </si>
  <si>
    <t>Albion Rvs</t>
  </si>
  <si>
    <t>Elgin</t>
  </si>
  <si>
    <t>Brechin</t>
  </si>
  <si>
    <t>Annan Athletic</t>
  </si>
  <si>
    <t>Queens Park</t>
  </si>
  <si>
    <t>Edinburgh City</t>
  </si>
  <si>
    <t>Stenhousemuir</t>
  </si>
  <si>
    <t>Stranraer</t>
  </si>
  <si>
    <t>Stirling</t>
  </si>
  <si>
    <t>Cowdenbeath</t>
  </si>
  <si>
    <t>Castellon</t>
  </si>
  <si>
    <t>Hatayspor</t>
  </si>
  <si>
    <t>Karagumruk</t>
  </si>
  <si>
    <t>Antwerp</t>
  </si>
  <si>
    <t>Club Brugge</t>
  </si>
  <si>
    <t>Gent</t>
  </si>
  <si>
    <t>Standard</t>
  </si>
  <si>
    <t>Mechelen</t>
  </si>
  <si>
    <t>Waasland-Beveren</t>
  </si>
  <si>
    <t>Augsburg</t>
  </si>
  <si>
    <t>Schalke 04</t>
  </si>
  <si>
    <t>Leverkusen</t>
  </si>
  <si>
    <t>Hoffenheim</t>
  </si>
  <si>
    <t>Braunschweig</t>
  </si>
  <si>
    <t>Osnabruck</t>
  </si>
  <si>
    <t>Karlsruhe</t>
  </si>
  <si>
    <t>Fortuna Dusseldorf</t>
  </si>
  <si>
    <t>Nurnberg</t>
  </si>
  <si>
    <t>Wurzburger Kickers</t>
  </si>
  <si>
    <t>St Pauli</t>
  </si>
  <si>
    <t>Erzgebirge Aue</t>
  </si>
  <si>
    <t>Nice</t>
  </si>
  <si>
    <t>Rennes</t>
  </si>
  <si>
    <t>Brest</t>
  </si>
  <si>
    <t>Reims</t>
  </si>
  <si>
    <t>Lorient</t>
  </si>
  <si>
    <t>Nimes</t>
  </si>
  <si>
    <t>Nantes</t>
  </si>
  <si>
    <t>Dijon</t>
  </si>
  <si>
    <t>Strasbourg</t>
  </si>
  <si>
    <t>Metz</t>
  </si>
  <si>
    <t>Lille</t>
  </si>
  <si>
    <t>Bordeaux</t>
  </si>
  <si>
    <t>Paris SG</t>
  </si>
  <si>
    <t>Lyon</t>
  </si>
  <si>
    <t>Lamia</t>
  </si>
  <si>
    <t>Apollon</t>
  </si>
  <si>
    <t>Volos NFC</t>
  </si>
  <si>
    <t>Panetolikos</t>
  </si>
  <si>
    <t>Vitesse</t>
  </si>
  <si>
    <t>Heerenveen</t>
  </si>
  <si>
    <t>VVV Venlo</t>
  </si>
  <si>
    <t>Feyenoord</t>
  </si>
  <si>
    <t>Willem II</t>
  </si>
  <si>
    <t>Sparta Rotterdam</t>
  </si>
  <si>
    <t>PSV Eindhoven</t>
  </si>
  <si>
    <t>Utrecht</t>
  </si>
  <si>
    <t>Twente</t>
  </si>
  <si>
    <t>AZ Alkmaar</t>
  </si>
  <si>
    <t>Dundee United</t>
  </si>
  <si>
    <t>Rangers</t>
  </si>
  <si>
    <t>Celtic</t>
  </si>
  <si>
    <t>Kilmarnock</t>
  </si>
  <si>
    <t>Logrones</t>
  </si>
  <si>
    <t>Cartagena</t>
  </si>
  <si>
    <t>Sabadell</t>
  </si>
  <si>
    <t>Erzurum BB</t>
  </si>
  <si>
    <t>Le Havre</t>
  </si>
  <si>
    <t>Clermont</t>
  </si>
  <si>
    <t>Asteras Tripolis</t>
  </si>
  <si>
    <t>Atromitos</t>
  </si>
  <si>
    <t>Pau FC</t>
  </si>
  <si>
    <t>Sochaux</t>
  </si>
  <si>
    <t>13/12/2020</t>
  </si>
  <si>
    <t>14/12/2020</t>
  </si>
  <si>
    <t>15/12/2020</t>
  </si>
  <si>
    <t>ov25</t>
  </si>
  <si>
    <t>1-3</t>
  </si>
  <si>
    <t>ov15</t>
  </si>
  <si>
    <t>1-1</t>
  </si>
  <si>
    <t>ov2.25</t>
  </si>
  <si>
    <t>2-1</t>
  </si>
  <si>
    <t>3-1</t>
  </si>
  <si>
    <t>1-2</t>
  </si>
  <si>
    <t>0-1</t>
  </si>
  <si>
    <t>1-0</t>
  </si>
  <si>
    <t>0-0</t>
  </si>
  <si>
    <t>1-5</t>
  </si>
  <si>
    <t>2-3</t>
  </si>
  <si>
    <t>4-3</t>
  </si>
  <si>
    <t>3-0</t>
  </si>
  <si>
    <t>3-2</t>
  </si>
  <si>
    <t>3-3</t>
  </si>
  <si>
    <t>4-1</t>
  </si>
  <si>
    <t>0-3</t>
  </si>
  <si>
    <t>2-0</t>
  </si>
  <si>
    <t>2-2</t>
  </si>
  <si>
    <t>2-5</t>
  </si>
  <si>
    <t>3-4</t>
  </si>
  <si>
    <t>0-2</t>
  </si>
  <si>
    <t>4-2</t>
  </si>
  <si>
    <t>4-0</t>
  </si>
  <si>
    <t>6-1</t>
  </si>
  <si>
    <t>5-2</t>
  </si>
  <si>
    <t>0-4</t>
  </si>
  <si>
    <t>5-0</t>
  </si>
  <si>
    <t>6-0</t>
  </si>
  <si>
    <t>P</t>
  </si>
  <si>
    <t>0-6</t>
  </si>
  <si>
    <t>Notts County</t>
  </si>
  <si>
    <t>Halifax</t>
  </si>
  <si>
    <t>Wrexham</t>
  </si>
  <si>
    <t>Waregem</t>
  </si>
  <si>
    <t>Eupen</t>
  </si>
  <si>
    <t>16/12/2020</t>
  </si>
  <si>
    <t>17/12/2020</t>
  </si>
  <si>
    <t>un25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</si>
</sst>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1.0510694237812139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1.0493967898153296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1.0538424813225786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1.0540333908812936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1.0446618226996724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1.0349578533419834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1.0442736271125563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1.0499964535568072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1.051738571938915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1.0549385447709132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1.0602107487113226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1.0468841973506606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1.0666049795373342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1.0624642166618148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1.0557821208912506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1.0538424813225786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1.0518428764688503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1.0518374708906593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1.0427733349764023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1.0523717905370724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1.0438817895444492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1.0452102388436428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1.0449698306901456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1.0511007709925617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1.0725313014542242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1.0483906463555754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1.0420112422030368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1.0512150176064545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1.0373610253394048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1.043360692319973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1.048153965543114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1.0429171817048493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1.0502439111838868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1.0551236153407171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1.0499964535568072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1.04299513543169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1.0488545698370915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1.0533564937435893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1.0518985731239796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1.0526045231274919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1.0420112422030368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1.050305669221034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1.0523293923701496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1.0549077074635693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1.0557821208912506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1.0567609363032806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1.0602539754688272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1.0505862061664459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1.0522085198267568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1.0513726059103246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1.0567609363032806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1.0572141669010744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1.0569383568656741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1.0619653803953464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1.0525123267481189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1.0602107487113226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1.0532159430726011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1.0475615653703467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1.0475117579190587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1.0567609363032806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1.0536616911224432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1.0602107487113226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1.0475615653703467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1.0532159430726011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1.0513726059103246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1.0525123267481189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1.0605101786372635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1.056895036351561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1.0675140074300833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1.0668028349405521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1.0675140074300833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1.0803742354632457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1.0586402402731725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1.0653550983353486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1.0592698779777294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1.0570274463634663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1.042708496600167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1.0349578533419834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1.0670046225137999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1.0669537957107238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1.0675466351235279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1.0678037670587686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1.0618834148859952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1.0722697174508919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1.0658585446489031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1.0662195667116969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1.0859251315395799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1.083213262843725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1.037952243407696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1.0347781293381613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1.0452436950640556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1.0466503691020506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1.046349494759292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1.0511368361869355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1.052267086616911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1.041304204002425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1.0420112422030368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1.0557821208912506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1.0420112422030368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1.0509442098096211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1.0567919280515341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1.1253646736707359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1.04299513543169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1.0468011795556451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1.0605174007793741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1.0558399741144113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1.0569383568656741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1.0570274463634663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1.0696235692694445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1.0577874143093966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1.0813984437283319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1.0833969648935085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1.0844219611566195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1.0834349576139997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1.0734654343413303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1.0924202494753323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1.0790624591959426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1.0719067123302282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1.0826905435708807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1.0764784527427438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1.0441161747080836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1.0442736271125563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1.0423806634244144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1.0407298027485501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1.0725587581549763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1.0607891122072484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1.0602519614848172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1.0626247827424988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1.0583708135254832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1.1144273411781562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1.0655332071550867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1.0696244407207609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1.0533218816775407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1.0606212727063642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1.0937798724539207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1.038077229388916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1.0553547403147241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1.0607092988079927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1.0421804198806015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1.0512150176064545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1.0497253316960662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1.0394138550111416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1.037952243407696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1.055097586721879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1.0379105936695237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1.037952243407696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1.045344963452246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1.0347781293381613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1.0399586640868308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1.037952243407696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1.0438817895444492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1.0417906511603616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1.0587615359950218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1.0741766796315904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1.0809432695547836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1.0812655693320055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1.0859251315395799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1.055097586721879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1.0465751168236677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1.0464250087200482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1.0469799548748147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1.0458219570064358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1.0518985731239796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1.0510869493716231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1.0593230574421948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1.0533218816775407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1.0581225564953149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1.0536369139215562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1.0593065045417684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1.0632706922771613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1.0401197761406094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1.034094874681466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1.0451969483194312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1.0706595026404699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1.0641040710540368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1.0646997112616061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1.0724309196869584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1.0572141669010744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1.0636236687327365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1.0583708135254832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1.069601405639077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1.0696235692694445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1.0707920252364764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1.0813944705707008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1.0602107487113226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1.0425703649827001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1.0602519614848172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1.0570274463634663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1.0722697174508919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1.0731851279531954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1.0557821208912506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1.0557821208912506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1.0608381246291672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1.0524787177592045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1.0448679076073528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1.0419581736699886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1.0449698306901456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1.048583109071006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1.0483906463555754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1.044303665417317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1.0533564937435893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1.042708496600167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1.0960104868463183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1.0533218816775407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1.0437075600663159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1.0521795989414335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1.0567919280515341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1.0526045231274919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1.0502439111838868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1.0424343751332963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1.0490547245227648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1.0510876122378858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1.0524934496338532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1.0484438729518561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1.0449864577049268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1.0450375961866025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1.0424343751332963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1.0439719885779606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1.0437075600663159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1.0449864577049268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1.0439719885779606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1.0484438729518561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1.0449864577049268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1.044303665417317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1.0497253316960662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1.0533564937435893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1.0524934496338532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1.0437075600663159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1.0405885922597782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1.0459631209894389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1.0487772084693074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1.0538424813225786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1.0503245504598744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1.0545823209780971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1.0671049906442842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1.0532159430726011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1.0569028949649302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1.0611497315460385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1.0625584349411408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1.038077229388916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1.0407298027485501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1.042106143326367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1.0497253316960662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1.0457565564423787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1.0522559150967761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1.0427733349764023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1.044303665417317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1.04299513543169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1.0543819242504819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1.0457565564423787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1.0362637658896696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1.0593568958392465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1.0537461604267786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1.0656540480886731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1.0557597764789854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1.0485981343437822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1.0439811611001015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1.0589238926632187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1.041979455975633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1.0458219570064358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1.0570292890115194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1.041304204002425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1.0522085198267568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1.0538611122400778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1.0524934496338532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1.0439811611001015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1.0448679076073528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1.0470882991581001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1.0461929391857427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1.043360692319973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1.0344490471441554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1.0551236153407171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1.0502439111838868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1.0526045231274919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1.050305669221034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1.0404319501157899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1.0459631209894389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1.0439811611001015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1.0385777255461535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1.042708496600167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1.0382856620047121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1.0463684894705136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1.0490547245227648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1.0504446434163872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1.0423915204335932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1.1059125757721131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1.0438817895444492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1.0810722923917078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1.0451911230503124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1.043438569981763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1.0423915204335932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1.0448679076073528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1.0434058512320166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1.0434322558420379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1.0450375961866025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1.0422163177662798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1.0656540480886731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1.0449864577049268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1.0351900225906741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1.0349578533419834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1.0587615359950218</v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1.025254027602311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12.969283098766599</v>
      </c>
      <c r="I186" s="6">
        <f>IF('Log_working_3-way'!$D186="","",'True_Odds_Calculator_3-way'!O187/'True_Odds_Calculator_3-way'!B187-1)</f>
        <v>5.9978448407710623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2.711253041531636E-2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1.0204121273983673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15.989313846818714</v>
      </c>
      <c r="I187" s="6">
        <f>IF('Log_working_3-way'!$D187="","",'True_Odds_Calculator_3-way'!O188/'True_Odds_Calculator_3-way'!B188-1)</f>
        <v>5.9960856585601361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2.1884183648889444E-2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1.02532302586652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17.567479413335448</v>
      </c>
      <c r="I188" s="6">
        <f>IF('Log_working_3-way'!$D188="","",'True_Odds_Calculator_3-way'!O189/'True_Odds_Calculator_3-way'!B189-1)</f>
        <v>6.7262224789900777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2.7013338861135994E-2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1.0263873418306788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7.5147928129746564</v>
      </c>
      <c r="I189" s="6">
        <f>IF('Log_working_3-way'!$D189="","",'True_Odds_Calculator_3-way'!O190/'True_Odds_Calculator_3-way'!B190-1)</f>
        <v>6.7188176165481179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2.7998579461201434E-2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1.0216845410975386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18.833933454407322</v>
      </c>
      <c r="I190" s="6">
        <f>IF('Log_working_3-way'!$D190="","",'True_Odds_Calculator_3-way'!O191/'True_Odds_Calculator_3-way'!B191-1)</f>
        <v>6.1017761885412822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2.3022532456494549E-2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1.0202868882459697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15.170786163452899</v>
      </c>
      <c r="I191" s="6">
        <f>IF('Log_working_3-way'!$D191="","",'True_Odds_Calculator_3-way'!O192/'True_Odds_Calculator_3-way'!B192-1)</f>
        <v>7.2695992383341981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2.1877064134579793E-2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1.0256211801397332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31.984295088965453</v>
      </c>
      <c r="I192" s="6">
        <f>IF('Log_working_3-way'!$D192="","",'True_Odds_Calculator_3-way'!O193/'True_Odds_Calculator_3-way'!B193-1)</f>
        <v>4.3519044469719788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2.4792407228437341E-2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1.0261911682556817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14.8126828590944</v>
      </c>
      <c r="I193" s="6">
        <f>IF('Log_working_3-way'!$D193="","",'True_Odds_Calculator_3-way'!O194/'True_Odds_Calculator_3-way'!B194-1)</f>
        <v>8.5571313820200459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2.823191002684311E-2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1.0283913973088448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22.810113677442487</v>
      </c>
      <c r="I194" s="6">
        <f>IF('Log_working_3-way'!$D194="","",'True_Odds_Calculator_3-way'!O195/'True_Odds_Calculator_3-way'!B195-1)</f>
        <v>8.0305982162251226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2.9285351896120471E-2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1.0322222861435593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31.780734840557017</v>
      </c>
      <c r="I195" s="6">
        <f>IF('Log_working_3-way'!$D195="","",'True_Odds_Calculator_3-way'!O196/'True_Odds_Calculator_3-way'!B196-1)</f>
        <v>4.5503838025860146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3.1156114387448586E-2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1.030921825205583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13.653169824265953</v>
      </c>
      <c r="I196" s="6">
        <f>IF('Log_working_3-way'!$D196="","",'True_Odds_Calculator_3-way'!O197/'True_Odds_Calculator_3-way'!B197-1)</f>
        <v>6.900630316105647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3.3242283148144924E-2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1.0198795188517458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13.48081454105229</v>
      </c>
      <c r="I197" s="6">
        <f>IF('Log_working_3-way'!$D197="","",'True_Odds_Calculator_3-way'!O198/'True_Odds_Calculator_3-way'!B198-1)</f>
        <v>9.7331154661542776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2.1551609983470943E-2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1.024595107913344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11.161529012030577</v>
      </c>
      <c r="I198" s="6">
        <f>IF('Log_working_3-way'!$D198="","",'True_Odds_Calculator_3-way'!O199/'True_Odds_Calculator_3-way'!B199-1)</f>
        <v>11.335262940496156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2.6689094040677874E-2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1.0257831758584661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13.17340584571593</v>
      </c>
      <c r="I199" s="6">
        <f>IF('Log_working_3-way'!$D199="","",'True_Odds_Calculator_3-way'!O200/'True_Odds_Calculator_3-way'!B200-1)</f>
        <v>11.234284880958256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2.7834507895364347E-2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1.0319340576545541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17.604852959737478</v>
      </c>
      <c r="I200" s="6">
        <f>IF('Log_working_3-way'!$D200="","",'True_Odds_Calculator_3-way'!O201/'True_Odds_Calculator_3-way'!B201-1)</f>
        <v>6.6312545469242581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3.3960776437595985E-2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1.0289377992916704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6.7499873132280399</v>
      </c>
      <c r="I201" s="6">
        <f>IF('Log_working_3-way'!$D201="","",'True_Odds_Calculator_3-way'!O202/'True_Odds_Calculator_3-way'!B202-1)</f>
        <v>4.4535916204964243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2.9656781983417702E-2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1.0262328629152691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10.40911303536471</v>
      </c>
      <c r="I202" s="6">
        <f>IF('Log_working_3-way'!$D202="","",'True_Odds_Calculator_3-way'!O203/'True_Odds_Calculator_3-way'!B203-1)</f>
        <v>5.6663921894091196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2.7974671696021414E-2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1.0268330183724574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20.846152122750318</v>
      </c>
      <c r="I203" s="6">
        <f>IF('Log_working_3-way'!$D203="","",'True_Odds_Calculator_3-way'!O204/'True_Odds_Calculator_3-way'!B204-1)</f>
        <v>6.1819805843644167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2.8158655430096768E-2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1.0259390295768627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9.0606591848709854</v>
      </c>
      <c r="I204" s="6">
        <f>IF('Log_working_3-way'!$D204="","",'True_Odds_Calculator_3-way'!O205/'True_Odds_Calculator_3-way'!B205-1)</f>
        <v>6.2641540283369652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2.7667884976408486E-2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1.0267458492068786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41.290423087817203</v>
      </c>
      <c r="I205" s="6">
        <f>IF('Log_working_3-way'!$D205="","",'True_Odds_Calculator_3-way'!O206/'True_Odds_Calculator_3-way'!B206-1)</f>
        <v>3.3305393241924826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2.3459812321501516E-2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1.0257756698242297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29.434474324348528</v>
      </c>
      <c r="I206" s="6">
        <f>IF('Log_working_3-way'!$D206="","",'True_Odds_Calculator_3-way'!O207/'True_Odds_Calculator_3-way'!B207-1)</f>
        <v>4.9746041553919413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2.5482215966377453E-2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1.0199195700700594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15.0472124870169</v>
      </c>
      <c r="I207" s="6">
        <f>IF('Log_working_3-way'!$D207="","",'True_Odds_Calculator_3-way'!O208/'True_Odds_Calculator_3-way'!B208-1)</f>
        <v>6.2293270514858072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2.1425016236820804E-2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1.0239789266939765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25.204240524162643</v>
      </c>
      <c r="I208" s="6">
        <f>IF('Log_working_3-way'!$D208="","",'True_Odds_Calculator_3-way'!O209/'True_Odds_Calculator_3-way'!B209-1)</f>
        <v>5.7241322068912055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2.4504345651346959E-2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1.0322803715733624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50.993828447142185</v>
      </c>
      <c r="I209" s="6">
        <f>IF('Log_working_3-way'!$D209="","",'True_Odds_Calculator_3-way'!O210/'True_Odds_Calculator_3-way'!B210-1)</f>
        <v>2.3841091314406597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2.4724379599235569E-2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1.0383858920971301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0.2042019961998891</v>
      </c>
      <c r="I210" s="6">
        <f>IF('Log_working_3-way'!$D210="","",'True_Odds_Calculator_3-way'!O211/'True_Odds_Calculator_3-way'!B211-1)</f>
        <v>1.2754286899034564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2.7498682630743732E-2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1.0261023201367996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7.1283240688912404</v>
      </c>
      <c r="I211" s="6">
        <f>IF('Log_working_3-way'!$D211="","",'True_Odds_Calculator_3-way'!O212/'True_Odds_Calculator_3-way'!B212-1)</f>
        <v>6.8535837764025667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2.7653704676826152E-2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1.0256468564332086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14.82245909417065</v>
      </c>
      <c r="I212" s="6">
        <f>IF('Log_working_3-way'!$D212="","",'True_Odds_Calculator_3-way'!O213/'True_Odds_Calculator_3-way'!B213-1)</f>
        <v>6.9896267200422955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2.7596595578848859E-2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1.0263598023585951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9.8769599998368012</v>
      </c>
      <c r="I213" s="6">
        <f>IF('Log_working_3-way'!$D213="","",'True_Odds_Calculator_3-way'!O214/'True_Odds_Calculator_3-way'!B214-1)</f>
        <v>7.217373419292608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2.8371641405334769E-2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1.0211436862019927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15.974939143621054</v>
      </c>
      <c r="I214" s="6">
        <f>IF('Log_working_3-way'!$D214="","",'True_Odds_Calculator_3-way'!O215/'True_Odds_Calculator_3-way'!B215-1)</f>
        <v>7.8706315745443174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2.2749534724262999E-2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1.0201743997860528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13.256172206408879</v>
      </c>
      <c r="I215" s="6">
        <f>IF('Log_working_3-way'!$D215="","",'True_Odds_Calculator_3-way'!O216/'True_Odds_Calculator_3-way'!B216-1)</f>
        <v>7.8782904352657432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2.1867259437543085E-2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1.0262106396044524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3.8363507182591761</v>
      </c>
      <c r="I216" s="6">
        <f>IF('Log_working_3-way'!$D216="","",'True_Odds_Calculator_3-way'!O217/'True_Odds_Calculator_3-way'!B217-1)</f>
        <v>4.2244788513362055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2.5627202130542814E-2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1.0235139140165308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3.784313629846964</v>
      </c>
      <c r="I217" s="6">
        <f>IF('Log_working_3-way'!$D217="","",'True_Odds_Calculator_3-way'!O218/'True_Odds_Calculator_3-way'!B218-1)</f>
        <v>4.3359158650987739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2.3065616047999615E-2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1.0260849065784183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14.194791456295743</v>
      </c>
      <c r="I218" s="6">
        <f>IF('Log_working_3-way'!$D218="","",'True_Odds_Calculator_3-way'!O219/'True_Odds_Calculator_3-way'!B219-1)</f>
        <v>8.7400597492993324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2.8168309401110703E-2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1.0275071832775533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4.985378248452454</v>
      </c>
      <c r="I219" s="6">
        <f>IF('Log_working_3-way'!$D219="","",'True_Odds_Calculator_3-way'!O220/'True_Odds_Calculator_3-way'!B220-1)</f>
        <v>7.8724938249277994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2.8722660963286017E-2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1.0256211962108834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12.650300429815896</v>
      </c>
      <c r="I220" s="6">
        <f>IF('Log_working_3-way'!$D220="","",'True_Odds_Calculator_3-way'!O221/'True_Odds_Calculator_3-way'!B221-1)</f>
        <v>6.8537921886391517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2.7626434333801964E-2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1.0332343968152089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37.39053402556641</v>
      </c>
      <c r="I221" s="6">
        <f>IF('Log_working_3-way'!$D221="","",'True_Odds_Calculator_3-way'!O222/'True_Odds_Calculator_3-way'!B222-1)</f>
        <v>4.1290849026309662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3.0342461702253409E-2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1.0259426854605331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10.407721324691844</v>
      </c>
      <c r="I222" s="6">
        <f>IF('Log_working_3-way'!$D222="","",'True_Odds_Calculator_3-way'!O223/'True_Odds_Calculator_3-way'!B223-1)</f>
        <v>8.4987104592629397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2.8100081782866493E-2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1.0246668919654012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10.742845826976946</v>
      </c>
      <c r="I223" s="6">
        <f>IF('Log_working_3-way'!$D223="","",'True_Odds_Calculator_3-way'!O224/'True_Odds_Calculator_3-way'!B224-1)</f>
        <v>7.8900119958085071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2.6695516413637765E-2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1.0257769827607983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17.397378734870493</v>
      </c>
      <c r="I224" s="6">
        <f>IF('Log_working_3-way'!$D224="","",'True_Odds_Calculator_3-way'!O225/'True_Odds_Calculator_3-way'!B225-1)</f>
        <v>8.2708936811714011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2.7515493095203292E-2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1.0268407406448468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5.989578884863886</v>
      </c>
      <c r="I225" s="6">
        <f>IF('Log_working_3-way'!$D225="","",'True_Odds_Calculator_3-way'!O226/'True_Odds_Calculator_3-way'!B226-1)</f>
        <v>7.7171745192748737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2.8327205437656433E-2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1.0248753071776218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11.97118265699795</v>
      </c>
      <c r="I226" s="6">
        <f>IF('Log_working_3-way'!$D226="","",'True_Odds_Calculator_3-way'!O227/'True_Odds_Calculator_3-way'!B227-1)</f>
        <v>7.2773717511987197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2.6879063524378521E-2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1.0257357588991316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9.4599286844053516</v>
      </c>
      <c r="I227" s="6">
        <f>IF('Log_working_3-way'!$D227="","",'True_Odds_Calculator_3-way'!O228/'True_Odds_Calculator_3-way'!B228-1)</f>
        <v>7.4669892001184088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2.7712402791621349E-2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1.0259504672819115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12.342198543235046</v>
      </c>
      <c r="I228" s="6">
        <f>IF('Log_working_3-way'!$D228="","",'True_Odds_Calculator_3-way'!O229/'True_Odds_Calculator_3-way'!B229-1)</f>
        <v>8.7404890422391723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2.8122994900547038E-2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1.0258362116204958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8.4425611347305196</v>
      </c>
      <c r="I229" s="6">
        <f>IF('Log_working_3-way'!$D229="","",'True_Odds_Calculator_3-way'!O230/'True_Odds_Calculator_3-way'!B230-1)</f>
        <v>7.9345357381429533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2.7779923276949559E-2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1.0328080360827874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19.151802332660125</v>
      </c>
      <c r="I230" s="6">
        <f>IF('Log_working_3-way'!$D230="","",'True_Odds_Calculator_3-way'!O231/'True_Odds_Calculator_3-way'!B231-1)</f>
        <v>7.1201477981660339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3.4660515070324083E-2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1.0308673438407139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15.66748428523502</v>
      </c>
      <c r="I231" s="6">
        <f>IF('Log_working_3-way'!$D231="","",'True_Odds_Calculator_3-way'!O232/'True_Odds_Calculator_3-way'!B232-1)</f>
        <v>6.2267323208421814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3.2989389258843094E-2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1.0322245823176344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23.195756331279945</v>
      </c>
      <c r="I232" s="6">
        <f>IF('Log_working_3-way'!$D232="","",'True_Odds_Calculator_3-way'!O233/'True_Odds_Calculator_3-way'!B233-1)</f>
        <v>6.9006551285812057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3.3239038189533332E-2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1.0361893565608986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29.826938041057623</v>
      </c>
      <c r="I233" s="6">
        <f>IF('Log_working_3-way'!$D233="","",'True_Odds_Calculator_3-way'!O234/'True_Odds_Calculator_3-way'!B234-1)</f>
        <v>5.7235478859677542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3.5435564404426634E-2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1.0367705142144499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27.182063337533073</v>
      </c>
      <c r="I234" s="6">
        <f>IF('Log_working_3-way'!$D234="","",'True_Odds_Calculator_3-way'!O235/'True_Odds_Calculator_3-way'!B235-1)</f>
        <v>6.3198636836211062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3.6773186080832021E-2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1.040378082450703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38.655829237453524</v>
      </c>
      <c r="I235" s="6">
        <f>IF('Log_working_3-way'!$D235="","",'True_Odds_Calculator_3-way'!O236/'True_Odds_Calculator_3-way'!B236-1)</f>
        <v>4.2437460148698873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3.6200428420849695E-2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1.03126843264876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7.8880880085192722</v>
      </c>
      <c r="I236" s="6">
        <f>IF('Log_working_3-way'!$D236="","",'True_Odds_Calculator_3-way'!O237/'True_Odds_Calculator_3-way'!B237-1)</f>
        <v>6.6803236193433744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3.3150937148916038E-2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1.0309417071055671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11.342469928114301</v>
      </c>
      <c r="I237" s="6">
        <f>IF('Log_working_3-way'!$D237="","",'True_Odds_Calculator_3-way'!O238/'True_Odds_Calculator_3-way'!B238-1)</f>
        <v>8.2178178094436927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3.3431891275028436E-2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1.0354827980896517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27.839614386994853</v>
      </c>
      <c r="I238" s="6">
        <f>IF('Log_working_3-way'!$D238="","",'True_Odds_Calculator_3-way'!O239/'True_Odds_Calculator_3-way'!B239-1)</f>
        <v>5.4821192931761313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3.5400502415911639E-2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1.04356724383347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38.548099333394902</v>
      </c>
      <c r="I239" s="6">
        <f>IF('Log_working_3-way'!$D239="","",'True_Odds_Calculator_3-way'!O240/'True_Odds_Calculator_3-way'!B240-1)</f>
        <v>4.4044301867517497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3.9023061483395294E-2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1.0316341935404585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6.8552174184351413</v>
      </c>
      <c r="I240" s="6">
        <f>IF('Log_working_3-way'!$D240="","",'True_Odds_Calculator_3-way'!O241/'True_Odds_Calculator_3-way'!B241-1)</f>
        <v>6.766458611887006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3.3302682950222318E-2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1.0329355251867545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6.5409072167070041</v>
      </c>
      <c r="I241" s="6">
        <f>IF('Log_working_3-way'!$D241="","",'True_Odds_Calculator_3-way'!O242/'True_Odds_Calculator_3-way'!B242-1)</f>
        <v>7.2629940197157818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3.4690232720223868E-2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1.0433255949213767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37.062126959113073</v>
      </c>
      <c r="I242" s="6">
        <f>IF('Log_working_3-way'!$D242="","",'True_Odds_Calculator_3-way'!O243/'True_Odds_Calculator_3-way'!B243-1)</f>
        <v>5.1986177926082711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3.9232446900753448E-2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1.0308884957787541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16.67950042637511</v>
      </c>
      <c r="I243" s="6">
        <f>IF('Log_working_3-way'!$D243="","",'True_Odds_Calculator_3-way'!O244/'True_Odds_Calculator_3-way'!B244-1)</f>
        <v>7.0397538834023656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3.2995182851090599E-2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1.0349573344200542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25.195489681324297</v>
      </c>
      <c r="I244" s="6">
        <f>IF('Log_working_3-way'!$D244="","",'True_Odds_Calculator_3-way'!O245/'True_Odds_Calculator_3-way'!B245-1)</f>
        <v>6.3285107393418683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3.554987675801069E-2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1.0346503072026514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24.662557596631402</v>
      </c>
      <c r="I245" s="6">
        <f>IF('Log_working_3-way'!$D245="","",'True_Odds_Calculator_3-way'!O246/'True_Odds_Calculator_3-way'!B246-1)</f>
        <v>6.4524384082316297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3.5372445908878003E-2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1.0328746513097968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7.3596793263332678</v>
      </c>
      <c r="I246" s="6">
        <f>IF('Log_working_3-way'!$D246="","",'True_Odds_Calculator_3-way'!O247/'True_Odds_Calculator_3-way'!B247-1)</f>
        <v>7.0258031386700797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3.4790772881974741E-2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1.0310825731412545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8.7544731793372446</v>
      </c>
      <c r="I247" s="6">
        <f>IF('Log_working_3-way'!$D247="","",'True_Odds_Calculator_3-way'!O248/'True_Odds_Calculator_3-way'!B248-1)</f>
        <v>6.946466787791052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3.3177818105938783E-2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1.0305484733937131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12.279812504002811</v>
      </c>
      <c r="I248" s="6">
        <f>IF('Log_working_3-way'!$D248="","",'True_Odds_Calculator_3-way'!O249/'True_Odds_Calculator_3-way'!B249-1)</f>
        <v>7.5751340308053869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3.2952921639052946E-2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1.0310204584070248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17.140067233423796</v>
      </c>
      <c r="I249" s="6">
        <f>IF('Log_working_3-way'!$D249="","",'True_Odds_Calculator_3-way'!O250/'True_Odds_Calculator_3-way'!B250-1)</f>
        <v>7.2276273291122504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3.3087597713447936E-2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1.0320817631909915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20.730712164342357</v>
      </c>
      <c r="I250" s="6">
        <f>IF('Log_working_3-way'!$D250="","",'True_Odds_Calculator_3-way'!O251/'True_Odds_Calculator_3-way'!B251-1)</f>
        <v>6.2619481048503376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3.3620537743111356E-2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1.0302184772819909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12.091245906256985</v>
      </c>
      <c r="I251" s="6">
        <f>IF('Log_working_3-way'!$D251="","",'True_Odds_Calculator_3-way'!O252/'True_Odds_Calculator_3-way'!B252-1)</f>
        <v>6.6853222545409006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3.2478962120707111E-2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1.031719993654777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6.852721732795227</v>
      </c>
      <c r="I252" s="6">
        <f>IF('Log_working_3-way'!$D252="","",'True_Odds_Calculator_3-way'!O253/'True_Odds_Calculator_3-way'!B253-1)</f>
        <v>7.7246090252604365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3.3631078474127829E-2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1.0308204588090024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17.462741616905014</v>
      </c>
      <c r="I253" s="6">
        <f>IF('Log_working_3-way'!$D253="","",'True_Odds_Calculator_3-way'!O254/'True_Odds_Calculator_3-way'!B254-1)</f>
        <v>7.4748838725194844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3.2839511173404556E-2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1.0414141134285977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26.751993215587497</v>
      </c>
      <c r="I254" s="6">
        <f>IF('Log_working_3-way'!$D254="","",'True_Odds_Calculator_3-way'!O255/'True_Odds_Calculator_3-way'!B255-1)</f>
        <v>6.0132064082283794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4.1549538685504706E-2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1.0436338641952274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30.319254552588596</v>
      </c>
      <c r="I255" s="6">
        <f>IF('Log_working_3-way'!$D255="","",'True_Odds_Calculator_3-way'!O256/'True_Odds_Calculator_3-way'!B256-1)</f>
        <v>4.2605574026788169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4.2587433543847197E-2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1.0364069025035749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14.650003886033597</v>
      </c>
      <c r="I256" s="6">
        <f>IF('Log_working_3-way'!$D256="","",'True_Odds_Calculator_3-way'!O257/'True_Odds_Calculator_3-way'!B257-1)</f>
        <v>6.4684231112934416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3.8920195627896392E-2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1.0408967100603705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4.2460850722318497</v>
      </c>
      <c r="I257" s="6">
        <f>IF('Log_working_3-way'!$D257="","",'True_Odds_Calculator_3-way'!O258/'True_Odds_Calculator_3-way'!B258-1)</f>
        <v>5.2221111685522041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4.0583973867039269E-2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1.0378080688172713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21.237129795269329</v>
      </c>
      <c r="I258" s="6">
        <f>IF('Log_working_3-way'!$D258="","",'True_Odds_Calculator_3-way'!O259/'True_Odds_Calculator_3-way'!B259-1)</f>
        <v>6.506532126513938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3.9428448646325664E-2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1.039131407337496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20.785459588367502</v>
      </c>
      <c r="I259" s="6">
        <f>IF('Log_working_3-way'!$D259="","",'True_Odds_Calculator_3-way'!O260/'True_Odds_Calculator_3-way'!B260-1)</f>
        <v>5.9425567106530153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4.0865668657231957E-2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1.0365649276678277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11.015120928818787</v>
      </c>
      <c r="I260" s="6">
        <f>IF('Log_working_3-way'!$D260="","",'True_Odds_Calculator_3-way'!O261/'True_Odds_Calculator_3-way'!B261-1)</f>
        <v>7.0380151363908574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3.9199628325223168E-2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1.0361008479784728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18.722408832463717</v>
      </c>
      <c r="I261" s="6">
        <f>IF('Log_working_3-way'!$D261="","",'True_Odds_Calculator_3-way'!O262/'True_Odds_Calculator_3-way'!B262-1)</f>
        <v>6.3914577833684545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3.8138973340754889E-2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1.02066780812198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10.551909588910009</v>
      </c>
      <c r="I262" s="6">
        <f>IF('Log_working_3-way'!$D262="","",'True_Odds_Calculator_3-way'!O263/'True_Odds_Calculator_3-way'!B263-1)</f>
        <v>6.5062902824448008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2.2257347635967539E-2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1.0204078520210151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13.252706415735643</v>
      </c>
      <c r="I263" s="6">
        <f>IF('Log_working_3-way'!$D263="","",'True_Odds_Calculator_3-way'!O264/'True_Odds_Calculator_3-way'!B264-1)</f>
        <v>7.8229019939016258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2.2115744035046125E-2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1.0373767679574943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7.7761721228052778</v>
      </c>
      <c r="I264" s="6">
        <f>IF('Log_working_3-way'!$D264="","",'True_Odds_Calculator_3-way'!O265/'True_Odds_Calculator_3-way'!B265-1)</f>
        <v>9.135838610502077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4.0013268796569967E-2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1.0426979386234501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26.437084503613764</v>
      </c>
      <c r="I265" s="6">
        <f>IF('Log_working_3-way'!$D265="","",'True_Odds_Calculator_3-way'!O266/'True_Odds_Calculator_3-way'!B266-1)</f>
        <v>8.7310987058995249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4.226661269258436E-2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1.0369256627299628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6.9477025946373008</v>
      </c>
      <c r="I266" s="6">
        <f>IF('Log_working_3-way'!$D266="","",'True_Odds_Calculator_3-way'!O267/'True_Odds_Calculator_3-way'!B267-1)</f>
        <v>7.3753062975518446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3.8962577142753529E-2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1.0419211945122602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27.057811442821599</v>
      </c>
      <c r="I267" s="6">
        <f>IF('Log_working_3-way'!$D267="","",'True_Odds_Calculator_3-way'!O268/'True_Odds_Calculator_3-way'!B268-1)</f>
        <v>8.3777206702204019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4.1364457678016997E-2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1.0400304544971857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23.75317279348333</v>
      </c>
      <c r="I268" s="6">
        <f>IF('Log_working_3-way'!$D268="","",'True_Odds_Calculator_3-way'!O269/'True_Odds_Calculator_3-way'!B269-1)</f>
        <v>7.3100854925804022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4.0966310017558794E-2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1.0366544659998234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8.2210522883240564</v>
      </c>
      <c r="I269" s="6">
        <f>IF('Log_working_3-way'!$D269="","",'True_Odds_Calculator_3-way'!O270/'True_Odds_Calculator_3-way'!B270-1)</f>
        <v>10.761249501058249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3.9476009752293262E-2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1.0348210573818084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9.0286971401073739</v>
      </c>
      <c r="I270" s="6">
        <f>IF('Log_working_3-way'!$D270="","",'True_Odds_Calculator_3-way'!O271/'True_Odds_Calculator_3-way'!B271-1)</f>
        <v>10.539107471945002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3.7605096443865449E-2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1.0407220265050421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23.737166302670321</v>
      </c>
      <c r="I271" s="6">
        <f>IF('Log_working_3-way'!$D271="","",'True_Odds_Calculator_3-way'!O272/'True_Odds_Calculator_3-way'!B272-1)</f>
        <v>7.5036200311820842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4.1639880202359869E-2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1.0459501156938951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10.731518899600518</v>
      </c>
      <c r="I272" s="6">
        <f>IF('Log_working_3-way'!$D272="","",'True_Odds_Calculator_3-way'!O273/'True_Odds_Calculator_3-way'!B273-1)</f>
        <v>11.24152596472363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4.9436186472325172E-2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1.0651910836615617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38.861530781984925</v>
      </c>
      <c r="I273" s="6">
        <f>IF('Log_working_3-way'!$D273="","",'True_Odds_Calculator_3-way'!O274/'True_Odds_Calculator_3-way'!B274-1)</f>
        <v>4.4627176406802107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5.7802491626021135E-2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1.0205099531811439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12.826339286070551</v>
      </c>
      <c r="I274" s="6">
        <f>IF('Log_working_3-way'!$D274="","",'True_Odds_Calculator_3-way'!O275/'True_Odds_Calculator_3-way'!B275-1)</f>
        <v>7.0319247175738138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2.2185031129285715E-2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1.0198236815613912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10.40337179397749</v>
      </c>
      <c r="I275" s="6">
        <f>IF('Log_working_3-way'!$D275="","",'True_Odds_Calculator_3-way'!O276/'True_Odds_Calculator_3-way'!B276-1)</f>
        <v>7.7232618858647673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2.1483780327189228E-2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1.0262989397383437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32.355610115803529</v>
      </c>
      <c r="I276" s="6">
        <f>IF('Log_working_3-way'!$D276="","",'True_Odds_Calculator_3-way'!O277/'True_Odds_Calculator_3-way'!B277-1)</f>
        <v>5.0959462212263196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2.5271512113617334E-2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1.0266772229431143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19.279293987057038</v>
      </c>
      <c r="I277" s="6">
        <f>IF('Log_working_3-way'!$D277="","",'True_Odds_Calculator_3-way'!O278/'True_Odds_Calculator_3-way'!B278-1)</f>
        <v>8.6180453592939585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2.8155822111601392E-2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1.0263462428435024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21.0669971458615</v>
      </c>
      <c r="I278" s="6">
        <f>IF('Log_working_3-way'!$D278="","",'True_Odds_Calculator_3-way'!O279/'True_Odds_Calculator_3-way'!B279-1)</f>
        <v>7.4680308571322218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2.758598333819573E-2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1.0311920755235424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29.981677981594437</v>
      </c>
      <c r="I279" s="6">
        <f>IF('Log_working_3-way'!$D279="","",'True_Odds_Calculator_3-way'!O280/'True_Odds_Calculator_3-way'!B280-1)</f>
        <v>7.0148053696440407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3.0264016312008035E-2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1.0265032178110609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23.092954579348692</v>
      </c>
      <c r="I280" s="6">
        <f>IF('Log_working_3-way'!$D280="","",'True_Odds_Calculator_3-way'!O281/'True_Odds_Calculator_3-way'!B281-1)</f>
        <v>7.5708200121535487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2.7348575955688847E-2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1.0250798410669042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12.354177360897225</v>
      </c>
      <c r="I281" s="6">
        <f>IF('Log_working_3-way'!$D281="","",'True_Odds_Calculator_3-way'!O282/'True_Odds_Calculator_3-way'!B282-1)</f>
        <v>9.3968508865116824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2.7200759291615473E-2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1.0266396628184791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6.182766265622738</v>
      </c>
      <c r="I282" s="6">
        <f>IF('Log_working_3-way'!$D282="","",'True_Odds_Calculator_3-way'!O283/'True_Odds_Calculator_3-way'!B283-1)</f>
        <v>7.1252208456321124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2.8046191101413376E-2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1.0253259554346312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11.963638336786588</v>
      </c>
      <c r="I283" s="6">
        <f>IF('Log_working_3-way'!$D283="","",'True_Odds_Calculator_3-way'!O284/'True_Odds_Calculator_3-way'!B284-1)</f>
        <v>9.2595095270343855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2.7476666162797425E-2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1.0248787410000861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11.875468090192015</v>
      </c>
      <c r="I284" s="6">
        <f>IF('Log_working_3-way'!$D284="","",'True_Odds_Calculator_3-way'!O285/'True_Odds_Calculator_3-way'!B285-1)</f>
        <v>9.6057932699492561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2.7002700270027047E-2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1.0366442031640286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42.081565830016245</v>
      </c>
      <c r="I285" s="6">
        <f>IF('Log_working_3-way'!$D285="","",'True_Odds_Calculator_3-way'!O286/'True_Odds_Calculator_3-way'!B286-1)</f>
        <v>3.6210752616052586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3.1634844002783158E-2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1.0320144960591942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32.174490881019437</v>
      </c>
      <c r="I286" s="6">
        <f>IF('Log_working_3-way'!$D286="","",'True_Odds_Calculator_3-way'!O287/'True_Odds_Calculator_3-way'!B287-1)</f>
        <v>4.1979128507152845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3.0869077797019973E-2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1.123191818653962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70.147740533102279</v>
      </c>
      <c r="I287" s="6">
        <f>IF('Log_working_3-way'!$D287="","",'True_Odds_Calculator_3-way'!O288/'True_Odds_Calculator_3-way'!B288-1)</f>
        <v>0.26338350354308138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6.2779593042708415E-2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1.0378342024946625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40.344951264638702</v>
      </c>
      <c r="I288" s="6">
        <f>IF('Log_working_3-way'!$D288="","",'True_Odds_Calculator_3-way'!O289/'True_Odds_Calculator_3-way'!B289-1)</f>
        <v>4.1860637653995578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3.3224400871459725E-2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1.0330960904237942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2.351499218088227</v>
      </c>
      <c r="I289" s="6">
        <f>IF('Log_working_3-way'!$D289="","",'True_Odds_Calculator_3-way'!O290/'True_Odds_Calculator_3-way'!B290-1)</f>
        <v>4.1979988623131463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3.0852019944774156E-2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1.0275546476537998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20.420756651846933</v>
      </c>
      <c r="I290" s="6">
        <f>IF('Log_working_3-way'!$D290="","",'True_Odds_Calculator_3-way'!O291/'True_Odds_Calculator_3-way'!B291-1)</f>
        <v>6.4572655868021531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2.8977754030639513E-2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1.0253269780387846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16.186923449515149</v>
      </c>
      <c r="I291" s="6">
        <f>IF('Log_working_3-way'!$D291="","",'True_Odds_Calculator_3-way'!O292/'True_Odds_Calculator_3-way'!B292-1)</f>
        <v>8.1045094583727124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2.7183284057515911E-2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1.0401128922864047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23.250997676684356</v>
      </c>
      <c r="I292" s="6">
        <f>IF('Log_working_3-way'!$D292="","",'True_Odds_Calculator_3-way'!O293/'True_Odds_Calculator_3-way'!B293-1)</f>
        <v>6.6204226065810534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4.1272112399500571E-2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1.0460861079432684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35.089826032546441</v>
      </c>
      <c r="I293" s="6">
        <f>IF('Log_working_3-way'!$D293="","",'True_Odds_Calculator_3-way'!O294/'True_Odds_Calculator_3-way'!B294-1)</f>
        <v>4.6215993988281943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4.2893600723660441E-2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1.0682402580769292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59.292241889843567</v>
      </c>
      <c r="I294" s="6">
        <f>IF('Log_working_3-way'!$D294="","",'True_Odds_Calculator_3-way'!O295/'True_Odds_Calculator_3-way'!B295-1)</f>
        <v>1.6500470160469001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4.4714149812764559E-2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1.0368848596440896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16.723952613063869</v>
      </c>
      <c r="I295" s="6">
        <f>IF('Log_working_3-way'!$D295="","",'True_Odds_Calculator_3-way'!O296/'True_Odds_Calculator_3-way'!B296-1)</f>
        <v>6.7218793458789063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3.9268053957308258E-2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1.0478386043908761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19.226597364313385</v>
      </c>
      <c r="I296" s="6">
        <f>IF('Log_working_3-way'!$D296="","",'True_Odds_Calculator_3-way'!O297/'True_Odds_Calculator_3-way'!B297-1)</f>
        <v>5.0127916169298308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4.99236123324307E-2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1.0612175503728587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2.309494388675001</v>
      </c>
      <c r="I297" s="6">
        <f>IF('Log_working_3-way'!$D297="","",'True_Odds_Calculator_3-way'!O298/'True_Odds_Calculator_3-way'!B298-1)</f>
        <v>4.2691128482027745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5.5676336859304065E-2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1.0579849273253108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3.0182464757446938</v>
      </c>
      <c r="I298" s="6">
        <f>IF('Log_working_3-way'!$D298="","",'True_Odds_Calculator_3-way'!O299/'True_Odds_Calculator_3-way'!B299-1)</f>
        <v>3.8801360779973049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5.3636698909300673E-2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1.0624570048291608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2.3059939461179919</v>
      </c>
      <c r="I299" s="6">
        <f>IF('Log_working_3-way'!$D299="","",'True_Odds_Calculator_3-way'!O300/'True_Odds_Calculator_3-way'!B300-1)</f>
        <v>4.313549320700468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5.6794104900080189E-2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1.0460853531914027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11.978910466892509</v>
      </c>
      <c r="I300" s="6">
        <f>IF('Log_working_3-way'!$D300="","",'True_Odds_Calculator_3-way'!O301/'True_Odds_Calculator_3-way'!B301-1)</f>
        <v>6.6494006339754987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4.9115205842467091E-2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1.0696911968016727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1.3304688360218271</v>
      </c>
      <c r="I301" s="6">
        <f>IF('Log_working_3-way'!$D301="","",'True_Odds_Calculator_3-way'!O302/'True_Odds_Calculator_3-way'!B302-1)</f>
        <v>2.8283301787535713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5.7493814033049429E-2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1.0583672142324083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3.4798069308797475</v>
      </c>
      <c r="I302" s="6">
        <f>IF('Log_working_3-way'!$D302="","",'True_Odds_Calculator_3-way'!O303/'True_Odds_Calculator_3-way'!B303-1)</f>
        <v>4.0793421348495071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5.493339188991353E-2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1.0548518820122421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26.69953674092924</v>
      </c>
      <c r="I303" s="6">
        <f>IF('Log_working_3-way'!$D303="","",'True_Odds_Calculator_3-way'!O304/'True_Odds_Calculator_3-way'!B304-1)</f>
        <v>4.7797082454400446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5.48337999318389E-2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1.0483824553028727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16.681196417499248</v>
      </c>
      <c r="I304" s="6">
        <f>IF('Log_working_3-way'!$D304="","",'True_Odds_Calculator_3-way'!O305/'True_Odds_Calculator_3-way'!B305-1)</f>
        <v>4.9183258560299965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5.0781411732482518E-2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1.0579257668482531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32.579261155545879</v>
      </c>
      <c r="I305" s="6">
        <f>IF('Log_working_3-way'!$D305="","",'True_Odds_Calculator_3-way'!O306/'True_Odds_Calculator_3-way'!B306-1)</f>
        <v>4.3983576469382522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5.5140517778065945E-2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1.0214598598706643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7.5556980816371269</v>
      </c>
      <c r="I306" s="6">
        <f>IF('Log_working_3-way'!$D306="","",'True_Odds_Calculator_3-way'!O307/'True_Odds_Calculator_3-way'!B307-1)</f>
        <v>8.4270781570787356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2.3083661043527215E-2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1.0213341410342602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5.4631380457588365</v>
      </c>
      <c r="I307" s="6">
        <f>IF('Log_working_3-way'!$D307="","",'True_Odds_Calculator_3-way'!O308/'True_Odds_Calculator_3-way'!B308-1)</f>
        <v>7.8197072047026559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2.2485988110427568E-2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1.0217272352833739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18.479567305205617</v>
      </c>
      <c r="I308" s="6">
        <f>IF('Log_working_3-way'!$D308="","",'True_Odds_Calculator_3-way'!O309/'True_Odds_Calculator_3-way'!B309-1)</f>
        <v>7.8674587123130824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2.3115484369591766E-2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1.0198318406346707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15.998310726884284</v>
      </c>
      <c r="I309" s="6">
        <f>IF('Log_working_3-way'!$D309="","",'True_Odds_Calculator_3-way'!O310/'True_Odds_Calculator_3-way'!B310-1)</f>
        <v>7.4697465213541072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2.134331993667038E-2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1.0302159060816616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10.357080952943882</v>
      </c>
      <c r="I310" s="6">
        <f>IF('Log_working_3-way'!$D310="","",'True_Odds_Calculator_3-way'!O311/'True_Odds_Calculator_3-way'!B311-1)</f>
        <v>12.382210726383095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3.2684302900186202E-2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1.0332497274277841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18.081938066846266</v>
      </c>
      <c r="I311" s="6">
        <f>IF('Log_working_3-way'!$D311="","",'True_Odds_Calculator_3-way'!O312/'True_Odds_Calculator_3-way'!B312-1)</f>
        <v>9.4529855721313663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3.5171917577538903E-2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1.031026773517586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17.300304412181791</v>
      </c>
      <c r="I312" s="6">
        <f>IF('Log_working_3-way'!$D312="","",'True_Odds_Calculator_3-way'!O313/'True_Odds_Calculator_3-way'!B313-1)</f>
        <v>9.6851591417800798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3.2965969125425376E-2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1.0402657556050987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13.626050687722874</v>
      </c>
      <c r="I313" s="6">
        <f>IF('Log_working_3-way'!$D313="","",'True_Odds_Calculator_3-way'!O314/'True_Odds_Calculator_3-way'!B314-1)</f>
        <v>8.3606724401426398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4.3261054421768641E-2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1.0377750008315556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5.3589296571779226</v>
      </c>
      <c r="I314" s="6">
        <f>IF('Log_working_3-way'!$D314="","",'True_Odds_Calculator_3-way'!O315/'True_Odds_Calculator_3-way'!B315-1)</f>
        <v>7.4727310679306882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3.9242206988753692E-2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1.0354292588863003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14.413770629992857</v>
      </c>
      <c r="I315" s="6">
        <f>IF('Log_working_3-way'!$D315="","",'True_Odds_Calculator_3-way'!O316/'True_Odds_Calculator_3-way'!B316-1)</f>
        <v>7.4826023331591696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3.803283337215535E-2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1.0371190730630204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8.3341267341057339</v>
      </c>
      <c r="I316" s="6">
        <f>IF('Log_working_3-way'!$D316="","",'True_Odds_Calculator_3-way'!O317/'True_Odds_Calculator_3-way'!B317-1)</f>
        <v>8.3341267341057339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3.971962616822422E-2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1.0548586916460663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45.14685812755171</v>
      </c>
      <c r="I317" s="6">
        <f>IF('Log_working_3-way'!$D317="","",'True_Odds_Calculator_3-way'!O318/'True_Odds_Calculator_3-way'!B318-1)</f>
        <v>3.7045061240255075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4.5039913848060609E-2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1.0257802283458302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9.1926394678272132</v>
      </c>
      <c r="I318" s="6">
        <f>IF('Log_working_3-way'!$D318="","",'True_Odds_Calculator_3-way'!O319/'True_Odds_Calculator_3-way'!B319-1)</f>
        <v>6.3451531293594527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2.7534419550753642E-2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1.0325567831193989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18.09434961356261</v>
      </c>
      <c r="I319" s="6">
        <f>IF('Log_working_3-way'!$D319="","",'True_Odds_Calculator_3-way'!O320/'True_Odds_Calculator_3-way'!B320-1)</f>
        <v>6.0229906000872351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3.4499043933006179E-2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1.0675738314558496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45.321468295246625</v>
      </c>
      <c r="I320" s="6">
        <f>IF('Log_working_3-way'!$D320="","",'True_Odds_Calculator_3-way'!O321/'True_Odds_Calculator_3-way'!B321-1)</f>
        <v>2.8502687027246121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5.5712364136413006E-2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1.0247316624594069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24.91470734757068</v>
      </c>
      <c r="I321" s="6">
        <f>IF('Log_working_3-way'!$D321="","",'True_Odds_Calculator_3-way'!O322/'True_Odds_Calculator_3-way'!B322-1)</f>
        <v>6.2020168192725817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2.5298286055793984E-2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1.0243361623831602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29.136468023409634</v>
      </c>
      <c r="I322" s="6">
        <f>IF('Log_working_3-way'!$D322="","",'True_Odds_Calculator_3-way'!O323/'True_Odds_Calculator_3-way'!B323-1)</f>
        <v>4.136465596111818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2.414780348145884E-2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1.0254030913453804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10.415174684000483</v>
      </c>
      <c r="I323" s="6">
        <f>IF('Log_working_3-way'!$D323="","",'True_Odds_Calculator_3-way'!O324/'True_Odds_Calculator_3-way'!B324-1)</f>
        <v>7.5195148476647997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2.7428799956096706E-2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1.025936273241139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17.23538702136829</v>
      </c>
      <c r="I324" s="6">
        <f>IF('Log_working_3-way'!$D324="","",'True_Odds_Calculator_3-way'!O325/'True_Odds_Calculator_3-way'!B325-1)</f>
        <v>6.5922918046193422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2.7687455088191815E-2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1.0322398730978402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33.379556705413428</v>
      </c>
      <c r="I325" s="6">
        <f>IF('Log_working_3-way'!$D325="","",'True_Odds_Calculator_3-way'!O326/'True_Odds_Calculator_3-way'!B326-1)</f>
        <v>5.1876888101570549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3.0578704253292788E-2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1.0274159216058667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16.006848715483308</v>
      </c>
      <c r="I326" s="6">
        <f>IF('Log_working_3-way'!$D326="","",'True_Odds_Calculator_3-way'!O327/'True_Odds_Calculator_3-way'!B327-1)</f>
        <v>7.0216029650310645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2.9390959149340201E-2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1.0254495654842251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31.608610400877545</v>
      </c>
      <c r="I327" s="6">
        <f>IF('Log_working_3-way'!$D327="","",'True_Odds_Calculator_3-way'!O328/'True_Odds_Calculator_3-way'!B328-1)</f>
        <v>5.0692601456947664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2.4649899461536506E-2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1.0233312120915292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3.038227905644491</v>
      </c>
      <c r="I328" s="6">
        <f>IF('Log_working_3-way'!$D328="","",'True_Odds_Calculator_3-way'!O329/'True_Odds_Calculator_3-way'!B329-1)</f>
        <v>5.6638234615542276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2.3007856141545435E-2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1.0386955134047495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0.29305477707414229</v>
      </c>
      <c r="I329" s="6">
        <f>IF('Log_working_3-way'!$D329="","",'True_Odds_Calculator_3-way'!O330/'True_Odds_Calculator_3-way'!B330-1)</f>
        <v>1.7180206382593166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2.8832990732534647E-2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1.0300121698758602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40.077229440927937</v>
      </c>
      <c r="I330" s="6">
        <f>IF('Log_working_3-way'!$D330="","",'True_Odds_Calculator_3-way'!O331/'True_Odds_Calculator_3-way'!B331-1)</f>
        <v>4.1959718885963815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2.649636197709615E-2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1.0211626642859188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22.055594001053564</v>
      </c>
      <c r="I331" s="6">
        <f>IF('Log_working_3-way'!$D331="","",'True_Odds_Calculator_3-way'!O332/'True_Odds_Calculator_3-way'!B332-1)</f>
        <v>6.7198837506999523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2.2090245311702672E-2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1.020520598740331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9.3804074229966226</v>
      </c>
      <c r="I332" s="6">
        <f>IF('Log_working_3-way'!$D332="","",'True_Odds_Calculator_3-way'!O333/'True_Odds_Calculator_3-way'!B333-1)</f>
        <v>7.3157784529405987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2.213638812231622E-2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1.0215591422444501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17.159903340582453</v>
      </c>
      <c r="I333" s="6">
        <f>IF('Log_working_3-way'!$D333="","",'True_Odds_Calculator_3-way'!O334/'True_Odds_Calculator_3-way'!B334-1)</f>
        <v>7.1646449714617084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2.3082126829386151E-2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1.0213568585457435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18.84023341405214</v>
      </c>
      <c r="I334" s="6">
        <f>IF('Log_working_3-way'!$D334="","",'True_Odds_Calculator_3-way'!O335/'True_Odds_Calculator_3-way'!B335-1)</f>
        <v>6.9820903149236386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2.2697687454134474E-2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1.0259063093456267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30.847483030833143</v>
      </c>
      <c r="I335" s="6">
        <f>IF('Log_working_3-way'!$D335="","",'True_Odds_Calculator_3-way'!O336/'True_Odds_Calculator_3-way'!B336-1)</f>
        <v>4.8590996721168844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2.529487786763962E-2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1.0228096758029217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22.94111659269662</v>
      </c>
      <c r="I336" s="6">
        <f>IF('Log_working_3-way'!$D336="","",'True_Odds_Calculator_3-way'!O337/'True_Odds_Calculator_3-way'!B337-1)</f>
        <v>6.7515835861804652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2.3653226042479103E-2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1.0242371144650404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30.54012317308576</v>
      </c>
      <c r="I337" s="6">
        <f>IF('Log_working_3-way'!$D337="","",'True_Odds_Calculator_3-way'!O338/'True_Odds_Calculator_3-way'!B338-1)</f>
        <v>6.293341510716238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2.3555224374896433E-2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1.024755077649651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35.786587187689783</v>
      </c>
      <c r="I338" s="6">
        <f>IF('Log_working_3-way'!$D338="","",'True_Odds_Calculator_3-way'!O339/'True_Odds_Calculator_3-way'!B339-1)</f>
        <v>3.2956407094907894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2.3140538385358456E-2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1.104521173175425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-0.56082867261480773</v>
      </c>
      <c r="I339" s="6">
        <f>IF('Log_working_3-way'!$D339="","",'True_Odds_Calculator_3-way'!O340/'True_Odds_Calculator_3-way'!B340-1)</f>
        <v>2.1301237906392081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6.38425818377657E-2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1.0633861241258769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0.98323577533589068</v>
      </c>
      <c r="I340" s="6">
        <f>IF('Log_working_3-way'!$D340="","",'True_Odds_Calculator_3-way'!O341/'True_Odds_Calculator_3-way'!B341-1)</f>
        <v>5.9171468315789362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5.6013711585346737E-2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1.0480296936239111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17.802830017783293</v>
      </c>
      <c r="I341" s="6">
        <f>IF('Log_working_3-way'!$D341="","",'True_Odds_Calculator_3-way'!O342/'True_Odds_Calculator_3-way'!B342-1)</f>
        <v>10.012694590798731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5.0537945674723694E-2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1.0468208589260599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8.0738280041620953</v>
      </c>
      <c r="I342" s="6">
        <f>IF('Log_working_3-way'!$D342="","",'True_Odds_Calculator_3-way'!O343/'True_Odds_Calculator_3-way'!B343-1)</f>
        <v>8.599739668076797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4.9831106328281471E-2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1.0348453209386903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0.50529512662593024</v>
      </c>
      <c r="I343" s="6">
        <f>IF('Log_working_3-way'!$D343="","",'True_Odds_Calculator_3-way'!O344/'True_Odds_Calculator_3-way'!B344-1)</f>
        <v>2.4771418576013775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2.7699740562647346E-2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1.0261659870669531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32.753770081454277</v>
      </c>
      <c r="I344" s="6">
        <f>IF('Log_working_3-way'!$D344="","",'True_Odds_Calculator_3-way'!O345/'True_Odds_Calculator_3-way'!B345-1)</f>
        <v>4.3251591588459046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2.5132186451056526E-2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1.0219498968941305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6.4605552678609417</v>
      </c>
      <c r="I345" s="6">
        <f>IF('Log_working_3-way'!$D345="","",'True_Odds_Calculator_3-way'!O346/'True_Odds_Calculator_3-way'!B346-1)</f>
        <v>5.4277515090175488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2.2849428764280866E-2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1.0313175378640671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46.012574151765335</v>
      </c>
      <c r="I346" s="6">
        <f>IF('Log_working_3-way'!$D346="","",'True_Odds_Calculator_3-way'!O347/'True_Odds_Calculator_3-way'!B347-1)</f>
        <v>2.9307944130377153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2.5795960167912746E-2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1.0374496623701177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-0.14055455171256592</v>
      </c>
      <c r="I347" s="6">
        <f>IF('Log_working_3-way'!$D347="","",'True_Odds_Calculator_3-way'!O348/'True_Odds_Calculator_3-way'!B348-1)</f>
        <v>2.6261189987642224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2.7775896196948757E-2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1.0386948593126457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55.715382376502106</v>
      </c>
      <c r="I348" s="6">
        <f>IF('Log_working_3-way'!$D348="","",'True_Odds_Calculator_3-way'!O349/'True_Odds_Calculator_3-way'!B349-1)</f>
        <v>1.7865606115510229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2.744017670016663E-2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1.0308286662774435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31.441821985921038</v>
      </c>
      <c r="I349" s="6">
        <f>IF('Log_working_3-way'!$D349="","",'True_Odds_Calculator_3-way'!O350/'True_Odds_Calculator_3-way'!B350-1)</f>
        <v>4.5305636799552893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2.9917782772489243E-2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1.0370310029314946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1.8966998145291187</v>
      </c>
      <c r="I350" s="6">
        <f>IF('Log_working_3-way'!$D350="","",'True_Odds_Calculator_3-way'!O351/'True_Odds_Calculator_3-way'!B351-1)</f>
        <v>3.6540332642598994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3.3334267262513428E-2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1.0256813854413966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14.083634888372881</v>
      </c>
      <c r="I351" s="6">
        <f>IF('Log_working_3-way'!$D351="","",'True_Odds_Calculator_3-way'!O352/'True_Odds_Calculator_3-way'!B352-1)</f>
        <v>6.3851648601588007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2.7605820133586922E-2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1.0352538456657479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38.825690003233774</v>
      </c>
      <c r="I352" s="6">
        <f>IF('Log_working_3-way'!$D352="","",'True_Odds_Calculator_3-way'!O353/'True_Odds_Calculator_3-way'!B353-1)</f>
        <v>3.3503931697011335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3.1780924370597097E-2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1.0259326083322327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9.1260099237277039</v>
      </c>
      <c r="I353" s="6">
        <f>IF('Log_working_3-way'!$D353="","",'True_Odds_Calculator_3-way'!O354/'True_Odds_Calculator_3-way'!B354-1)</f>
        <v>6.1081778938658315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2.7633524127212761E-2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1.0612651636549926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-0.74918546796692786</v>
      </c>
      <c r="I354" s="6">
        <f>IF('Log_working_3-way'!$D354="","",'True_Odds_Calculator_3-way'!O355/'True_Odds_Calculator_3-way'!B355-1)</f>
        <v>0.74487877383793299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3.2576400279837436E-2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1.0562167602611492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59.744180502591661</v>
      </c>
      <c r="I355" s="6">
        <f>IF('Log_working_3-way'!$D355="","",'True_Odds_Calculator_3-way'!O356/'True_Odds_Calculator_3-way'!B356-1)</f>
        <v>1.3037598562361188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3.6941443692142029E-2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1.0268342427964685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33.977558208376166</v>
      </c>
      <c r="I356" s="6">
        <f>IF('Log_working_3-way'!$D356="","",'True_Odds_Calculator_3-way'!O357/'True_Odds_Calculator_3-way'!B357-1)</f>
        <v>6.0114003613438083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2.5126758056154941E-2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1.0220916769861808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8.6607688632802624</v>
      </c>
      <c r="I357" s="6">
        <f>IF('Log_working_3-way'!$D357="","",'True_Odds_Calculator_3-way'!O358/'True_Odds_Calculator_3-way'!B358-1)</f>
        <v>6.4550196157806026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2.3608935628116168E-2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1.0214426752709991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7.3567559290542004</v>
      </c>
      <c r="I358" s="6">
        <f>IF('Log_working_3-way'!$D358="","",'True_Odds_Calculator_3-way'!O359/'True_Odds_Calculator_3-way'!B359-1)</f>
        <v>8.8507392339218498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2.3081118774898712E-2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1.0534870024987584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60.862352399754151</v>
      </c>
      <c r="I359" s="6">
        <f>IF('Log_working_3-way'!$D359="","",'True_Odds_Calculator_3-way'!O360/'True_Odds_Calculator_3-way'!B360-1)</f>
        <v>1.0420650863772618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3.4554903221791333E-2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1.0363543869040219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1.4902324919721748</v>
      </c>
      <c r="I360" s="6">
        <f>IF('Log_working_3-way'!$D360="","",'True_Odds_Calculator_3-way'!O361/'True_Odds_Calculator_3-way'!B361-1)</f>
        <v>7.6640919975318997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3.4627484942662434E-2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1.0335978180771577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22.691058598264842</v>
      </c>
      <c r="I361" s="6">
        <f>IF('Log_working_3-way'!$D361="","",'True_Odds_Calculator_3-way'!O362/'True_Odds_Calculator_3-way'!B362-1)</f>
        <v>8.9946232466951201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3.4457837057900287E-2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1.0309349888434178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16.379897595682806</v>
      </c>
      <c r="I362" s="6">
        <f>IF('Log_working_3-way'!$D362="","",'True_Odds_Calculator_3-way'!O363/'True_Odds_Calculator_3-way'!B363-1)</f>
        <v>9.1380460666430956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3.306769474286364E-2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1.0322601831423117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23.194653872515417</v>
      </c>
      <c r="I363" s="6">
        <f>IF('Log_working_3-way'!$D363="","",'True_Odds_Calculator_3-way'!O364/'True_Odds_Calculator_3-way'!B364-1)</f>
        <v>6.7665831111766961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3.3286118980170087E-2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1.0356023166162833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24.120527904729595</v>
      </c>
      <c r="I364" s="6">
        <f>IF('Log_working_3-way'!$D364="","",'True_Odds_Calculator_3-way'!O365/'True_Odds_Calculator_3-way'!B365-1)</f>
        <v>8.1363805916032383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3.6237000678672526E-2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1.0383488233054896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18.857339784933046</v>
      </c>
      <c r="I365" s="6">
        <f>IF('Log_working_3-way'!$D365="","",'True_Odds_Calculator_3-way'!O366/'True_Odds_Calculator_3-way'!B366-1)</f>
        <v>7.6153613036569947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4.0479603439643075E-2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1.0371741281335225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16.878767917553599</v>
      </c>
      <c r="I366" s="6">
        <f>IF('Log_working_3-way'!$D366="","",'True_Odds_Calculator_3-way'!O367/'True_Odds_Calculator_3-way'!B367-1)</f>
        <v>4.7526366078299693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3.9169623901096795E-2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1.046425103322381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36.000871218197993</v>
      </c>
      <c r="I367" s="6">
        <f>IF('Log_working_3-way'!$D367="","",'True_Odds_Calculator_3-way'!O368/'True_Odds_Calculator_3-way'!B368-1)</f>
        <v>4.9943723927931885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4.2644599043286435E-2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1.0379834818268414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5.6605568139672471</v>
      </c>
      <c r="I368" s="6">
        <f>IF('Log_working_3-way'!$D368="","",'True_Odds_Calculator_3-way'!O369/'True_Odds_Calculator_3-way'!B369-1)</f>
        <v>7.9398461103590723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3.9734056724876954E-2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1.0476910602414198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16.840400556401971</v>
      </c>
      <c r="I369" s="6">
        <f>IF('Log_working_3-way'!$D369="","",'True_Odds_Calculator_3-way'!O370/'True_Odds_Calculator_3-way'!B370-1)</f>
        <v>10.08902391513198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5.0440455150729813E-2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1.0305097073298639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10.671049405298097</v>
      </c>
      <c r="I370" s="6">
        <f>IF('Log_working_3-way'!$D370="","",'True_Odds_Calculator_3-way'!O371/'True_Odds_Calculator_3-way'!B371-1)</f>
        <v>8.8811207818089954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3.3011406413962385E-2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1.0254397118174576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30.501082321415684</v>
      </c>
      <c r="I371" s="6">
        <f>IF('Log_working_3-way'!$D371="","",'True_Odds_Calculator_3-way'!O372/'True_Odds_Calculator_3-way'!B372-1)</f>
        <v>5.72203640088021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2.4823767064421354E-2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1.0303946433839033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11.260788732086541</v>
      </c>
      <c r="I372" s="6">
        <f>IF('Log_working_3-way'!$D372="","",'True_Odds_Calculator_3-way'!O373/'True_Odds_Calculator_3-way'!B373-1)</f>
        <v>9.6855789569020807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3.2925385949155395E-2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1.0395271761272111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24.540490282648978</v>
      </c>
      <c r="I373" s="6">
        <f>IF('Log_working_3-way'!$D373="","",'True_Odds_Calculator_3-way'!O374/'True_Odds_Calculator_3-way'!B374-1)</f>
        <v>6.4583677367321561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4.0320868278411304E-2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1.0378880865934823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5.947941120694729</v>
      </c>
      <c r="I374" s="6">
        <f>IF('Log_working_3-way'!$D374="","",'True_Odds_Calculator_3-way'!O375/'True_Odds_Calculator_3-way'!B375-1)</f>
        <v>9.2683143667629917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4.0059034366434654E-2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1.0359181118012286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9.7676305796862888</v>
      </c>
      <c r="I375" s="6">
        <f>IF('Log_working_3-way'!$D375="","",'True_Odds_Calculator_3-way'!O376/'True_Odds_Calculator_3-way'!B376-1)</f>
        <v>10.605865902953003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3.8813239900196361E-2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1.0314458612415529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7.324348883226266</v>
      </c>
      <c r="I376" s="6">
        <f>IF('Log_working_3-way'!$D376="","",'True_Odds_Calculator_3-way'!O377/'True_Odds_Calculator_3-way'!B377-1)</f>
        <v>6.3056063012501022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3.3096685759851363E-2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1.0303853274607451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9.2104709260053763</v>
      </c>
      <c r="I377" s="6">
        <f>IF('Log_working_3-way'!$D377="","",'True_Odds_Calculator_3-way'!O378/'True_Odds_Calculator_3-way'!B378-1)</f>
        <v>6.515507436507896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3.2411406064974058E-2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1.0373788822145933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27.16381713758447</v>
      </c>
      <c r="I378" s="6">
        <f>IF('Log_working_3-way'!$D378="","",'True_Odds_Calculator_3-way'!O379/'True_Odds_Calculator_3-way'!B379-1)</f>
        <v>5.8180358868112609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3.7444869566141126E-2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1.0209547224215352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12.415976337175595</v>
      </c>
      <c r="I379" s="6">
        <f>IF('Log_working_3-way'!$D379="","",'True_Odds_Calculator_3-way'!O380/'True_Odds_Calculator_3-way'!B380-1)</f>
        <v>5.530221040269355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2.2469090588482565E-2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1.0237850916742459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29.49345574203906</v>
      </c>
      <c r="I380" s="6">
        <f>IF('Log_working_3-way'!$D380="","",'True_Odds_Calculator_3-way'!O381/'True_Odds_Calculator_3-way'!B381-1)</f>
        <v>5.2304918849522597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2.3498695455425933E-2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1.021700294287835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19.381673657223164</v>
      </c>
      <c r="I381" s="6">
        <f>IF('Log_working_3-way'!$D381="","",'True_Odds_Calculator_3-way'!O382/'True_Odds_Calculator_3-way'!B382-1)</f>
        <v>6.3374025166003385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2.2991268124649356E-2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1.026672356697262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1.5252306221231278</v>
      </c>
      <c r="I382" s="6">
        <f>IF('Log_working_3-way'!$D382="","",'True_Odds_Calculator_3-way'!O383/'True_Odds_Calculator_3-way'!B383-1)</f>
        <v>3.2758850685802248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2.3571496342396525E-2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1.0298994841744895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30.72661915181224</v>
      </c>
      <c r="I383" s="6">
        <f>IF('Log_working_3-way'!$D383="","",'True_Odds_Calculator_3-way'!O384/'True_Odds_Calculator_3-way'!B384-1)</f>
        <v>4.7240769130234348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2.9200781471373283E-2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1.0343121536873834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40.465781283769452</v>
      </c>
      <c r="I384" s="6">
        <f>IF('Log_working_3-way'!$D384="","",'True_Odds_Calculator_3-way'!O385/'True_Odds_Calculator_3-way'!B385-1)</f>
        <v>3.8580017620415452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3.0213616551026945E-2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1.0246634455744095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12.068399154265654</v>
      </c>
      <c r="I385" s="6">
        <f>IF('Log_working_3-way'!$D385="","",'True_Odds_Calculator_3-way'!O386/'True_Odds_Calculator_3-way'!B386-1)</f>
        <v>8.1086115138855224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2.6720692931897272E-2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1.0307015858833919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26.741986715181724</v>
      </c>
      <c r="I386" s="6">
        <f>IF('Log_working_3-way'!$D386="","",'True_Odds_Calculator_3-way'!O387/'True_Odds_Calculator_3-way'!B387-1)</f>
        <v>6.7852284621752048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3.0811434715748431E-2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1.0246530014086179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2.1266054505928906</v>
      </c>
      <c r="I387" s="6">
        <f>IF('Log_working_3-way'!$D387="","",'True_Odds_Calculator_3-way'!O388/'True_Odds_Calculator_3-way'!B388-1)</f>
        <v>5.4234371979402827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2.3536427093198586E-2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1.1132585780183604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76.527251946431448</v>
      </c>
      <c r="I388" s="6">
        <f>IF('Log_working_3-way'!$D388="","",'True_Odds_Calculator_3-way'!O389/'True_Odds_Calculator_3-way'!B389-1)</f>
        <v>4.826583807476359E-3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4.6886627433739836E-2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1.0247147148704194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11.693186923377731</v>
      </c>
      <c r="I389" s="6">
        <f>IF('Log_working_3-way'!$D389="","",'True_Odds_Calculator_3-way'!O390/'True_Odds_Calculator_3-way'!B390-1)</f>
        <v>7.8894363819593654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2.6761997586651098E-2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1.0258009360455496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17.558057103261561</v>
      </c>
      <c r="I390" s="6">
        <f>IF('Log_working_3-way'!$D390="","",'True_Odds_Calculator_3-way'!O391/'True_Odds_Calculator_3-way'!B391-1)</f>
        <v>7.4187117002780241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2.7534774810757501E-2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1.0482395170554524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57.168233361904065</v>
      </c>
      <c r="I391" s="6">
        <f>IF('Log_working_3-way'!$D391="","",'True_Odds_Calculator_3-way'!O392/'True_Odds_Calculator_3-way'!B392-1)</f>
        <v>1.8381778106101216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3.3081787813587615E-2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1.026056676991618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11.229150837473364</v>
      </c>
      <c r="I392" s="6">
        <f>IF('Log_working_3-way'!$D392="","",'True_Odds_Calculator_3-way'!O393/'True_Odds_Calculator_3-way'!B393-1)</f>
        <v>9.0548070346587792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2.8266013494480768E-2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1.0254868095063401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16.330468869687397</v>
      </c>
      <c r="I393" s="6">
        <f>IF('Log_working_3-way'!$D393="","",'True_Odds_Calculator_3-way'!O394/'True_Odds_Calculator_3-way'!B394-1)</f>
        <v>9.3959492710225927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2.7289845924383327E-2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1.0253915747573012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12.057903955943768</v>
      </c>
      <c r="I394" s="6">
        <f>IF('Log_working_3-way'!$D394="","",'True_Odds_Calculator_3-way'!O395/'True_Odds_Calculator_3-way'!B395-1)</f>
        <v>9.3933585793127978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2.7545912456398369E-2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1.025420489509282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10.735028829137407</v>
      </c>
      <c r="I395" s="6">
        <f>IF('Log_working_3-way'!$D395="","",'True_Odds_Calculator_3-way'!O396/'True_Odds_Calculator_3-way'!B396-1)</f>
        <v>6.9005059309906027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2.7379424118554763E-2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1.0251504523785797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13.401676604285967</v>
      </c>
      <c r="I396" s="6">
        <f>IF('Log_working_3-way'!$D396="","",'True_Odds_Calculator_3-way'!O397/'True_Odds_Calculator_3-way'!B397-1)</f>
        <v>7.4217416820911009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2.716508742333712E-2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1.0330352354324996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31.75520064428013</v>
      </c>
      <c r="I397" s="6">
        <f>IF('Log_working_3-way'!$D397="","",'True_Odds_Calculator_3-way'!O398/'True_Odds_Calculator_3-way'!B398-1)</f>
        <v>4.2899262810091665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3.195994834660576E-2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1.034823918770609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35.009648399287649</v>
      </c>
      <c r="I398" s="6">
        <f>IF('Log_working_3-way'!$D398="","",'True_Odds_Calculator_3-way'!O399/'True_Odds_Calculator_3-way'!B399-1)</f>
        <v>4.7897519942327005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3.2507994496678183E-2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1.0274591204903216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22.363583295452969</v>
      </c>
      <c r="I399" s="6">
        <f>IF('Log_working_3-way'!$D399="","",'True_Odds_Calculator_3-way'!O400/'True_Odds_Calculator_3-way'!B400-1)</f>
        <v>7.4605849446451984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2.84903316019256E-2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1.0337310238717603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41.61881003640822</v>
      </c>
      <c r="I400" s="6">
        <f>IF('Log_working_3-way'!$D400="","",'True_Odds_Calculator_3-way'!O401/'True_Odds_Calculator_3-way'!B401-1)</f>
        <v>4.3296595036453018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2.9069687794825327E-2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1.0253191658709364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14.450673709690042</v>
      </c>
      <c r="I401" s="6">
        <f>IF('Log_working_3-way'!$D401="","",'True_Odds_Calculator_3-way'!O402/'True_Odds_Calculator_3-way'!B402-1)</f>
        <v>7.8846203884975701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2.7318563748284674E-2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1.0295768887058958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24.006769680039302</v>
      </c>
      <c r="I402" s="6">
        <f>IF('Log_working_3-way'!$D402="","",'True_Odds_Calculator_3-way'!O403/'True_Odds_Calculator_3-way'!B403-1)</f>
        <v>6.089026475621953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3.0409735993492282E-2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1.0257549029775377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19.29691047098617</v>
      </c>
      <c r="I403" s="6">
        <f>IF('Log_working_3-way'!$D403="","",'True_Odds_Calculator_3-way'!O404/'True_Odds_Calculator_3-way'!B404-1)</f>
        <v>6.812117287667566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2.726344538546055E-2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1.0265100504528624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11.579320159537252</v>
      </c>
      <c r="I404" s="6">
        <f>IF('Log_working_3-way'!$D404="","",'True_Odds_Calculator_3-way'!O405/'True_Odds_Calculator_3-way'!B405-1)</f>
        <v>7.2633951772618275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2.8615910286238222E-2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1.0324308752220082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35.537045085834535</v>
      </c>
      <c r="I405" s="6">
        <f>IF('Log_working_3-way'!$D405="","",'True_Odds_Calculator_3-way'!O406/'True_Odds_Calculator_3-way'!B406-1)</f>
        <v>4.7189223235315385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3.012842259554005E-2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1.0293445579565472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25.900742791683996</v>
      </c>
      <c r="I406" s="6">
        <f>IF('Log_working_3-way'!$D406="","",'True_Odds_Calculator_3-way'!O407/'True_Odds_Calculator_3-way'!B407-1)</f>
        <v>6.2100677470305108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2.9742235723471788E-2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1.0271914006170559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15.1862549315669</v>
      </c>
      <c r="I407" s="6">
        <f>IF('Log_working_3-way'!$D407="","",'True_Odds_Calculator_3-way'!O408/'True_Odds_Calculator_3-way'!B408-1)</f>
        <v>7.6574288462223485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2.9251373153979854E-2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1.029843234084491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29.662762472531647</v>
      </c>
      <c r="I408" s="6">
        <f>IF('Log_working_3-way'!$D408="","",'True_Odds_Calculator_3-way'!O409/'True_Odds_Calculator_3-way'!B409-1)</f>
        <v>5.7635213217653218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2.931598333309271E-2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1.0256644057494664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9.7396075929926145</v>
      </c>
      <c r="I409" s="6">
        <f>IF('Log_working_3-way'!$D409="","",'True_Odds_Calculator_3-way'!O410/'True_Odds_Calculator_3-way'!B410-1)</f>
        <v>8.0442741256387897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2.7728962401750268E-2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1.0254240787108246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10.415872035242741</v>
      </c>
      <c r="I410" s="6">
        <f>IF('Log_working_3-way'!$D410="","",'True_Odds_Calculator_3-way'!O411/'True_Odds_Calculator_3-way'!B411-1)</f>
        <v>6.9006088685395177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2.7366038324942554E-2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1.0265319915516553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10.640576685255251</v>
      </c>
      <c r="I411" s="6">
        <f>IF('Log_working_3-way'!$D411="","",'True_Odds_Calculator_3-way'!O412/'True_Odds_Calculator_3-way'!B412-1)</f>
        <v>6.9365926965649294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2.856044378535727E-2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1.0254365486515424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12.651663468977775</v>
      </c>
      <c r="I412" s="6">
        <f>IF('Log_working_3-way'!$D412="","",'True_Odds_Calculator_3-way'!O413/'True_Odds_Calculator_3-way'!B413-1)</f>
        <v>7.8828455110847528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2.7523831813826227E-2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1.0276820476752997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25.660810154303256</v>
      </c>
      <c r="I413" s="6">
        <f>IF('Log_working_3-way'!$D413="","",'True_Odds_Calculator_3-way'!O414/'True_Odds_Calculator_3-way'!B414-1)</f>
        <v>5.7002363943423981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2.8158151630460537E-2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1.0292653095158943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31.11899386889462</v>
      </c>
      <c r="I414" s="6">
        <f>IF('Log_working_3-way'!$D414="","",'True_Odds_Calculator_3-way'!O415/'True_Odds_Calculator_3-way'!B415-1)</f>
        <v>5.7343120386056334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2.8346728891193385E-2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1.0260778630984806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18.220485710694497</v>
      </c>
      <c r="I415" s="6">
        <f>IF('Log_working_3-way'!$D415="","",'True_Odds_Calculator_3-way'!O416/'True_Odds_Calculator_3-way'!B416-1)</f>
        <v>6.1851155563556599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2.7710054630005754E-2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1.0329406243112405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32.146059501016786</v>
      </c>
      <c r="I416" s="6">
        <f>IF('Log_working_3-way'!$D416="","",'True_Odds_Calculator_3-way'!O417/'True_Odds_Calculator_3-way'!B417-1)</f>
        <v>4.3157968609997974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3.1753316554961497E-2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1.0259026559335545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10.89135535732656</v>
      </c>
      <c r="I417" s="6">
        <f>IF('Log_working_3-way'!$D417="","",'True_Odds_Calculator_3-way'!O418/'True_Odds_Calculator_3-way'!B418-1)</f>
        <v>9.1213871259925412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2.8102880932636465E-2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1.0301464737081691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11.715491749214616</v>
      </c>
      <c r="I418" s="6">
        <f>IF('Log_working_3-way'!$D418="","",'True_Odds_Calculator_3-way'!O419/'True_Odds_Calculator_3-way'!B419-1)</f>
        <v>6.7293825169026498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3.2401615510731174E-2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1.039188128285363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23.520301367161334</v>
      </c>
      <c r="I419" s="6">
        <f>IF('Log_working_3-way'!$D419="","",'True_Odds_Calculator_3-way'!O420/'True_Odds_Calculator_3-way'!B420-1)</f>
        <v>5.2558172037575028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4.0264590684758961E-2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1.0435639261863374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33.442285004564887</v>
      </c>
      <c r="I420" s="6">
        <f>IF('Log_working_3-way'!$D420="","",'True_Odds_Calculator_3-way'!O421/'True_Odds_Calculator_3-way'!B421-1)</f>
        <v>5.5482816468331642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4.1058421243561405E-2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1.0402002485067865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4.2220916699304745</v>
      </c>
      <c r="I421" s="6">
        <f>IF('Log_working_3-way'!$D421="","",'True_Odds_Calculator_3-way'!O422/'True_Odds_Calculator_3-way'!B422-1)</f>
        <v>6.2936652249442169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4.049722038116621E-2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1.0322806887869651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6.5865654472940527</v>
      </c>
      <c r="I422" s="6">
        <f>IF('Log_working_3-way'!$D422="","",'True_Odds_Calculator_3-way'!O423/'True_Odds_Calculator_3-way'!B423-1)</f>
        <v>8.1540845414644227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3.423292393880617E-2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1.031029908032788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10.270166784314899</v>
      </c>
      <c r="I423" s="6">
        <f>IF('Log_working_3-way'!$D423="","",'True_Odds_Calculator_3-way'!O424/'True_Odds_Calculator_3-way'!B424-1)</f>
        <v>8.939313653298095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3.3556960736376373E-2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1.0293387140596753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9.556522820916463</v>
      </c>
      <c r="I424" s="6">
        <f>IF('Log_working_3-way'!$D424="","",'True_Odds_Calculator_3-way'!O425/'True_Odds_Calculator_3-way'!B425-1)</f>
        <v>11.016264179546713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3.1796029007017612E-2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1.0273517182434302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35.708777713233822</v>
      </c>
      <c r="I425" s="6">
        <f>IF('Log_working_3-way'!$D425="","",'True_Odds_Calculator_3-way'!O426/'True_Odds_Calculator_3-way'!B426-1)</f>
        <v>5.0957219691431828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2.5309230249965342E-2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1.0252112529630999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3.0469340246434902</v>
      </c>
      <c r="I426" s="6">
        <f>IF('Log_working_3-way'!$D426="","",'True_Odds_Calculator_3-way'!O427/'True_Odds_Calculator_3-way'!B427-1)</f>
        <v>6.0502290842516286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2.4969379926419899E-2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1.0258724049097365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6.7230594366904324</v>
      </c>
      <c r="I427" s="6">
        <f>IF('Log_working_3-way'!$D427="","",'True_Odds_Calculator_3-way'!O428/'True_Odds_Calculator_3-way'!B428-1)</f>
        <v>7.370228717579927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2.7433960592685214E-2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1.0256256193028721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11.148946589382456</v>
      </c>
      <c r="I428" s="6">
        <f>IF('Log_working_3-way'!$D428="","",'True_Odds_Calculator_3-way'!O429/'True_Odds_Calculator_3-way'!B429-1)</f>
        <v>8.1553782923430678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2.7752415540562181E-2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1.0269428881395757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25.128400990415425</v>
      </c>
      <c r="I429" s="6">
        <f>IF('Log_working_3-way'!$D429="","",'True_Odds_Calculator_3-way'!O430/'True_Odds_Calculator_3-way'!B430-1)</f>
        <v>6.4269467392019806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2.7478042048791895E-2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1.0281969432903959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21.670574631291412</v>
      </c>
      <c r="I430" s="6">
        <f>IF('Log_working_3-way'!$D430="","",'True_Odds_Calculator_3-way'!O431/'True_Odds_Calculator_3-way'!B431-1)</f>
        <v>6.7516953332072962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2.9429905889891472E-2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1.0351651372476176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38.847176081969991</v>
      </c>
      <c r="I431" s="6">
        <f>IF('Log_working_3-way'!$D431="","",'True_Odds_Calculator_3-way'!O432/'True_Odds_Calculator_3-way'!B432-1)</f>
        <v>5.0005994723572549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3.1224575631255025E-2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1.0251987853414763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17.733185413919273</v>
      </c>
      <c r="I432" s="6">
        <f>IF('Log_working_3-way'!$D432="","",'True_Odds_Calculator_3-way'!O433/'True_Odds_Calculator_3-way'!B433-1)</f>
        <v>7.5747511253702964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2.6877585776953872E-2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1.0254843334231167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13.06942235161369</v>
      </c>
      <c r="I433" s="6">
        <f>IF('Log_working_3-way'!$D433="","",'True_Odds_Calculator_3-way'!O434/'True_Odds_Calculator_3-way'!B434-1)</f>
        <v>8.0456561815768843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2.7571939087274622E-2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1.0270954539534489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5.6319323491693973</v>
      </c>
      <c r="I434" s="6">
        <f>IF('Log_working_3-way'!$D434="","",'True_Odds_Calculator_3-way'!O435/'True_Odds_Calculator_3-way'!B435-1)</f>
        <v>5.6666999559175331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2.7927215506672098E-2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1.0253781288295789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14.449551701726527</v>
      </c>
      <c r="I435" s="6">
        <f>IF('Log_working_3-way'!$D435="","",'True_Odds_Calculator_3-way'!O436/'True_Odds_Calculator_3-way'!B436-1)</f>
        <v>8.4461156894874154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2.7393171713088194E-2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1.0275627446140321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38.590194636550272</v>
      </c>
      <c r="I436" s="6">
        <f>IF('Log_working_3-way'!$D436="","",'True_Odds_Calculator_3-way'!O437/'True_Odds_Calculator_3-way'!B437-1)</f>
        <v>4.5320788412490227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2.4738512056868833E-2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1.0306855668184267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10.833923620276265</v>
      </c>
      <c r="I437" s="6">
        <f>IF('Log_working_3-way'!$D437="","",'True_Odds_Calculator_3-way'!O438/'True_Odds_Calculator_3-way'!B438-1)</f>
        <v>7.7291581351091398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3.3092412402757176E-2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1.0348916818461522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39.901493108513478</v>
      </c>
      <c r="I438" s="6">
        <f>IF('Log_working_3-way'!$D438="","",'True_Odds_Calculator_3-way'!O439/'True_Odds_Calculator_3-way'!B439-1)</f>
        <v>3.9877356171631444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3.0906780575068904E-2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1.0424767101341019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4.2903598629843858</v>
      </c>
      <c r="I439" s="6">
        <f>IF('Log_working_3-way'!$D439="","",'True_Odds_Calculator_3-way'!O440/'True_Odds_Calculator_3-way'!B440-1)</f>
        <v>4.4686026309656146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4.1587086706250442E-2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1.0551322395201161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45.780789358049844</v>
      </c>
      <c r="I440" s="6">
        <f>IF('Log_working_3-way'!$D440="","",'True_Odds_Calculator_3-way'!O441/'True_Odds_Calculator_3-way'!B441-1)</f>
        <v>2.7960522911650658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4.5346764672106632E-2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1.026522742666963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8.4977696615176566</v>
      </c>
      <c r="I441" s="6">
        <f>IF('Log_working_3-way'!$D441="","",'True_Odds_Calculator_3-way'!O442/'True_Odds_Calculator_3-way'!B442-1)</f>
        <v>6.2603811202141619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2.8201919822041788E-2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1.0213333085178093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8.8526831009373748</v>
      </c>
      <c r="I442" s="6">
        <f>IF('Log_working_3-way'!$D442="","",'True_Odds_Calculator_3-way'!O443/'True_Odds_Calculator_3-way'!B443-1)</f>
        <v>6.7574487656457931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2.2879271864709949E-2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1.0369595074213576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52.385598954687566</v>
      </c>
      <c r="I443" s="6">
        <f>IF('Log_working_3-way'!$D443="","",'True_Odds_Calculator_3-way'!O444/'True_Odds_Calculator_3-way'!B444-1)</f>
        <v>1.9737167494412358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2.7799361132694322E-2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1.0201843801107888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10.32117980586899</v>
      </c>
      <c r="I444" s="6">
        <f>IF('Log_working_3-way'!$D444="","",'True_Odds_Calculator_3-way'!O445/'True_Odds_Calculator_3-way'!B445-1)</f>
        <v>8.3217258963962433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2.1912358088619577E-2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1.0269329851093965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2.6333514799730824</v>
      </c>
      <c r="I445" s="6">
        <f>IF('Log_working_3-way'!$D445="","",'True_Odds_Calculator_3-way'!O446/'True_Odds_Calculator_3-way'!B446-1)</f>
        <v>4.6607078096228607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2.5730024803240603E-2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1.0269102304402453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3.6878772097446593</v>
      </c>
      <c r="I446" s="6">
        <f>IF('Log_working_3-way'!$D446="","",'True_Odds_Calculator_3-way'!O447/'True_Odds_Calculator_3-way'!B447-1)</f>
        <v>3.6470244440679291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2.5874151085393926E-2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1.026187434371826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17.879937987845963</v>
      </c>
      <c r="I447" s="6">
        <f>IF('Log_working_3-way'!$D447="","",'True_Odds_Calculator_3-way'!O448/'True_Odds_Calculator_3-way'!B448-1)</f>
        <v>8.042834664780214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2.7892558847935955E-2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1.0266890166288112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16.308853939971193</v>
      </c>
      <c r="I448" s="6">
        <f>IF('Log_working_3-way'!$D448="","",'True_Odds_Calculator_3-way'!O449/'True_Odds_Calculator_3-way'!B449-1)</f>
        <v>6.6712300921146479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2.8572703697337776E-2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1.0344298793908777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35.928147059248367</v>
      </c>
      <c r="I449" s="6">
        <f>IF('Log_working_3-way'!$D449="","",'True_Odds_Calculator_3-way'!O450/'True_Odds_Calculator_3-way'!B450-1)</f>
        <v>4.654404370130659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3.184022495992811E-2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1.0258751289409505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9.9570334873204018</v>
      </c>
      <c r="I450" s="6">
        <f>IF('Log_working_3-way'!$D450="","",'True_Odds_Calculator_3-way'!O451/'True_Odds_Calculator_3-way'!B451-1)</f>
        <v>6.3843498987470566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2.7719230129236383E-2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1.0204901335039933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18.680012314617727</v>
      </c>
      <c r="I451" s="6">
        <f>IF('Log_working_3-way'!$D451="","",'True_Odds_Calculator_3-way'!O452/'True_Odds_Calculator_3-way'!B452-1)</f>
        <v>6.6788937723609054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2.1797670056279195E-2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1.0252459759981987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29.795200435929232</v>
      </c>
      <c r="I452" s="6">
        <f>IF('Log_working_3-way'!$D452="","",'True_Odds_Calculator_3-way'!O453/'True_Odds_Calculator_3-way'!B453-1)</f>
        <v>4.8902566910273029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2.4889302857060702E-2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1.0201272052489383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18.687491532550201</v>
      </c>
      <c r="I453" s="6">
        <f>IF('Log_working_3-way'!$D453="","",'True_Odds_Calculator_3-way'!O454/'True_Odds_Calculator_3-way'!B454-1)</f>
        <v>6.4710728184593629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2.1409492240704875E-2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1.0210124930873536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9.8644033545518841</v>
      </c>
      <c r="I454" s="6">
        <f>IF('Log_working_3-way'!$D454="","",'True_Odds_Calculator_3-way'!O455/'True_Odds_Calculator_3-way'!B455-1)</f>
        <v>7.4584455182497376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2.2707897388204223E-2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1.0245803824807083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28.796652664852495</v>
      </c>
      <c r="I455" s="6">
        <f>IF('Log_working_3-way'!$D455="","",'True_Odds_Calculator_3-way'!O456/'True_Odds_Calculator_3-way'!B456-1)</f>
        <v>5.4179364756951527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2.4413685634870674E-2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1.021694628977291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21.38434342073316</v>
      </c>
      <c r="I456" s="6">
        <f>IF('Log_working_3-way'!$D456="","",'True_Odds_Calculator_3-way'!O457/'True_Odds_Calculator_3-way'!B457-1)</f>
        <v>6.8024394727013711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2.2734879939787733E-2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1.025141617286728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7.6246525290697988</v>
      </c>
      <c r="I457" s="6">
        <f>IF('Log_working_3-way'!$D457="","",'True_Odds_Calculator_3-way'!O458/'True_Odds_Calculator_3-way'!B458-1)</f>
        <v>8.6286615632477321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2.7022215760178714E-2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1.0282670543919741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23.051202848914453</v>
      </c>
      <c r="I458" s="6">
        <f>IF('Log_working_3-way'!$D458="","",'True_Odds_Calculator_3-way'!O459/'True_Odds_Calculator_3-way'!B459-1)</f>
        <v>7.8156177084754024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2.913200363183277E-2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1.02991485661761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28.322037678533899</v>
      </c>
      <c r="I459" s="6">
        <f>IF('Log_working_3-way'!$D459="","",'True_Odds_Calculator_3-way'!O460/'True_Odds_Calculator_3-way'!B460-1)</f>
        <v>6.7944865624774851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2.9587062131506858E-2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1.0356054831450878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36.836221841198466</v>
      </c>
      <c r="I460" s="6">
        <f>IF('Log_working_3-way'!$D460="","",'True_Odds_Calculator_3-way'!O461/'True_Odds_Calculator_3-way'!B461-1)</f>
        <v>5.1456343174227417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3.2410164100113104E-2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1.0254694738884493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16.184612158682214</v>
      </c>
      <c r="I461" s="6">
        <f>IF('Log_working_3-way'!$D461="","",'True_Odds_Calculator_3-way'!O462/'True_Odds_Calculator_3-way'!B462-1)</f>
        <v>7.2257738229819761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2.7321437848027097E-2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1.0271383125790239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7.8700397778571745</v>
      </c>
      <c r="I462" s="6">
        <f>IF('Log_working_3-way'!$D462="","",'True_Odds_Calculator_3-way'!O463/'True_Odds_Calculator_3-way'!B463-1)</f>
        <v>7.506446098716868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2.9007274549678774E-2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1.0218619930992776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18.132783491612994</v>
      </c>
      <c r="I463" s="6">
        <f>IF('Log_working_3-way'!$D463="","",'True_Odds_Calculator_3-way'!O464/'True_Odds_Calculator_3-way'!B464-1)</f>
        <v>6.8869612733860484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2.3304690241614301E-2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1.0297113577041093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1.3126687839500786</v>
      </c>
      <c r="I464" s="6">
        <f>IF('Log_working_3-way'!$D464="","",'True_Odds_Calculator_3-way'!O465/'True_Odds_Calculator_3-way'!B465-1)</f>
        <v>4.2195773559057628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2.6590327437785E-2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1.0251358248884612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32.789537569806782</v>
      </c>
      <c r="I465" s="6">
        <f>IF('Log_working_3-way'!$D465="","",'True_Odds_Calculator_3-way'!O466/'True_Odds_Calculator_3-way'!B466-1)</f>
        <v>5.1338662179723471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2.4047045718872395E-2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1.0224514600268959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7.1124440535044595</v>
      </c>
      <c r="I466" s="6">
        <f>IF('Log_working_3-way'!$D466="","",'True_Odds_Calculator_3-way'!O467/'True_Odds_Calculator_3-way'!B467-1)</f>
        <v>6.3723831363846344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2.3739205853178014E-2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1.0199105041911378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14.173074162448307</v>
      </c>
      <c r="I467" s="6">
        <f>IF('Log_working_3-way'!$D467="","",'True_Odds_Calculator_3-way'!O468/'True_Odds_Calculator_3-way'!B468-1)</f>
        <v>7.9348039235176291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2.1548490049753788E-2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1.021480499511791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17.971723941908074</v>
      </c>
      <c r="I468" s="6">
        <f>IF('Log_working_3-way'!$D468="","",'True_Odds_Calculator_3-way'!O469/'True_Odds_Calculator_3-way'!B469-1)</f>
        <v>7.5570705070076443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2.2919573816312155E-2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1.0397862677507439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54.786168841446653</v>
      </c>
      <c r="I469" s="6">
        <f>IF('Log_working_3-way'!$D469="","",'True_Odds_Calculator_3-way'!O470/'True_Odds_Calculator_3-way'!B470-1)</f>
        <v>1.6732512283616918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2.878731482289032E-2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1.0237211904320189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33.647266966680718</v>
      </c>
      <c r="I470" s="6">
        <f>IF('Log_working_3-way'!$D470="","",'True_Odds_Calculator_3-way'!O471/'True_Odds_Calculator_3-way'!B471-1)</f>
        <v>4.1441611757617016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2.2615695383430889E-2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1.1044699874620756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70.881111575390065</v>
      </c>
      <c r="I471" s="6">
        <f>IF('Log_working_3-way'!$D471="","",'True_Odds_Calculator_3-way'!O472/'True_Odds_Calculator_3-way'!B472-1)</f>
        <v>0.44533578916369332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5.1936525082435514E-2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1.0199493190508555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14.05367563108722</v>
      </c>
      <c r="I472" s="6">
        <f>IF('Log_working_3-way'!$D472="","",'True_Odds_Calculator_3-way'!O473/'True_Odds_Calculator_3-way'!B473-1)</f>
        <v>7.7746536081559618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2.1591063650218567E-2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1.049589523410881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5.09476679012855</v>
      </c>
      <c r="I473" s="6">
        <f>IF('Log_working_3-way'!$D473="","",'True_Odds_Calculator_3-way'!O474/'True_Odds_Calculator_3-way'!B474-1)</f>
        <v>9.2897332543045277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5.1595493458195474E-2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1.0236952796756429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24.411876374782562</v>
      </c>
      <c r="I474" s="6">
        <f>IF('Log_working_3-way'!$D474="","",'True_Odds_Calculator_3-way'!O475/'True_Odds_Calculator_3-way'!B475-1)</f>
        <v>5.5181889630941452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2.4356490152515287E-2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1.0208055824849471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15.294795430133775</v>
      </c>
      <c r="I475" s="6">
        <f>IF('Log_working_3-way'!$D475="","",'True_Odds_Calculator_3-way'!O476/'True_Odds_Calculator_3-way'!B476-1)</f>
        <v>6.7175790280092462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2.2395475043950119E-2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1.0336010259759243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0.60799962023709808</v>
      </c>
      <c r="I476" s="6">
        <f>IF('Log_working_3-way'!$D476="","",'True_Odds_Calculator_3-way'!O477/'True_Odds_Calculator_3-way'!B477-1)</f>
        <v>2.877659619426185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2.7436202074072824E-2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1.0224357433943421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18.818402245645572</v>
      </c>
      <c r="I477" s="6">
        <f>IF('Log_working_3-way'!$D477="","",'True_Odds_Calculator_3-way'!O478/'True_Odds_Calculator_3-way'!B478-1)</f>
        <v>6.3314328112170886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2.3824250794966861E-2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1.0201525396678155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15.575253539940871</v>
      </c>
      <c r="I478" s="6">
        <f>IF('Log_working_3-way'!$D478="","",'True_Odds_Calculator_3-way'!O479/'True_Odds_Calculator_3-way'!B479-1)</f>
        <v>7.2709585103431618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2.1709126054834327E-2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1.0216012657151929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8.1416188377444652</v>
      </c>
      <c r="I479" s="6">
        <f>IF('Log_working_3-way'!$D479="","",'True_Odds_Calculator_3-way'!O480/'True_Odds_Calculator_3-way'!B480-1)</f>
        <v>6.3776126124651151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2.301354838498626E-2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1.0207197173063691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18.155686546018188</v>
      </c>
      <c r="I480" s="6">
        <f>IF('Log_working_3-way'!$D480="","",'True_Odds_Calculator_3-way'!O481/'True_Odds_Calculator_3-way'!B481-1)</f>
        <v>6.3843425161848275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2.2081199611957203E-2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1.0253813361971245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34.872673112024728</v>
      </c>
      <c r="I481" s="6">
        <f>IF('Log_working_3-way'!$D481="","",'True_Odds_Calculator_3-way'!O482/'True_Odds_Calculator_3-way'!B482-1)</f>
        <v>3.6356032365276088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2.3925529807882873E-2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1.0425187454012219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3.5581086124793648</v>
      </c>
      <c r="I482" s="6">
        <f>IF('Log_working_3-way'!$D482="","",'True_Odds_Calculator_3-way'!O483/'True_Odds_Calculator_3-way'!B483-1)</f>
        <v>4.9423459851598057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4.1333786330910227E-2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1.0265529086448104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9.4510536084370038</v>
      </c>
      <c r="I483" s="6">
        <f>IF('Log_working_3-way'!$D483="","",'True_Odds_Calculator_3-way'!O484/'True_Odds_Calculator_3-way'!B484-1)</f>
        <v>7.5099371689091097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2.8585140219838712E-2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1.0252116641316367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30.506272393771223</v>
      </c>
      <c r="I484" s="6">
        <f>IF('Log_working_3-way'!$D484="","",'True_Odds_Calculator_3-way'!O485/'True_Odds_Calculator_3-way'!B485-1)</f>
        <v>5.3188385400323543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2.4654946410671563E-2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1.030265688502622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0.80499621441693536</v>
      </c>
      <c r="I485" s="6">
        <f>IF('Log_working_3-way'!$D485="","",'True_Odds_Calculator_3-way'!O486/'True_Odds_Calculator_3-way'!B486-1)</f>
        <v>3.267712749835388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2.5531551532746999E-2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1.0288852105365944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46.099884858952223</v>
      </c>
      <c r="I486" s="6">
        <f>IF('Log_working_3-way'!$D486="","",'True_Odds_Calculator_3-way'!O487/'True_Odds_Calculator_3-way'!B487-1)</f>
        <v>2.5032972209138009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2.3894406247347399E-2</v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2.64</v>
      </c>
      <c r="B186" s="4">
        <f>IF('True_Odds_Calculator_3-way'!B187="","",'True_Odds_Calculator_3-way'!B187)</f>
        <v>3.73</v>
      </c>
      <c r="C186" s="4">
        <f>IF('True_Odds_Calculator_3-way'!C187="","",'True_Odds_Calculator_3-way'!C187)</f>
        <v>2.63</v>
      </c>
      <c r="D186" s="9">
        <f t="shared" si="39"/>
        <v>0.36921318046943935</v>
      </c>
      <c r="E186" s="9">
        <f t="shared" si="40"/>
        <v>0.26014806564185167</v>
      </c>
      <c r="F186" s="9">
        <f t="shared" si="41"/>
        <v>0.37063875388870904</v>
      </c>
      <c r="G186" s="9">
        <f t="shared" si="42"/>
        <v>1.0417453379665857</v>
      </c>
      <c r="H186" s="9">
        <f t="shared" si="43"/>
        <v>2.7084623542652002</v>
      </c>
      <c r="I186" s="9">
        <f t="shared" si="44"/>
        <v>3.8439647726487789</v>
      </c>
      <c r="J186" s="9">
        <f t="shared" si="45"/>
        <v>2.6980449008855345</v>
      </c>
      <c r="K186" s="11">
        <f t="shared" si="46"/>
        <v>0.37878787878787878</v>
      </c>
      <c r="L186" s="11">
        <f t="shared" si="47"/>
        <v>0.26809651474530832</v>
      </c>
      <c r="M186" s="11">
        <f t="shared" si="48"/>
        <v>0.38022813688212931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-0.28179000990650438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0.23167690524136564</v>
      </c>
      <c r="Q186" s="11">
        <f>2*'OddsRatio_working_3-way'!K186*'OddsRatio_working_3-way'!L186*'OddsRatio_working_3-way'!M186</f>
        <v>7.7225635080455227E-2</v>
      </c>
      <c r="R186" s="11">
        <f t="shared" si="49"/>
        <v>0</v>
      </c>
      <c r="S186" s="11">
        <f t="shared" si="50"/>
        <v>-0.82216152843116808</v>
      </c>
      <c r="T186" s="11">
        <f t="shared" si="51"/>
        <v>-0.27405384281038941</v>
      </c>
      <c r="U186" s="11">
        <f>'OddsRatio_working_3-way'!S186-'OddsRatio_working_3-way'!R186^2/3</f>
        <v>-0.82216152843116808</v>
      </c>
      <c r="V186" s="11">
        <f>'OddsRatio_working_3-way'!S186*'OddsRatio_working_3-way'!R186/3-2*'OddsRatio_working_3-way'!R186^3/27-'OddsRatio_working_3-way'!T186</f>
        <v>0.27405384281038941</v>
      </c>
      <c r="W186" s="11">
        <f>'OddsRatio_working_3-way'!V186^2+4*'OddsRatio_working_3-way'!U186^3/27</f>
        <v>-7.2263044075468325E-3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0.14346760363117561</v>
      </c>
      <c r="Y186" s="11">
        <f>IF('OddsRatio_working_3-way'!W186&gt;=0,IF('OddsRatio_working_3-way'!V186+SQRT('OddsRatio_working_3-way'!W186)&gt;0,0,PI()),ACOS('OddsRatio_working_3-way'!V186/(2*'OddsRatio_working_3-way'!X186)))</f>
        <v>0.30077537813746535</v>
      </c>
      <c r="Z186" s="11">
        <f>'OddsRatio_working_3-way'!X186^(1/3)*COS('OddsRatio_working_3-way'!Y186/3)</f>
        <v>0.52087266898329299</v>
      </c>
      <c r="AA186" s="11">
        <f>'OddsRatio_working_3-way'!X186^(1/3)*COS(('OddsRatio_working_3-way'!Y186+2*PI())/3)</f>
        <v>-0.30581396265198252</v>
      </c>
      <c r="AB186" s="11">
        <f>'OddsRatio_working_3-way'!X186^(1/3)*COS(('OddsRatio_working_3-way'!Y186+4*PI())/3)</f>
        <v>-0.21505870633131061</v>
      </c>
      <c r="AC186" s="11">
        <f>'OddsRatio_working_3-way'!X186^(1/3)*SIN('OddsRatio_working_3-way'!Y186/3)</f>
        <v>5.2397571667113466E-2</v>
      </c>
      <c r="AD186" s="11">
        <f>'OddsRatio_working_3-way'!X186^(1/3)*SIN(('OddsRatio_working_3-way'!Y186+2*PI())/3)</f>
        <v>0.42489017764297782</v>
      </c>
      <c r="AE186" s="11">
        <f>'OddsRatio_working_3-way'!X186^(1/3)*SIN(('OddsRatio_working_3-way'!Y186+4*PI())/3)</f>
        <v>-0.47728774931009127</v>
      </c>
      <c r="AF186" s="11">
        <f>-'OddsRatio_working_3-way'!U186/(3*'OddsRatio_working_3-way'!X186^(1/3))*COS(('OddsRatio_working_3-way'!Y186)/3)</f>
        <v>0.52087266898329276</v>
      </c>
      <c r="AG186" s="11">
        <f>-'OddsRatio_working_3-way'!U186/(3*'OddsRatio_working_3-way'!X186^(1/3))*COS(('OddsRatio_working_3-way'!Y186+2*PI())/3)</f>
        <v>-0.30581396265198235</v>
      </c>
      <c r="AH186" s="11">
        <f>-'OddsRatio_working_3-way'!U186/(3*'OddsRatio_working_3-way'!X186^(1/3))*COS(('OddsRatio_working_3-way'!Y186+4*PI())/3)</f>
        <v>-0.21505870633131052</v>
      </c>
      <c r="AI186" s="11">
        <f>'OddsRatio_working_3-way'!U186/(3*'OddsRatio_working_3-way'!X186^(1/3))*SIN(('OddsRatio_working_3-way'!Y186)/3)</f>
        <v>-5.2397571667113445E-2</v>
      </c>
      <c r="AJ186" s="11">
        <f>'OddsRatio_working_3-way'!U186/(3*'OddsRatio_working_3-way'!X186^(1/3))*SIN(('OddsRatio_working_3-way'!Y186+2*PI())/3)</f>
        <v>-0.42489017764297765</v>
      </c>
      <c r="AK186" s="11">
        <f>'OddsRatio_working_3-way'!U186/(3*'OddsRatio_working_3-way'!X186^(1/3))*SIN(('OddsRatio_working_3-way'!Y186+4*PI())/3)</f>
        <v>0.47728774931009105</v>
      </c>
      <c r="AL186" s="11">
        <f>'OddsRatio_working_3-way'!Z186+'OddsRatio_working_3-way'!AF186</f>
        <v>1.0417453379665857</v>
      </c>
      <c r="AM186" s="11">
        <f>'OddsRatio_working_3-way'!AA186+'OddsRatio_working_3-way'!AG186</f>
        <v>-0.61162792530396493</v>
      </c>
      <c r="AN186" s="11">
        <f>'OddsRatio_working_3-way'!AB186+'OddsRatio_working_3-way'!AH186</f>
        <v>-0.43011741266262116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1.0417453379665857</v>
      </c>
      <c r="AS186" s="11">
        <f>IF(('OddsRatio_working_3-way'!X186=0),IF(Q186&gt;0,-Q186^(1/3),(-Q186)^(1/3)),'OddsRatio_working_3-way'!AM186-'OddsRatio_working_3-way'!R186/3)</f>
        <v>-0.61162792530396493</v>
      </c>
      <c r="AT186" s="11">
        <f>IF(('OddsRatio_working_3-way'!X186=0),IF(Q186&gt;0,-Q186^(1/3),(-Q186)^(1/3)),'OddsRatio_working_3-way'!AN186-'OddsRatio_working_3-way'!R186/3)</f>
        <v>-0.43011741266262116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2.4</v>
      </c>
      <c r="B187" s="4">
        <f>IF('True_Odds_Calculator_3-way'!B188="","",'True_Odds_Calculator_3-way'!B188)</f>
        <v>3.74</v>
      </c>
      <c r="C187" s="4">
        <f>IF('True_Odds_Calculator_3-way'!C188="","",'True_Odds_Calculator_3-way'!C188)</f>
        <v>2.96</v>
      </c>
      <c r="D187" s="9">
        <f t="shared" si="39"/>
        <v>0.40862089123672907</v>
      </c>
      <c r="E187" s="9">
        <f t="shared" si="40"/>
        <v>0.26092716736404803</v>
      </c>
      <c r="F187" s="9">
        <f t="shared" si="41"/>
        <v>0.33045194139922301</v>
      </c>
      <c r="G187" s="9">
        <f t="shared" si="42"/>
        <v>1.0337544119150346</v>
      </c>
      <c r="H187" s="9">
        <f t="shared" si="43"/>
        <v>2.4472561766810483</v>
      </c>
      <c r="I187" s="9">
        <f t="shared" si="44"/>
        <v>3.8324870886471958</v>
      </c>
      <c r="J187" s="9">
        <f t="shared" si="45"/>
        <v>3.0261586473534674</v>
      </c>
      <c r="K187" s="11">
        <f t="shared" si="46"/>
        <v>0.41666666666666669</v>
      </c>
      <c r="L187" s="11">
        <f t="shared" si="47"/>
        <v>0.26737967914438499</v>
      </c>
      <c r="M187" s="11">
        <f t="shared" si="48"/>
        <v>0.33783783783783783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-0.2829828491593197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0.22959122223828105</v>
      </c>
      <c r="Q187" s="11">
        <f>2*'OddsRatio_working_3-way'!K187*'OddsRatio_working_3-way'!L187*'OddsRatio_working_3-way'!M187</f>
        <v>7.52758105699282E-2</v>
      </c>
      <c r="R187" s="11">
        <f t="shared" si="49"/>
        <v>0</v>
      </c>
      <c r="S187" s="11">
        <f t="shared" si="50"/>
        <v>-0.81132557298206043</v>
      </c>
      <c r="T187" s="11">
        <f t="shared" si="51"/>
        <v>-0.26600838458428205</v>
      </c>
      <c r="U187" s="11">
        <f>'OddsRatio_working_3-way'!S187-'OddsRatio_working_3-way'!R187^2/3</f>
        <v>-0.81132557298206043</v>
      </c>
      <c r="V187" s="11">
        <f>'OddsRatio_working_3-way'!S187*'OddsRatio_working_3-way'!R187/3-2*'OddsRatio_working_3-way'!R187^3/27-'OddsRatio_working_3-way'!T187</f>
        <v>0.26600838458428205</v>
      </c>
      <c r="W187" s="11">
        <f>'OddsRatio_working_3-way'!V187^2+4*'OddsRatio_working_3-way'!U187^3/27</f>
        <v>-8.3587093292425557E-3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0.14064065023881064</v>
      </c>
      <c r="Y187" s="11">
        <f>IF('OddsRatio_working_3-way'!W187&gt;=0,IF('OddsRatio_working_3-way'!V187+SQRT('OddsRatio_working_3-way'!W187)&gt;0,0,PI()),ACOS('OddsRatio_working_3-way'!V187/(2*'OddsRatio_working_3-way'!X187)))</f>
        <v>0.33104764653447361</v>
      </c>
      <c r="Z187" s="11">
        <f>'OddsRatio_working_3-way'!X187^(1/3)*COS('OddsRatio_working_3-way'!Y187/3)</f>
        <v>0.5168772059575174</v>
      </c>
      <c r="AA187" s="11">
        <f>'OddsRatio_working_3-way'!X187^(1/3)*COS(('OddsRatio_working_3-way'!Y187+2*PI())/3)</f>
        <v>-0.30803556575550289</v>
      </c>
      <c r="AB187" s="11">
        <f>'OddsRatio_working_3-way'!X187^(1/3)*COS(('OddsRatio_working_3-way'!Y187+4*PI())/3)</f>
        <v>-0.20884164020201459</v>
      </c>
      <c r="AC187" s="11">
        <f>'OddsRatio_working_3-way'!X187^(1/3)*SIN('OddsRatio_working_3-way'!Y187/3)</f>
        <v>5.7269639620282149E-2</v>
      </c>
      <c r="AD187" s="11">
        <f>'OddsRatio_working_3-way'!X187^(1/3)*SIN(('OddsRatio_working_3-way'!Y187+2*PI())/3)</f>
        <v>0.41899397118619036</v>
      </c>
      <c r="AE187" s="11">
        <f>'OddsRatio_working_3-way'!X187^(1/3)*SIN(('OddsRatio_working_3-way'!Y187+4*PI())/3)</f>
        <v>-0.4762636108064725</v>
      </c>
      <c r="AF187" s="11">
        <f>-'OddsRatio_working_3-way'!U187/(3*'OddsRatio_working_3-way'!X187^(1/3))*COS(('OddsRatio_working_3-way'!Y187)/3)</f>
        <v>0.51687720595751729</v>
      </c>
      <c r="AG187" s="11">
        <f>-'OddsRatio_working_3-way'!U187/(3*'OddsRatio_working_3-way'!X187^(1/3))*COS(('OddsRatio_working_3-way'!Y187+2*PI())/3)</f>
        <v>-0.30803556575550284</v>
      </c>
      <c r="AH187" s="11">
        <f>-'OddsRatio_working_3-way'!U187/(3*'OddsRatio_working_3-way'!X187^(1/3))*COS(('OddsRatio_working_3-way'!Y187+4*PI())/3)</f>
        <v>-0.20884164020201457</v>
      </c>
      <c r="AI187" s="11">
        <f>'OddsRatio_working_3-way'!U187/(3*'OddsRatio_working_3-way'!X187^(1/3))*SIN(('OddsRatio_working_3-way'!Y187)/3)</f>
        <v>-5.7269639620282135E-2</v>
      </c>
      <c r="AJ187" s="11">
        <f>'OddsRatio_working_3-way'!U187/(3*'OddsRatio_working_3-way'!X187^(1/3))*SIN(('OddsRatio_working_3-way'!Y187+2*PI())/3)</f>
        <v>-0.41899397118619025</v>
      </c>
      <c r="AK187" s="11">
        <f>'OddsRatio_working_3-way'!U187/(3*'OddsRatio_working_3-way'!X187^(1/3))*SIN(('OddsRatio_working_3-way'!Y187+4*PI())/3)</f>
        <v>0.47626361080647239</v>
      </c>
      <c r="AL187" s="11">
        <f>'OddsRatio_working_3-way'!Z187+'OddsRatio_working_3-way'!AF187</f>
        <v>1.0337544119150346</v>
      </c>
      <c r="AM187" s="11">
        <f>'OddsRatio_working_3-way'!AA187+'OddsRatio_working_3-way'!AG187</f>
        <v>-0.61607113151100568</v>
      </c>
      <c r="AN187" s="11">
        <f>'OddsRatio_working_3-way'!AB187+'OddsRatio_working_3-way'!AH187</f>
        <v>-0.41768328040402913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1.0337544119150346</v>
      </c>
      <c r="AS187" s="11">
        <f>IF(('OddsRatio_working_3-way'!X187=0),IF(Q187&gt;0,-Q187^(1/3),(-Q187)^(1/3)),'OddsRatio_working_3-way'!AM187-'OddsRatio_working_3-way'!R187/3)</f>
        <v>-0.61607113151100568</v>
      </c>
      <c r="AT187" s="11">
        <f>IF(('OddsRatio_working_3-way'!X187=0),IF(Q187&gt;0,-Q187^(1/3),(-Q187)^(1/3)),'OddsRatio_working_3-way'!AN187-'OddsRatio_working_3-way'!R187/3)</f>
        <v>-0.41768328040402913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2.29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3.24</v>
      </c>
      <c r="D188" s="9">
        <f t="shared" si="39"/>
        <v>0.42660266036427069</v>
      </c>
      <c r="E188" s="9">
        <f t="shared" si="40"/>
        <v>0.2734522850855447</v>
      </c>
      <c r="F188" s="9">
        <f t="shared" si="41"/>
        <v>0.29994505455018455</v>
      </c>
      <c r="G188" s="9">
        <f t="shared" si="42"/>
        <v>1.0419392634672637</v>
      </c>
      <c r="H188" s="9">
        <f t="shared" si="43"/>
        <v>2.3441016498727705</v>
      </c>
      <c r="I188" s="9">
        <f t="shared" si="44"/>
        <v>3.6569451218415225</v>
      </c>
      <c r="J188" s="9">
        <f t="shared" si="45"/>
        <v>3.3339439501666712</v>
      </c>
      <c r="K188" s="11">
        <f t="shared" si="46"/>
        <v>0.4366812227074236</v>
      </c>
      <c r="L188" s="11">
        <f t="shared" si="47"/>
        <v>0.28169014084507044</v>
      </c>
      <c r="M188" s="11">
        <f t="shared" si="48"/>
        <v>0.30864197530864196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-0.27974933541081515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0.23083131925414149</v>
      </c>
      <c r="Q188" s="11">
        <f>2*'OddsRatio_working_3-way'!K188*'OddsRatio_working_3-way'!L188*'OddsRatio_working_3-way'!M188</f>
        <v>7.5931355017809704E-2</v>
      </c>
      <c r="R188" s="11">
        <f t="shared" si="49"/>
        <v>0</v>
      </c>
      <c r="S188" s="11">
        <f t="shared" si="50"/>
        <v>-0.82513625605280894</v>
      </c>
      <c r="T188" s="11">
        <f t="shared" si="51"/>
        <v>-0.27142640001737134</v>
      </c>
      <c r="U188" s="11">
        <f>'OddsRatio_working_3-way'!S188-'OddsRatio_working_3-way'!R188^2/3</f>
        <v>-0.82513625605280894</v>
      </c>
      <c r="V188" s="11">
        <f>'OddsRatio_working_3-way'!S188*'OddsRatio_working_3-way'!R188/3-2*'OddsRatio_working_3-way'!R188^3/27-'OddsRatio_working_3-way'!T188</f>
        <v>0.27142640001737134</v>
      </c>
      <c r="W188" s="11">
        <f>'OddsRatio_working_3-way'!V188^2+4*'OddsRatio_working_3-way'!U188^3/27</f>
        <v>-9.5564336373871045E-3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0.14424694473694857</v>
      </c>
      <c r="Y188" s="11">
        <f>IF('OddsRatio_working_3-way'!W188&gt;=0,IF('OddsRatio_working_3-way'!V188+SQRT('OddsRatio_working_3-way'!W188)&gt;0,0,PI()),ACOS('OddsRatio_working_3-way'!V188/(2*'OddsRatio_working_3-way'!X188)))</f>
        <v>0.34569748060424921</v>
      </c>
      <c r="Z188" s="11">
        <f>'OddsRatio_working_3-way'!X188^(1/3)*COS('OddsRatio_working_3-way'!Y188/3)</f>
        <v>0.52096963173363187</v>
      </c>
      <c r="AA188" s="11">
        <f>'OddsRatio_working_3-way'!X188^(1/3)*COS(('OddsRatio_working_3-way'!Y188+2*PI())/3)</f>
        <v>-0.31270594302522925</v>
      </c>
      <c r="AB188" s="11">
        <f>'OddsRatio_working_3-way'!X188^(1/3)*COS(('OddsRatio_working_3-way'!Y188+4*PI())/3)</f>
        <v>-0.20826368870840278</v>
      </c>
      <c r="AC188" s="11">
        <f>'OddsRatio_working_3-way'!X188^(1/3)*SIN('OddsRatio_working_3-way'!Y188/3)</f>
        <v>6.0299763644591296E-2</v>
      </c>
      <c r="AD188" s="11">
        <f>'OddsRatio_working_3-way'!X188^(1/3)*SIN(('OddsRatio_working_3-way'!Y188+2*PI())/3)</f>
        <v>0.42102305385925332</v>
      </c>
      <c r="AE188" s="11">
        <f>'OddsRatio_working_3-way'!X188^(1/3)*SIN(('OddsRatio_working_3-way'!Y188+4*PI())/3)</f>
        <v>-0.48132281750384442</v>
      </c>
      <c r="AF188" s="11">
        <f>-'OddsRatio_working_3-way'!U188/(3*'OddsRatio_working_3-way'!X188^(1/3))*COS(('OddsRatio_working_3-way'!Y188)/3)</f>
        <v>0.52096963173363198</v>
      </c>
      <c r="AG188" s="11">
        <f>-'OddsRatio_working_3-way'!U188/(3*'OddsRatio_working_3-way'!X188^(1/3))*COS(('OddsRatio_working_3-way'!Y188+2*PI())/3)</f>
        <v>-0.3127059430252293</v>
      </c>
      <c r="AH188" s="11">
        <f>-'OddsRatio_working_3-way'!U188/(3*'OddsRatio_working_3-way'!X188^(1/3))*COS(('OddsRatio_working_3-way'!Y188+4*PI())/3)</f>
        <v>-0.20826368870840284</v>
      </c>
      <c r="AI188" s="11">
        <f>'OddsRatio_working_3-way'!U188/(3*'OddsRatio_working_3-way'!X188^(1/3))*SIN(('OddsRatio_working_3-way'!Y188)/3)</f>
        <v>-6.029976364459131E-2</v>
      </c>
      <c r="AJ188" s="11">
        <f>'OddsRatio_working_3-way'!U188/(3*'OddsRatio_working_3-way'!X188^(1/3))*SIN(('OddsRatio_working_3-way'!Y188+2*PI())/3)</f>
        <v>-0.42102305385925337</v>
      </c>
      <c r="AK188" s="11">
        <f>'OddsRatio_working_3-way'!U188/(3*'OddsRatio_working_3-way'!X188^(1/3))*SIN(('OddsRatio_working_3-way'!Y188+4*PI())/3)</f>
        <v>0.48132281750384454</v>
      </c>
      <c r="AL188" s="11">
        <f>'OddsRatio_working_3-way'!Z188+'OddsRatio_working_3-way'!AF188</f>
        <v>1.0419392634672637</v>
      </c>
      <c r="AM188" s="11">
        <f>'OddsRatio_working_3-way'!AA188+'OddsRatio_working_3-way'!AG188</f>
        <v>-0.6254118860504585</v>
      </c>
      <c r="AN188" s="11">
        <f>'OddsRatio_working_3-way'!AB188+'OddsRatio_working_3-way'!AH188</f>
        <v>-0.41652737741680562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1.0419392634672637</v>
      </c>
      <c r="AS188" s="11">
        <f>IF(('OddsRatio_working_3-way'!X188=0),IF(Q188&gt;0,-Q188^(1/3),(-Q188)^(1/3)),'OddsRatio_working_3-way'!AM188-'OddsRatio_working_3-way'!R188/3)</f>
        <v>-0.6254118860504585</v>
      </c>
      <c r="AT188" s="11">
        <f>IF(('OddsRatio_working_3-way'!X188=0),IF(Q188&gt;0,-Q188^(1/3),(-Q188)^(1/3)),'OddsRatio_working_3-way'!AN188-'OddsRatio_working_3-way'!R188/3)</f>
        <v>-0.41652737741680562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3.38</v>
      </c>
      <c r="B189" s="4">
        <f>IF('True_Odds_Calculator_3-way'!B190="","",'True_Odds_Calculator_3-way'!B190)</f>
        <v>3.55</v>
      </c>
      <c r="C189" s="4">
        <f>IF('True_Odds_Calculator_3-way'!C190="","",'True_Odds_Calculator_3-way'!C190)</f>
        <v>2.2200000000000002</v>
      </c>
      <c r="D189" s="9">
        <f t="shared" si="39"/>
        <v>0.28701667737349107</v>
      </c>
      <c r="E189" s="9">
        <f t="shared" si="40"/>
        <v>0.27310800230768922</v>
      </c>
      <c r="F189" s="9">
        <f t="shared" si="41"/>
        <v>0.43987532031881937</v>
      </c>
      <c r="G189" s="9">
        <f t="shared" si="42"/>
        <v>1.0437470999051277</v>
      </c>
      <c r="H189" s="9">
        <f t="shared" si="43"/>
        <v>3.4841180977742034</v>
      </c>
      <c r="I189" s="9">
        <f t="shared" si="44"/>
        <v>3.6615551047580763</v>
      </c>
      <c r="J189" s="9">
        <f t="shared" si="45"/>
        <v>2.2733714618842567</v>
      </c>
      <c r="K189" s="11">
        <f t="shared" si="46"/>
        <v>0.29585798816568049</v>
      </c>
      <c r="L189" s="11">
        <f t="shared" si="47"/>
        <v>0.28169014084507044</v>
      </c>
      <c r="M189" s="11">
        <f t="shared" si="48"/>
        <v>0.4504504504504504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-0.27795784783867117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0.23087509544714313</v>
      </c>
      <c r="Q189" s="11">
        <f>2*'OddsRatio_working_3-way'!K189*'OddsRatio_working_3-way'!L189*'OddsRatio_working_3-way'!M189</f>
        <v>7.5081331852729458E-2</v>
      </c>
      <c r="R189" s="11">
        <f t="shared" si="49"/>
        <v>0</v>
      </c>
      <c r="S189" s="11">
        <f t="shared" si="50"/>
        <v>-0.83061189760378629</v>
      </c>
      <c r="T189" s="11">
        <f t="shared" si="51"/>
        <v>-0.27011769027765398</v>
      </c>
      <c r="U189" s="11">
        <f>'OddsRatio_working_3-way'!S189-'OddsRatio_working_3-way'!R189^2/3</f>
        <v>-0.83061189760378629</v>
      </c>
      <c r="V189" s="11">
        <f>'OddsRatio_working_3-way'!S189*'OddsRatio_working_3-way'!R189/3-2*'OddsRatio_working_3-way'!R189^3/27-'OddsRatio_working_3-way'!T189</f>
        <v>0.27011769027765398</v>
      </c>
      <c r="W189" s="11">
        <f>'OddsRatio_working_3-way'!V189^2+4*'OddsRatio_working_3-way'!U189^3/27</f>
        <v>-1.1933106185636949E-2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0.14568516807363366</v>
      </c>
      <c r="Y189" s="11">
        <f>IF('OddsRatio_working_3-way'!W189&gt;=0,IF('OddsRatio_working_3-way'!V189+SQRT('OddsRatio_working_3-way'!W189)&gt;0,0,PI()),ACOS('OddsRatio_working_3-way'!V189/(2*'OddsRatio_working_3-way'!X189)))</f>
        <v>0.38430378236568763</v>
      </c>
      <c r="Z189" s="11">
        <f>'OddsRatio_working_3-way'!X189^(1/3)*COS('OddsRatio_working_3-way'!Y189/3)</f>
        <v>0.52187354995256385</v>
      </c>
      <c r="AA189" s="11">
        <f>'OddsRatio_working_3-way'!X189^(1/3)*COS(('OddsRatio_working_3-way'!Y189+2*PI())/3)</f>
        <v>-0.31915165963543285</v>
      </c>
      <c r="AB189" s="11">
        <f>'OddsRatio_working_3-way'!X189^(1/3)*COS(('OddsRatio_working_3-way'!Y189+4*PI())/3)</f>
        <v>-0.20272189031713084</v>
      </c>
      <c r="AC189" s="11">
        <f>'OddsRatio_working_3-way'!X189^(1/3)*SIN('OddsRatio_working_3-way'!Y189/3)</f>
        <v>6.7220758657607654E-2</v>
      </c>
      <c r="AD189" s="11">
        <f>'OddsRatio_working_3-way'!X189^(1/3)*SIN(('OddsRatio_working_3-way'!Y189+2*PI())/3)</f>
        <v>0.41834537249328368</v>
      </c>
      <c r="AE189" s="11">
        <f>'OddsRatio_working_3-way'!X189^(1/3)*SIN(('OddsRatio_working_3-way'!Y189+4*PI())/3)</f>
        <v>-0.48556613115089137</v>
      </c>
      <c r="AF189" s="11">
        <f>-'OddsRatio_working_3-way'!U189/(3*'OddsRatio_working_3-way'!X189^(1/3))*COS(('OddsRatio_working_3-way'!Y189)/3)</f>
        <v>0.52187354995256385</v>
      </c>
      <c r="AG189" s="11">
        <f>-'OddsRatio_working_3-way'!U189/(3*'OddsRatio_working_3-way'!X189^(1/3))*COS(('OddsRatio_working_3-way'!Y189+2*PI())/3)</f>
        <v>-0.31915165963543285</v>
      </c>
      <c r="AH189" s="11">
        <f>-'OddsRatio_working_3-way'!U189/(3*'OddsRatio_working_3-way'!X189^(1/3))*COS(('OddsRatio_working_3-way'!Y189+4*PI())/3)</f>
        <v>-0.20272189031713084</v>
      </c>
      <c r="AI189" s="11">
        <f>'OddsRatio_working_3-way'!U189/(3*'OddsRatio_working_3-way'!X189^(1/3))*SIN(('OddsRatio_working_3-way'!Y189)/3)</f>
        <v>-6.7220758657607654E-2</v>
      </c>
      <c r="AJ189" s="11">
        <f>'OddsRatio_working_3-way'!U189/(3*'OddsRatio_working_3-way'!X189^(1/3))*SIN(('OddsRatio_working_3-way'!Y189+2*PI())/3)</f>
        <v>-0.41834537249328368</v>
      </c>
      <c r="AK189" s="11">
        <f>'OddsRatio_working_3-way'!U189/(3*'OddsRatio_working_3-way'!X189^(1/3))*SIN(('OddsRatio_working_3-way'!Y189+4*PI())/3)</f>
        <v>0.48556613115089137</v>
      </c>
      <c r="AL189" s="11">
        <f>'OddsRatio_working_3-way'!Z189+'OddsRatio_working_3-way'!AF189</f>
        <v>1.0437470999051277</v>
      </c>
      <c r="AM189" s="11">
        <f>'OddsRatio_working_3-way'!AA189+'OddsRatio_working_3-way'!AG189</f>
        <v>-0.6383033192708657</v>
      </c>
      <c r="AN189" s="11">
        <f>'OddsRatio_working_3-way'!AB189+'OddsRatio_working_3-way'!AH189</f>
        <v>-0.40544378063426167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1.0437470999051277</v>
      </c>
      <c r="AS189" s="11">
        <f>IF(('OddsRatio_working_3-way'!X189=0),IF(Q189&gt;0,-Q189^(1/3),(-Q189)^(1/3)),'OddsRatio_working_3-way'!AM189-'OddsRatio_working_3-way'!R189/3)</f>
        <v>-0.6383033192708657</v>
      </c>
      <c r="AT189" s="11">
        <f>IF(('OddsRatio_working_3-way'!X189=0),IF(Q189&gt;0,-Q189^(1/3),(-Q189)^(1/3)),'OddsRatio_working_3-way'!AN189-'OddsRatio_working_3-way'!R189/3)</f>
        <v>-0.40544378063426167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2.2200000000000002</v>
      </c>
      <c r="B190" s="4">
        <f>IF('True_Odds_Calculator_3-way'!B191="","",'True_Odds_Calculator_3-way'!B191)</f>
        <v>3.71</v>
      </c>
      <c r="C190" s="4">
        <f>IF('True_Odds_Calculator_3-way'!C191="","",'True_Odds_Calculator_3-way'!C191)</f>
        <v>3.3</v>
      </c>
      <c r="D190" s="9">
        <f t="shared" si="39"/>
        <v>0.44172685174245185</v>
      </c>
      <c r="E190" s="9">
        <f t="shared" si="40"/>
        <v>0.26264727070795801</v>
      </c>
      <c r="F190" s="9">
        <f t="shared" si="41"/>
        <v>0.29562587754959041</v>
      </c>
      <c r="G190" s="9">
        <f t="shared" si="42"/>
        <v>1.0359364376189544</v>
      </c>
      <c r="H190" s="9">
        <f t="shared" si="43"/>
        <v>2.2638424538951245</v>
      </c>
      <c r="I190" s="9">
        <f t="shared" si="44"/>
        <v>3.8073877459473664</v>
      </c>
      <c r="J190" s="9">
        <f t="shared" si="45"/>
        <v>3.3826538065235945</v>
      </c>
      <c r="K190" s="11">
        <f t="shared" si="46"/>
        <v>0.4504504504504504</v>
      </c>
      <c r="L190" s="11">
        <f t="shared" si="47"/>
        <v>0.26954177897574122</v>
      </c>
      <c r="M190" s="11">
        <f t="shared" si="48"/>
        <v>0.30303030303030304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-0.27977965713814779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0.22921721034928577</v>
      </c>
      <c r="Q190" s="11">
        <f>2*'OddsRatio_working_3-way'!K190*'OddsRatio_working_3-way'!L190*'OddsRatio_working_3-way'!M190</f>
        <v>7.3584979245356591E-2</v>
      </c>
      <c r="R190" s="11">
        <f t="shared" si="49"/>
        <v>0</v>
      </c>
      <c r="S190" s="11">
        <f t="shared" si="50"/>
        <v>-0.81927761544187028</v>
      </c>
      <c r="T190" s="11">
        <f t="shared" si="51"/>
        <v>-0.26301047044682835</v>
      </c>
      <c r="U190" s="11">
        <f>'OddsRatio_working_3-way'!S190-'OddsRatio_working_3-way'!R190^2/3</f>
        <v>-0.81927761544187028</v>
      </c>
      <c r="V190" s="11">
        <f>'OddsRatio_working_3-way'!S190*'OddsRatio_working_3-way'!R190/3-2*'OddsRatio_working_3-way'!R190^3/27-'OddsRatio_working_3-way'!T190</f>
        <v>0.26301047044682835</v>
      </c>
      <c r="W190" s="11">
        <f>'OddsRatio_working_3-way'!V190^2+4*'OddsRatio_working_3-way'!U190^3/27</f>
        <v>-1.2293950097177819E-2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0.14271339956521234</v>
      </c>
      <c r="Y190" s="11">
        <f>IF('OddsRatio_working_3-way'!W190&gt;=0,IF('OddsRatio_working_3-way'!V190+SQRT('OddsRatio_working_3-way'!W190)&gt;0,0,PI()),ACOS('OddsRatio_working_3-way'!V190/(2*'OddsRatio_working_3-way'!X190)))</f>
        <v>0.39896428516789095</v>
      </c>
      <c r="Z190" s="11">
        <f>'OddsRatio_working_3-way'!X190^(1/3)*COS('OddsRatio_working_3-way'!Y190/3)</f>
        <v>0.5179682188094773</v>
      </c>
      <c r="AA190" s="11">
        <f>'OddsRatio_working_3-way'!X190^(1/3)*COS(('OddsRatio_working_3-way'!Y190+2*PI())/3)</f>
        <v>-0.31899325110807158</v>
      </c>
      <c r="AB190" s="11">
        <f>'OddsRatio_working_3-way'!X190^(1/3)*COS(('OddsRatio_working_3-way'!Y190+4*PI())/3)</f>
        <v>-0.19897496770140558</v>
      </c>
      <c r="AC190" s="11">
        <f>'OddsRatio_working_3-way'!X190^(1/3)*SIN('OddsRatio_working_3-way'!Y190/3)</f>
        <v>6.9292588232515495E-2</v>
      </c>
      <c r="AD190" s="11">
        <f>'OddsRatio_working_3-way'!X190^(1/3)*SIN(('OddsRatio_working_3-way'!Y190+2*PI())/3)</f>
        <v>0.41392734172572632</v>
      </c>
      <c r="AE190" s="11">
        <f>'OddsRatio_working_3-way'!X190^(1/3)*SIN(('OddsRatio_working_3-way'!Y190+4*PI())/3)</f>
        <v>-0.48321992995824176</v>
      </c>
      <c r="AF190" s="11">
        <f>-'OddsRatio_working_3-way'!U190/(3*'OddsRatio_working_3-way'!X190^(1/3))*COS(('OddsRatio_working_3-way'!Y190)/3)</f>
        <v>0.51796821880947719</v>
      </c>
      <c r="AG190" s="11">
        <f>-'OddsRatio_working_3-way'!U190/(3*'OddsRatio_working_3-way'!X190^(1/3))*COS(('OddsRatio_working_3-way'!Y190+2*PI())/3)</f>
        <v>-0.31899325110807153</v>
      </c>
      <c r="AH190" s="11">
        <f>-'OddsRatio_working_3-way'!U190/(3*'OddsRatio_working_3-way'!X190^(1/3))*COS(('OddsRatio_working_3-way'!Y190+4*PI())/3)</f>
        <v>-0.19897496770140552</v>
      </c>
      <c r="AI190" s="11">
        <f>'OddsRatio_working_3-way'!U190/(3*'OddsRatio_working_3-way'!X190^(1/3))*SIN(('OddsRatio_working_3-way'!Y190)/3)</f>
        <v>-6.9292588232515481E-2</v>
      </c>
      <c r="AJ190" s="11">
        <f>'OddsRatio_working_3-way'!U190/(3*'OddsRatio_working_3-way'!X190^(1/3))*SIN(('OddsRatio_working_3-way'!Y190+2*PI())/3)</f>
        <v>-0.41392734172572626</v>
      </c>
      <c r="AK190" s="11">
        <f>'OddsRatio_working_3-way'!U190/(3*'OddsRatio_working_3-way'!X190^(1/3))*SIN(('OddsRatio_working_3-way'!Y190+4*PI())/3)</f>
        <v>0.48321992995824165</v>
      </c>
      <c r="AL190" s="11">
        <f>'OddsRatio_working_3-way'!Z190+'OddsRatio_working_3-way'!AF190</f>
        <v>1.0359364376189544</v>
      </c>
      <c r="AM190" s="11">
        <f>'OddsRatio_working_3-way'!AA190+'OddsRatio_working_3-way'!AG190</f>
        <v>-0.63798650221614306</v>
      </c>
      <c r="AN190" s="11">
        <f>'OddsRatio_working_3-way'!AB190+'OddsRatio_working_3-way'!AH190</f>
        <v>-0.39794993540281109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1.0359364376189544</v>
      </c>
      <c r="AS190" s="11">
        <f>IF(('OddsRatio_working_3-way'!X190=0),IF(Q190&gt;0,-Q190^(1/3),(-Q190)^(1/3)),'OddsRatio_working_3-way'!AM190-'OddsRatio_working_3-way'!R190/3)</f>
        <v>-0.63798650221614306</v>
      </c>
      <c r="AT190" s="11">
        <f>IF(('OddsRatio_working_3-way'!X190=0),IF(Q190&gt;0,-Q190^(1/3),(-Q190)^(1/3)),'OddsRatio_working_3-way'!AN190-'OddsRatio_working_3-way'!R190/3)</f>
        <v>-0.39794993540281109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2.46</v>
      </c>
      <c r="B191" s="4">
        <f>IF('True_Odds_Calculator_3-way'!B192="","",'True_Odds_Calculator_3-way'!B192)</f>
        <v>3.44</v>
      </c>
      <c r="C191" s="4">
        <f>IF('True_Odds_Calculator_3-way'!C192="","",'True_Odds_Calculator_3-way'!C192)</f>
        <v>3.08</v>
      </c>
      <c r="D191" s="9">
        <f t="shared" si="39"/>
        <v>0.39857125803721566</v>
      </c>
      <c r="E191" s="9">
        <f t="shared" si="40"/>
        <v>0.28394358801633679</v>
      </c>
      <c r="F191" s="9">
        <f t="shared" si="41"/>
        <v>0.31748515394644772</v>
      </c>
      <c r="G191" s="9">
        <f t="shared" si="42"/>
        <v>1.0335353746370592</v>
      </c>
      <c r="H191" s="9">
        <f t="shared" si="43"/>
        <v>2.5089616469701066</v>
      </c>
      <c r="I191" s="9">
        <f t="shared" si="44"/>
        <v>3.5218263141144242</v>
      </c>
      <c r="J191" s="9">
        <f t="shared" si="45"/>
        <v>3.1497535792450835</v>
      </c>
      <c r="K191" s="11">
        <f t="shared" si="46"/>
        <v>0.4065040650406504</v>
      </c>
      <c r="L191" s="11">
        <f t="shared" si="47"/>
        <v>0.29069767441860467</v>
      </c>
      <c r="M191" s="11">
        <f t="shared" si="48"/>
        <v>0.32467532467532467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-0.28429010958789747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0.22943354622310944</v>
      </c>
      <c r="Q191" s="11">
        <f>2*'OddsRatio_working_3-way'!K191*'OddsRatio_working_3-way'!L191*'OddsRatio_working_3-way'!M191</f>
        <v>7.6733627499367713E-2</v>
      </c>
      <c r="R191" s="11">
        <f t="shared" si="49"/>
        <v>0</v>
      </c>
      <c r="S191" s="11">
        <f t="shared" si="50"/>
        <v>-0.80704019761958212</v>
      </c>
      <c r="T191" s="11">
        <f t="shared" si="51"/>
        <v>-0.26991310957176662</v>
      </c>
      <c r="U191" s="11">
        <f>'OddsRatio_working_3-way'!S191-'OddsRatio_working_3-way'!R191^2/3</f>
        <v>-0.80704019761958212</v>
      </c>
      <c r="V191" s="11">
        <f>'OddsRatio_working_3-way'!S191*'OddsRatio_working_3-way'!R191/3-2*'OddsRatio_working_3-way'!R191^3/27-'OddsRatio_working_3-way'!T191</f>
        <v>0.26991310957176662</v>
      </c>
      <c r="W191" s="11">
        <f>'OddsRatio_working_3-way'!V191^2+4*'OddsRatio_working_3-way'!U191^3/27</f>
        <v>-5.0189848206624865E-3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0.13952783910331568</v>
      </c>
      <c r="Y191" s="11">
        <f>IF('OddsRatio_working_3-way'!W191&gt;=0,IF('OddsRatio_working_3-way'!V191+SQRT('OddsRatio_working_3-way'!W191)&gt;0,0,PI()),ACOS('OddsRatio_working_3-way'!V191/(2*'OddsRatio_working_3-way'!X191)))</f>
        <v>0.25668269048818848</v>
      </c>
      <c r="Z191" s="11">
        <f>'OddsRatio_working_3-way'!X191^(1/3)*COS('OddsRatio_working_3-way'!Y191/3)</f>
        <v>0.51676768731852973</v>
      </c>
      <c r="AA191" s="11">
        <f>'OddsRatio_working_3-way'!X191^(1/3)*COS(('OddsRatio_working_3-way'!Y191+2*PI())/3)</f>
        <v>-0.29676896333459285</v>
      </c>
      <c r="AB191" s="11">
        <f>'OddsRatio_working_3-way'!X191^(1/3)*COS(('OddsRatio_working_3-way'!Y191+4*PI())/3)</f>
        <v>-0.21999872398393699</v>
      </c>
      <c r="AC191" s="11">
        <f>'OddsRatio_working_3-way'!X191^(1/3)*SIN('OddsRatio_working_3-way'!Y191/3)</f>
        <v>4.4323318354853113E-2</v>
      </c>
      <c r="AD191" s="11">
        <f>'OddsRatio_working_3-way'!X191^(1/3)*SIN(('OddsRatio_working_3-way'!Y191+2*PI())/3)</f>
        <v>0.42537228589535364</v>
      </c>
      <c r="AE191" s="11">
        <f>'OddsRatio_working_3-way'!X191^(1/3)*SIN(('OddsRatio_working_3-way'!Y191+4*PI())/3)</f>
        <v>-0.46969560425020684</v>
      </c>
      <c r="AF191" s="11">
        <f>-'OddsRatio_working_3-way'!U191/(3*'OddsRatio_working_3-way'!X191^(1/3))*COS(('OddsRatio_working_3-way'!Y191)/3)</f>
        <v>0.51676768731852962</v>
      </c>
      <c r="AG191" s="11">
        <f>-'OddsRatio_working_3-way'!U191/(3*'OddsRatio_working_3-way'!X191^(1/3))*COS(('OddsRatio_working_3-way'!Y191+2*PI())/3)</f>
        <v>-0.29676896333459279</v>
      </c>
      <c r="AH191" s="11">
        <f>-'OddsRatio_working_3-way'!U191/(3*'OddsRatio_working_3-way'!X191^(1/3))*COS(('OddsRatio_working_3-way'!Y191+4*PI())/3)</f>
        <v>-0.21999872398393694</v>
      </c>
      <c r="AI191" s="11">
        <f>'OddsRatio_working_3-way'!U191/(3*'OddsRatio_working_3-way'!X191^(1/3))*SIN(('OddsRatio_working_3-way'!Y191)/3)</f>
        <v>-4.4323318354853106E-2</v>
      </c>
      <c r="AJ191" s="11">
        <f>'OddsRatio_working_3-way'!U191/(3*'OddsRatio_working_3-way'!X191^(1/3))*SIN(('OddsRatio_working_3-way'!Y191+2*PI())/3)</f>
        <v>-0.42537228589535353</v>
      </c>
      <c r="AK191" s="11">
        <f>'OddsRatio_working_3-way'!U191/(3*'OddsRatio_working_3-way'!X191^(1/3))*SIN(('OddsRatio_working_3-way'!Y191+4*PI())/3)</f>
        <v>0.46969560425020673</v>
      </c>
      <c r="AL191" s="11">
        <f>'OddsRatio_working_3-way'!Z191+'OddsRatio_working_3-way'!AF191</f>
        <v>1.0335353746370592</v>
      </c>
      <c r="AM191" s="11">
        <f>'OddsRatio_working_3-way'!AA191+'OddsRatio_working_3-way'!AG191</f>
        <v>-0.59353792666918559</v>
      </c>
      <c r="AN191" s="11">
        <f>'OddsRatio_working_3-way'!AB191+'OddsRatio_working_3-way'!AH191</f>
        <v>-0.43999744796787393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1.0335353746370592</v>
      </c>
      <c r="AS191" s="11">
        <f>IF(('OddsRatio_working_3-way'!X191=0),IF(Q191&gt;0,-Q191^(1/3),(-Q191)^(1/3)),'OddsRatio_working_3-way'!AM191-'OddsRatio_working_3-way'!R191/3)</f>
        <v>-0.59353792666918559</v>
      </c>
      <c r="AT191" s="11">
        <f>IF(('OddsRatio_working_3-way'!X191=0),IF(Q191&gt;0,-Q191^(1/3),(-Q191)^(1/3)),'OddsRatio_working_3-way'!AN191-'OddsRatio_working_3-way'!R191/3)</f>
        <v>-0.43999744796787393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1.72</v>
      </c>
      <c r="B192" s="4">
        <f>IF('True_Odds_Calculator_3-way'!B193="","",'True_Odds_Calculator_3-way'!B193)</f>
        <v>4.2699999999999996</v>
      </c>
      <c r="C192" s="4">
        <f>IF('True_Odds_Calculator_3-way'!C193="","",'True_Odds_Calculator_3-way'!C193)</f>
        <v>4.78</v>
      </c>
      <c r="D192" s="9">
        <f t="shared" si="39"/>
        <v>0.5710451952658202</v>
      </c>
      <c r="E192" s="9">
        <f t="shared" si="40"/>
        <v>0.22667585353168607</v>
      </c>
      <c r="F192" s="9">
        <f t="shared" si="41"/>
        <v>0.20227895120249373</v>
      </c>
      <c r="G192" s="9">
        <f t="shared" si="42"/>
        <v>1.043298441296709</v>
      </c>
      <c r="H192" s="9">
        <f t="shared" si="43"/>
        <v>1.7511748777336307</v>
      </c>
      <c r="I192" s="9">
        <f t="shared" si="44"/>
        <v>4.4115859030402378</v>
      </c>
      <c r="J192" s="9">
        <f t="shared" si="45"/>
        <v>4.9436681081015603</v>
      </c>
      <c r="K192" s="11">
        <f t="shared" si="46"/>
        <v>0.58139534883720934</v>
      </c>
      <c r="L192" s="11">
        <f t="shared" si="47"/>
        <v>0.23419203747072601</v>
      </c>
      <c r="M192" s="11">
        <f t="shared" si="48"/>
        <v>0.20920502092050208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-0.25350575931931407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0.22132822457277673</v>
      </c>
      <c r="Q192" s="11">
        <f>2*'OddsRatio_working_3-way'!K192*'OddsRatio_working_3-way'!L192*'OddsRatio_working_3-way'!M192</f>
        <v>5.6969941974974701E-2</v>
      </c>
      <c r="R192" s="11">
        <f t="shared" si="49"/>
        <v>0</v>
      </c>
      <c r="S192" s="11">
        <f t="shared" si="50"/>
        <v>-0.87306980783025623</v>
      </c>
      <c r="T192" s="11">
        <f t="shared" si="51"/>
        <v>-0.2247283932639012</v>
      </c>
      <c r="U192" s="11">
        <f>'OddsRatio_working_3-way'!S192-'OddsRatio_working_3-way'!R192^2/3</f>
        <v>-0.87306980783025623</v>
      </c>
      <c r="V192" s="11">
        <f>'OddsRatio_working_3-way'!S192*'OddsRatio_working_3-way'!R192/3-2*'OddsRatio_working_3-way'!R192^3/27-'OddsRatio_working_3-way'!T192</f>
        <v>0.2247283932639012</v>
      </c>
      <c r="W192" s="11">
        <f>'OddsRatio_working_3-way'!V192^2+4*'OddsRatio_working_3-way'!U192^3/27</f>
        <v>-4.8089480739347143E-2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0.15699707917531602</v>
      </c>
      <c r="Y192" s="11">
        <f>IF('OddsRatio_working_3-way'!W192&gt;=0,IF('OddsRatio_working_3-way'!V192+SQRT('OddsRatio_working_3-way'!W192)&gt;0,0,PI()),ACOS('OddsRatio_working_3-way'!V192/(2*'OddsRatio_working_3-way'!X192)))</f>
        <v>0.77315780434533565</v>
      </c>
      <c r="Z192" s="11">
        <f>'OddsRatio_working_3-way'!X192^(1/3)*COS('OddsRatio_working_3-way'!Y192/3)</f>
        <v>0.52164922064835462</v>
      </c>
      <c r="AA192" s="11">
        <f>'OddsRatio_working_3-way'!X192^(1/3)*COS(('OddsRatio_working_3-way'!Y192+2*PI())/3)</f>
        <v>-0.37990030014072762</v>
      </c>
      <c r="AB192" s="11">
        <f>'OddsRatio_working_3-way'!X192^(1/3)*COS(('OddsRatio_working_3-way'!Y192+4*PI())/3)</f>
        <v>-0.14174892050762708</v>
      </c>
      <c r="AC192" s="11">
        <f>'OddsRatio_working_3-way'!X192^(1/3)*SIN('OddsRatio_working_3-way'!Y192/3)</f>
        <v>0.13749676313905138</v>
      </c>
      <c r="AD192" s="11">
        <f>'OddsRatio_working_3-way'!X192^(1/3)*SIN(('OddsRatio_working_3-way'!Y192+2*PI())/3)</f>
        <v>0.38301309537630324</v>
      </c>
      <c r="AE192" s="11">
        <f>'OddsRatio_working_3-way'!X192^(1/3)*SIN(('OddsRatio_working_3-way'!Y192+4*PI())/3)</f>
        <v>-0.5205098585153547</v>
      </c>
      <c r="AF192" s="11">
        <f>-'OddsRatio_working_3-way'!U192/(3*'OddsRatio_working_3-way'!X192^(1/3))*COS(('OddsRatio_working_3-way'!Y192)/3)</f>
        <v>0.52164922064835451</v>
      </c>
      <c r="AG192" s="11">
        <f>-'OddsRatio_working_3-way'!U192/(3*'OddsRatio_working_3-way'!X192^(1/3))*COS(('OddsRatio_working_3-way'!Y192+2*PI())/3)</f>
        <v>-0.37990030014072751</v>
      </c>
      <c r="AH192" s="11">
        <f>-'OddsRatio_working_3-way'!U192/(3*'OddsRatio_working_3-way'!X192^(1/3))*COS(('OddsRatio_working_3-way'!Y192+4*PI())/3)</f>
        <v>-0.14174892050762705</v>
      </c>
      <c r="AI192" s="11">
        <f>'OddsRatio_working_3-way'!U192/(3*'OddsRatio_working_3-way'!X192^(1/3))*SIN(('OddsRatio_working_3-way'!Y192)/3)</f>
        <v>-0.13749676313905135</v>
      </c>
      <c r="AJ192" s="11">
        <f>'OddsRatio_working_3-way'!U192/(3*'OddsRatio_working_3-way'!X192^(1/3))*SIN(('OddsRatio_working_3-way'!Y192+2*PI())/3)</f>
        <v>-0.38301309537630318</v>
      </c>
      <c r="AK192" s="11">
        <f>'OddsRatio_working_3-way'!U192/(3*'OddsRatio_working_3-way'!X192^(1/3))*SIN(('OddsRatio_working_3-way'!Y192+4*PI())/3)</f>
        <v>0.52050985851535458</v>
      </c>
      <c r="AL192" s="11">
        <f>'OddsRatio_working_3-way'!Z192+'OddsRatio_working_3-way'!AF192</f>
        <v>1.043298441296709</v>
      </c>
      <c r="AM192" s="11">
        <f>'OddsRatio_working_3-way'!AA192+'OddsRatio_working_3-way'!AG192</f>
        <v>-0.75980060028145513</v>
      </c>
      <c r="AN192" s="11">
        <f>'OddsRatio_working_3-way'!AB192+'OddsRatio_working_3-way'!AH192</f>
        <v>-0.2834978410152541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1.043298441296709</v>
      </c>
      <c r="AS192" s="11">
        <f>IF(('OddsRatio_working_3-way'!X192=0),IF(Q192&gt;0,-Q192^(1/3),(-Q192)^(1/3)),'OddsRatio_working_3-way'!AM192-'OddsRatio_working_3-way'!R192/3)</f>
        <v>-0.75980060028145513</v>
      </c>
      <c r="AT192" s="11">
        <f>IF(('OddsRatio_working_3-way'!X192=0),IF(Q192&gt;0,-Q192^(1/3),(-Q192)^(1/3)),'OddsRatio_working_3-way'!AN192-'OddsRatio_working_3-way'!R192/3)</f>
        <v>-0.2834978410152541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2.48</v>
      </c>
      <c r="B193" s="4">
        <f>IF('True_Odds_Calculator_3-way'!B194="","",'True_Odds_Calculator_3-way'!B194)</f>
        <v>3.19</v>
      </c>
      <c r="C193" s="4">
        <f>IF('True_Odds_Calculator_3-way'!C194="","",'True_Odds_Calculator_3-way'!C194)</f>
        <v>3.21</v>
      </c>
      <c r="D193" s="9">
        <f t="shared" si="39"/>
        <v>0.39306616767718155</v>
      </c>
      <c r="E193" s="9">
        <f t="shared" si="40"/>
        <v>0.30442771466182117</v>
      </c>
      <c r="F193" s="9">
        <f t="shared" si="41"/>
        <v>0.30250611766099705</v>
      </c>
      <c r="G193" s="9">
        <f t="shared" si="42"/>
        <v>1.0433114344807914</v>
      </c>
      <c r="H193" s="9">
        <f t="shared" si="43"/>
        <v>2.5441009230315714</v>
      </c>
      <c r="I193" s="9">
        <f t="shared" si="44"/>
        <v>3.2848520415129334</v>
      </c>
      <c r="J193" s="9">
        <f t="shared" si="45"/>
        <v>3.3057182702025494</v>
      </c>
      <c r="K193" s="11">
        <f t="shared" si="46"/>
        <v>0.40322580645161293</v>
      </c>
      <c r="L193" s="11">
        <f t="shared" si="47"/>
        <v>0.31347962382445144</v>
      </c>
      <c r="M193" s="11">
        <f t="shared" si="48"/>
        <v>0.3115264797507788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-0.28206597909694808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0.23154207970150925</v>
      </c>
      <c r="Q193" s="11">
        <f>2*'OddsRatio_working_3-way'!K193*'OddsRatio_working_3-way'!L193*'OddsRatio_working_3-way'!M193</f>
        <v>7.8755809422282053E-2</v>
      </c>
      <c r="R193" s="11">
        <f t="shared" si="49"/>
        <v>0</v>
      </c>
      <c r="S193" s="11">
        <f t="shared" si="50"/>
        <v>-0.82087914481145774</v>
      </c>
      <c r="T193" s="11">
        <f t="shared" si="51"/>
        <v>-0.27921059347328492</v>
      </c>
      <c r="U193" s="11">
        <f>'OddsRatio_working_3-way'!S193-'OddsRatio_working_3-way'!R193^2/3</f>
        <v>-0.82087914481145774</v>
      </c>
      <c r="V193" s="11">
        <f>'OddsRatio_working_3-way'!S193*'OddsRatio_working_3-way'!R193/3-2*'OddsRatio_working_3-way'!R193^3/27-'OddsRatio_working_3-way'!T193</f>
        <v>0.27921059347328492</v>
      </c>
      <c r="W193" s="11">
        <f>'OddsRatio_working_3-way'!V193^2+4*'OddsRatio_working_3-way'!U193^3/27</f>
        <v>-3.9886019613826068E-3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0.1431320696673937</v>
      </c>
      <c r="Y193" s="11">
        <f>IF('OddsRatio_working_3-way'!W193&gt;=0,IF('OddsRatio_working_3-way'!V193+SQRT('OddsRatio_working_3-way'!W193)&gt;0,0,PI()),ACOS('OddsRatio_working_3-way'!V193/(2*'OddsRatio_working_3-way'!X193)))</f>
        <v>0.22244931798544676</v>
      </c>
      <c r="Z193" s="11">
        <f>'OddsRatio_working_3-way'!X193^(1/3)*COS('OddsRatio_working_3-way'!Y193/3)</f>
        <v>0.52165571724039572</v>
      </c>
      <c r="AA193" s="11">
        <f>'OddsRatio_working_3-way'!X193^(1/3)*COS(('OddsRatio_working_3-way'!Y193+2*PI())/3)</f>
        <v>-0.2943878154984586</v>
      </c>
      <c r="AB193" s="11">
        <f>'OddsRatio_working_3-way'!X193^(1/3)*COS(('OddsRatio_working_3-way'!Y193+4*PI())/3)</f>
        <v>-0.22726790174193726</v>
      </c>
      <c r="AC193" s="11">
        <f>'OddsRatio_working_3-way'!X193^(1/3)*SIN('OddsRatio_working_3-way'!Y193/3)</f>
        <v>3.8751700275312211E-2</v>
      </c>
      <c r="AD193" s="11">
        <f>'OddsRatio_working_3-way'!X193^(1/3)*SIN(('OddsRatio_working_3-way'!Y193+2*PI())/3)</f>
        <v>0.43239125302191861</v>
      </c>
      <c r="AE193" s="11">
        <f>'OddsRatio_working_3-way'!X193^(1/3)*SIN(('OddsRatio_working_3-way'!Y193+4*PI())/3)</f>
        <v>-0.47114295329723066</v>
      </c>
      <c r="AF193" s="11">
        <f>-'OddsRatio_working_3-way'!U193/(3*'OddsRatio_working_3-way'!X193^(1/3))*COS(('OddsRatio_working_3-way'!Y193)/3)</f>
        <v>0.52165571724039561</v>
      </c>
      <c r="AG193" s="11">
        <f>-'OddsRatio_working_3-way'!U193/(3*'OddsRatio_working_3-way'!X193^(1/3))*COS(('OddsRatio_working_3-way'!Y193+2*PI())/3)</f>
        <v>-0.29438781549845855</v>
      </c>
      <c r="AH193" s="11">
        <f>-'OddsRatio_working_3-way'!U193/(3*'OddsRatio_working_3-way'!X193^(1/3))*COS(('OddsRatio_working_3-way'!Y193+4*PI())/3)</f>
        <v>-0.2272679017419372</v>
      </c>
      <c r="AI193" s="11">
        <f>'OddsRatio_working_3-way'!U193/(3*'OddsRatio_working_3-way'!X193^(1/3))*SIN(('OddsRatio_working_3-way'!Y193)/3)</f>
        <v>-3.8751700275312197E-2</v>
      </c>
      <c r="AJ193" s="11">
        <f>'OddsRatio_working_3-way'!U193/(3*'OddsRatio_working_3-way'!X193^(1/3))*SIN(('OddsRatio_working_3-way'!Y193+2*PI())/3)</f>
        <v>-0.4323912530219185</v>
      </c>
      <c r="AK193" s="11">
        <f>'OddsRatio_working_3-way'!U193/(3*'OddsRatio_working_3-way'!X193^(1/3))*SIN(('OddsRatio_working_3-way'!Y193+4*PI())/3)</f>
        <v>0.47114295329723055</v>
      </c>
      <c r="AL193" s="11">
        <f>'OddsRatio_working_3-way'!Z193+'OddsRatio_working_3-way'!AF193</f>
        <v>1.0433114344807914</v>
      </c>
      <c r="AM193" s="11">
        <f>'OddsRatio_working_3-way'!AA193+'OddsRatio_working_3-way'!AG193</f>
        <v>-0.58877563099691721</v>
      </c>
      <c r="AN193" s="11">
        <f>'OddsRatio_working_3-way'!AB193+'OddsRatio_working_3-way'!AH193</f>
        <v>-0.45453580348387446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1.0433114344807914</v>
      </c>
      <c r="AS193" s="11">
        <f>IF(('OddsRatio_working_3-way'!X193=0),IF(Q193&gt;0,-Q193^(1/3),(-Q193)^(1/3)),'OddsRatio_working_3-way'!AM193-'OddsRatio_working_3-way'!R193/3)</f>
        <v>-0.58877563099691721</v>
      </c>
      <c r="AT193" s="11">
        <f>IF(('OddsRatio_working_3-way'!X193=0),IF(Q193&gt;0,-Q193^(1/3),(-Q193)^(1/3)),'OddsRatio_working_3-way'!AN193-'OddsRatio_working_3-way'!R193/3)</f>
        <v>-0.45453580348387446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2.02</v>
      </c>
      <c r="B194" s="4">
        <f>IF('True_Odds_Calculator_3-way'!B195="","",'True_Odds_Calculator_3-way'!B195)</f>
        <v>3.28</v>
      </c>
      <c r="C194" s="4">
        <f>IF('True_Odds_Calculator_3-way'!C195="","",'True_Odds_Calculator_3-way'!C195)</f>
        <v>4.3600000000000003</v>
      </c>
      <c r="D194" s="9">
        <f t="shared" si="39"/>
        <v>0.48351500276993048</v>
      </c>
      <c r="E194" s="9">
        <f t="shared" si="40"/>
        <v>0.29518424388329151</v>
      </c>
      <c r="F194" s="9">
        <f t="shared" si="41"/>
        <v>0.22130075334677793</v>
      </c>
      <c r="G194" s="9">
        <f t="shared" si="42"/>
        <v>1.0472432861872862</v>
      </c>
      <c r="H194" s="9">
        <f t="shared" si="43"/>
        <v>2.0681881519110319</v>
      </c>
      <c r="I194" s="9">
        <f t="shared" si="44"/>
        <v>3.387714692507013</v>
      </c>
      <c r="J194" s="9">
        <f t="shared" si="45"/>
        <v>4.5187374415892823</v>
      </c>
      <c r="K194" s="11">
        <f t="shared" si="46"/>
        <v>0.49504950495049505</v>
      </c>
      <c r="L194" s="11">
        <f t="shared" si="47"/>
        <v>0.3048780487804878</v>
      </c>
      <c r="M194" s="11">
        <f t="shared" si="48"/>
        <v>0.2293577981651376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-0.27049708774860481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0.230548619865343</v>
      </c>
      <c r="Q194" s="11">
        <f>2*'OddsRatio_working_3-way'!K194*'OddsRatio_working_3-way'!L194*'OddsRatio_working_3-way'!M194</f>
        <v>6.9233819779382269E-2</v>
      </c>
      <c r="R194" s="11">
        <f t="shared" si="49"/>
        <v>0</v>
      </c>
      <c r="S194" s="11">
        <f t="shared" si="50"/>
        <v>-0.85231461005454812</v>
      </c>
      <c r="T194" s="11">
        <f t="shared" si="51"/>
        <v>-0.25595033334971412</v>
      </c>
      <c r="U194" s="11">
        <f>'OddsRatio_working_3-way'!S194-'OddsRatio_working_3-way'!R194^2/3</f>
        <v>-0.85231461005454812</v>
      </c>
      <c r="V194" s="11">
        <f>'OddsRatio_working_3-way'!S194*'OddsRatio_working_3-way'!R194/3-2*'OddsRatio_working_3-way'!R194^3/27-'OddsRatio_working_3-way'!T194</f>
        <v>0.25595033334971412</v>
      </c>
      <c r="W194" s="11">
        <f>'OddsRatio_working_3-way'!V194^2+4*'OddsRatio_working_3-way'!U194^3/27</f>
        <v>-2.6216181097254265E-2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0.15143212525673347</v>
      </c>
      <c r="Y194" s="11">
        <f>IF('OddsRatio_working_3-way'!W194&gt;=0,IF('OddsRatio_working_3-way'!V194+SQRT('OddsRatio_working_3-way'!W194)&gt;0,0,PI()),ACOS('OddsRatio_working_3-way'!V194/(2*'OddsRatio_working_3-way'!X194)))</f>
        <v>0.56404564618268682</v>
      </c>
      <c r="Z194" s="11">
        <f>'OddsRatio_working_3-way'!X194^(1/3)*COS('OddsRatio_working_3-way'!Y194/3)</f>
        <v>0.52362164309364312</v>
      </c>
      <c r="AA194" s="11">
        <f>'OddsRatio_working_3-way'!X194^(1/3)*COS(('OddsRatio_working_3-way'!Y194+2*PI())/3)</f>
        <v>-0.34808905563035009</v>
      </c>
      <c r="AB194" s="11">
        <f>'OddsRatio_working_3-way'!X194^(1/3)*COS(('OddsRatio_working_3-way'!Y194+4*PI())/3)</f>
        <v>-0.17553258746329337</v>
      </c>
      <c r="AC194" s="11">
        <f>'OddsRatio_working_3-way'!X194^(1/3)*SIN('OddsRatio_working_3-way'!Y194/3)</f>
        <v>9.9625523346661471E-2</v>
      </c>
      <c r="AD194" s="11">
        <f>'OddsRatio_working_3-way'!X194^(1/3)*SIN(('OddsRatio_working_3-way'!Y194+2*PI())/3)</f>
        <v>0.40365688321711274</v>
      </c>
      <c r="AE194" s="11">
        <f>'OddsRatio_working_3-way'!X194^(1/3)*SIN(('OddsRatio_working_3-way'!Y194+4*PI())/3)</f>
        <v>-0.5032824065637741</v>
      </c>
      <c r="AF194" s="11">
        <f>-'OddsRatio_working_3-way'!U194/(3*'OddsRatio_working_3-way'!X194^(1/3))*COS(('OddsRatio_working_3-way'!Y194)/3)</f>
        <v>0.52362164309364312</v>
      </c>
      <c r="AG194" s="11">
        <f>-'OddsRatio_working_3-way'!U194/(3*'OddsRatio_working_3-way'!X194^(1/3))*COS(('OddsRatio_working_3-way'!Y194+2*PI())/3)</f>
        <v>-0.34808905563035009</v>
      </c>
      <c r="AH194" s="11">
        <f>-'OddsRatio_working_3-way'!U194/(3*'OddsRatio_working_3-way'!X194^(1/3))*COS(('OddsRatio_working_3-way'!Y194+4*PI())/3)</f>
        <v>-0.17553258746329337</v>
      </c>
      <c r="AI194" s="11">
        <f>'OddsRatio_working_3-way'!U194/(3*'OddsRatio_working_3-way'!X194^(1/3))*SIN(('OddsRatio_working_3-way'!Y194)/3)</f>
        <v>-9.9625523346661471E-2</v>
      </c>
      <c r="AJ194" s="11">
        <f>'OddsRatio_working_3-way'!U194/(3*'OddsRatio_working_3-way'!X194^(1/3))*SIN(('OddsRatio_working_3-way'!Y194+2*PI())/3)</f>
        <v>-0.40365688321711274</v>
      </c>
      <c r="AK194" s="11">
        <f>'OddsRatio_working_3-way'!U194/(3*'OddsRatio_working_3-way'!X194^(1/3))*SIN(('OddsRatio_working_3-way'!Y194+4*PI())/3)</f>
        <v>0.5032824065637741</v>
      </c>
      <c r="AL194" s="11">
        <f>'OddsRatio_working_3-way'!Z194+'OddsRatio_working_3-way'!AF194</f>
        <v>1.0472432861872862</v>
      </c>
      <c r="AM194" s="11">
        <f>'OddsRatio_working_3-way'!AA194+'OddsRatio_working_3-way'!AG194</f>
        <v>-0.69617811126070017</v>
      </c>
      <c r="AN194" s="11">
        <f>'OddsRatio_working_3-way'!AB194+'OddsRatio_working_3-way'!AH194</f>
        <v>-0.35106517492658673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1.0472432861872862</v>
      </c>
      <c r="AS194" s="11">
        <f>IF(('OddsRatio_working_3-way'!X194=0),IF(Q194&gt;0,-Q194^(1/3),(-Q194)^(1/3)),'OddsRatio_working_3-way'!AM194-'OddsRatio_working_3-way'!R194/3)</f>
        <v>-0.69617811126070017</v>
      </c>
      <c r="AT194" s="11">
        <f>IF(('OddsRatio_working_3-way'!X194=0),IF(Q194&gt;0,-Q194^(1/3),(-Q194)^(1/3)),'OddsRatio_working_3-way'!AN194-'OddsRatio_working_3-way'!R194/3)</f>
        <v>-0.35106517492658673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1.72</v>
      </c>
      <c r="B195" s="4">
        <f>IF('True_Odds_Calculator_3-way'!B196="","",'True_Odds_Calculator_3-way'!B196)</f>
        <v>4.18</v>
      </c>
      <c r="C195" s="4">
        <f>IF('True_Odds_Calculator_3-way'!C196="","",'True_Odds_Calculator_3-way'!C196)</f>
        <v>4.75</v>
      </c>
      <c r="D195" s="9">
        <f t="shared" si="39"/>
        <v>0.56843595985727624</v>
      </c>
      <c r="E195" s="9">
        <f t="shared" si="40"/>
        <v>0.22971653045592394</v>
      </c>
      <c r="F195" s="9">
        <f t="shared" si="41"/>
        <v>0.20184750968679932</v>
      </c>
      <c r="G195" s="9">
        <f t="shared" si="42"/>
        <v>1.0544626704276836</v>
      </c>
      <c r="H195" s="9">
        <f t="shared" si="43"/>
        <v>1.7592131227079326</v>
      </c>
      <c r="I195" s="9">
        <f t="shared" si="44"/>
        <v>4.3531912919600337</v>
      </c>
      <c r="J195" s="9">
        <f t="shared" si="45"/>
        <v>4.9542350141038138</v>
      </c>
      <c r="K195" s="11">
        <f t="shared" si="46"/>
        <v>0.58139534883720934</v>
      </c>
      <c r="L195" s="11">
        <f t="shared" si="47"/>
        <v>0.23923444976076558</v>
      </c>
      <c r="M195" s="11">
        <f t="shared" si="48"/>
        <v>0.21052631578947367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-0.25141578771676032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0.22400777731577193</v>
      </c>
      <c r="Q195" s="11">
        <f>2*'OddsRatio_working_3-way'!K195*'OddsRatio_working_3-way'!L195*'OddsRatio_working_3-way'!M195</f>
        <v>5.8564124788437102E-2</v>
      </c>
      <c r="R195" s="11">
        <f t="shared" si="49"/>
        <v>0</v>
      </c>
      <c r="S195" s="11">
        <f t="shared" si="50"/>
        <v>-0.89098532494758975</v>
      </c>
      <c r="T195" s="11">
        <f t="shared" si="51"/>
        <v>-0.23293733985557899</v>
      </c>
      <c r="U195" s="11">
        <f>'OddsRatio_working_3-way'!S195-'OddsRatio_working_3-way'!R195^2/3</f>
        <v>-0.89098532494758975</v>
      </c>
      <c r="V195" s="11">
        <f>'OddsRatio_working_3-way'!S195*'OddsRatio_working_3-way'!R195/3-2*'OddsRatio_working_3-way'!R195^3/27-'OddsRatio_working_3-way'!T195</f>
        <v>0.23293733985557899</v>
      </c>
      <c r="W195" s="11">
        <f>'OddsRatio_working_3-way'!V195^2+4*'OddsRatio_working_3-way'!U195^3/27</f>
        <v>-5.0527309899495249E-2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0.1618541891630309</v>
      </c>
      <c r="Y195" s="11">
        <f>IF('OddsRatio_working_3-way'!W195&gt;=0,IF('OddsRatio_working_3-way'!V195+SQRT('OddsRatio_working_3-way'!W195)&gt;0,0,PI()),ACOS('OddsRatio_working_3-way'!V195/(2*'OddsRatio_working_3-way'!X195)))</f>
        <v>0.76758450301604941</v>
      </c>
      <c r="Z195" s="11">
        <f>'OddsRatio_working_3-way'!X195^(1/3)*COS('OddsRatio_working_3-way'!Y195/3)</f>
        <v>0.5272313352138418</v>
      </c>
      <c r="AA195" s="11">
        <f>'OddsRatio_working_3-way'!X195^(1/3)*COS(('OddsRatio_working_3-way'!Y195+2*PI())/3)</f>
        <v>-0.38305883657597373</v>
      </c>
      <c r="AB195" s="11">
        <f>'OddsRatio_working_3-way'!X195^(1/3)*COS(('OddsRatio_working_3-way'!Y195+4*PI())/3)</f>
        <v>-0.14417249863786788</v>
      </c>
      <c r="AC195" s="11">
        <f>'OddsRatio_working_3-way'!X195^(1/3)*SIN('OddsRatio_working_3-way'!Y195/3)</f>
        <v>0.1379210915142893</v>
      </c>
      <c r="AD195" s="11">
        <f>'OddsRatio_working_3-way'!X195^(1/3)*SIN(('OddsRatio_working_3-way'!Y195+2*PI())/3)</f>
        <v>0.38763518420923138</v>
      </c>
      <c r="AE195" s="11">
        <f>'OddsRatio_working_3-way'!X195^(1/3)*SIN(('OddsRatio_working_3-way'!Y195+4*PI())/3)</f>
        <v>-0.5255562757235207</v>
      </c>
      <c r="AF195" s="11">
        <f>-'OddsRatio_working_3-way'!U195/(3*'OddsRatio_working_3-way'!X195^(1/3))*COS(('OddsRatio_working_3-way'!Y195)/3)</f>
        <v>0.52723133521384169</v>
      </c>
      <c r="AG195" s="11">
        <f>-'OddsRatio_working_3-way'!U195/(3*'OddsRatio_working_3-way'!X195^(1/3))*COS(('OddsRatio_working_3-way'!Y195+2*PI())/3)</f>
        <v>-0.38305883657597367</v>
      </c>
      <c r="AH195" s="11">
        <f>-'OddsRatio_working_3-way'!U195/(3*'OddsRatio_working_3-way'!X195^(1/3))*COS(('OddsRatio_working_3-way'!Y195+4*PI())/3)</f>
        <v>-0.14417249863786785</v>
      </c>
      <c r="AI195" s="11">
        <f>'OddsRatio_working_3-way'!U195/(3*'OddsRatio_working_3-way'!X195^(1/3))*SIN(('OddsRatio_working_3-way'!Y195)/3)</f>
        <v>-0.13792109151428927</v>
      </c>
      <c r="AJ195" s="11">
        <f>'OddsRatio_working_3-way'!U195/(3*'OddsRatio_working_3-way'!X195^(1/3))*SIN(('OddsRatio_working_3-way'!Y195+2*PI())/3)</f>
        <v>-0.38763518420923126</v>
      </c>
      <c r="AK195" s="11">
        <f>'OddsRatio_working_3-way'!U195/(3*'OddsRatio_working_3-way'!X195^(1/3))*SIN(('OddsRatio_working_3-way'!Y195+4*PI())/3)</f>
        <v>0.52555627572352059</v>
      </c>
      <c r="AL195" s="11">
        <f>'OddsRatio_working_3-way'!Z195+'OddsRatio_working_3-way'!AF195</f>
        <v>1.0544626704276836</v>
      </c>
      <c r="AM195" s="11">
        <f>'OddsRatio_working_3-way'!AA195+'OddsRatio_working_3-way'!AG195</f>
        <v>-0.76611767315194745</v>
      </c>
      <c r="AN195" s="11">
        <f>'OddsRatio_working_3-way'!AB195+'OddsRatio_working_3-way'!AH195</f>
        <v>-0.2883449972757357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1.0544626704276836</v>
      </c>
      <c r="AS195" s="11">
        <f>IF(('OddsRatio_working_3-way'!X195=0),IF(Q195&gt;0,-Q195^(1/3),(-Q195)^(1/3)),'OddsRatio_working_3-way'!AM195-'OddsRatio_working_3-way'!R195/3)</f>
        <v>-0.76611767315194745</v>
      </c>
      <c r="AT195" s="11">
        <f>IF(('OddsRatio_working_3-way'!X195=0),IF(Q195&gt;0,-Q195^(1/3),(-Q195)^(1/3)),'OddsRatio_working_3-way'!AN195-'OddsRatio_working_3-way'!R195/3)</f>
        <v>-0.2883449972757357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3.5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0.37731752472097235</v>
      </c>
      <c r="E196" s="9">
        <f t="shared" ref="E196:E259" si="53">(L196/(AR196+L196-(AR196*L196)))</f>
        <v>0.27564560708191121</v>
      </c>
      <c r="F196" s="9">
        <f t="shared" ref="F196:F259" si="54">(M196/(AR196+M196-(AR196*M196)))</f>
        <v>0.34703686819711643</v>
      </c>
      <c r="G196" s="9">
        <f t="shared" ref="G196:G259" si="55">AR196</f>
        <v>1.0511386712618114</v>
      </c>
      <c r="H196" s="9">
        <f t="shared" ref="H196:H259" si="56">IF(A196="","",1/D196)</f>
        <v>2.6502877138810437</v>
      </c>
      <c r="I196" s="9">
        <f t="shared" ref="I196:I259" si="57">IF(B196="","",1/E196)</f>
        <v>3.6278466781545284</v>
      </c>
      <c r="J196" s="9">
        <f t="shared" ref="J196:J259" si="58">IF(C196="","",1/F196)</f>
        <v>2.8815382215586429</v>
      </c>
      <c r="K196" s="11">
        <f t="shared" ref="K196:K259" si="59">1/A196</f>
        <v>0.38910505836575876</v>
      </c>
      <c r="L196" s="11">
        <f t="shared" ref="L196:L259" si="60">1/B196</f>
        <v>0.2857142857142857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-0.27995441513704344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0.23350288192763402</v>
      </c>
      <c r="Q196" s="11">
        <f>2*'OddsRatio_working_3-way'!K196*'OddsRatio_working_3-way'!L196*'OddsRatio_working_3-way'!M196</f>
        <v>7.9693816357554265E-2</v>
      </c>
      <c r="R196" s="11">
        <f t="shared" ref="R196:R259" si="62">O196/N196</f>
        <v>0</v>
      </c>
      <c r="S196" s="11">
        <f t="shared" ref="S196:S259" si="63">P196/N196</f>
        <v>-0.83407465395153546</v>
      </c>
      <c r="T196" s="11">
        <f t="shared" ref="T196:T259" si="64">Q196/N196</f>
        <v>-0.28466711738960254</v>
      </c>
      <c r="U196" s="11">
        <f>'OddsRatio_working_3-way'!S196-'OddsRatio_working_3-way'!R196^2/3</f>
        <v>-0.83407465395153546</v>
      </c>
      <c r="V196" s="11">
        <f>'OddsRatio_working_3-way'!S196*'OddsRatio_working_3-way'!R196/3-2*'OddsRatio_working_3-way'!R196^3/27-'OddsRatio_working_3-way'!T196</f>
        <v>0.28466711738960254</v>
      </c>
      <c r="W196" s="11">
        <f>'OddsRatio_working_3-way'!V196^2+4*'OddsRatio_working_3-way'!U196^3/27</f>
        <v>-4.9275205669218475E-3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0.14659714210194175</v>
      </c>
      <c r="Y196" s="11">
        <f>IF('OddsRatio_working_3-way'!W196&gt;=0,IF('OddsRatio_working_3-way'!V196+SQRT('OddsRatio_working_3-way'!W196)&gt;0,0,PI()),ACOS('OddsRatio_working_3-way'!V196/(2*'OddsRatio_working_3-way'!X196)))</f>
        <v>0.24176746598008991</v>
      </c>
      <c r="Z196" s="11">
        <f>'OddsRatio_working_3-way'!X196^(1/3)*COS('OddsRatio_working_3-way'!Y196/3)</f>
        <v>0.52556933563090569</v>
      </c>
      <c r="AA196" s="11">
        <f>'OddsRatio_working_3-way'!X196^(1/3)*COS(('OddsRatio_working_3-way'!Y196+2*PI())/3)</f>
        <v>-0.29954495305985945</v>
      </c>
      <c r="AB196" s="11">
        <f>'OddsRatio_working_3-way'!X196^(1/3)*COS(('OddsRatio_working_3-way'!Y196+4*PI())/3)</f>
        <v>-0.22602438257104618</v>
      </c>
      <c r="AC196" s="11">
        <f>'OddsRatio_working_3-way'!X196^(1/3)*SIN('OddsRatio_working_3-way'!Y196/3)</f>
        <v>4.2447121162691233E-2</v>
      </c>
      <c r="AD196" s="11">
        <f>'OddsRatio_working_3-way'!X196^(1/3)*SIN(('OddsRatio_working_3-way'!Y196+2*PI())/3)</f>
        <v>0.43393283552512874</v>
      </c>
      <c r="AE196" s="11">
        <f>'OddsRatio_working_3-way'!X196^(1/3)*SIN(('OddsRatio_working_3-way'!Y196+4*PI())/3)</f>
        <v>-0.47637995668781985</v>
      </c>
      <c r="AF196" s="11">
        <f>-'OddsRatio_working_3-way'!U196/(3*'OddsRatio_working_3-way'!X196^(1/3))*COS(('OddsRatio_working_3-way'!Y196)/3)</f>
        <v>0.52556933563090569</v>
      </c>
      <c r="AG196" s="11">
        <f>-'OddsRatio_working_3-way'!U196/(3*'OddsRatio_working_3-way'!X196^(1/3))*COS(('OddsRatio_working_3-way'!Y196+2*PI())/3)</f>
        <v>-0.29954495305985945</v>
      </c>
      <c r="AH196" s="11">
        <f>-'OddsRatio_working_3-way'!U196/(3*'OddsRatio_working_3-way'!X196^(1/3))*COS(('OddsRatio_working_3-way'!Y196+4*PI())/3)</f>
        <v>-0.22602438257104618</v>
      </c>
      <c r="AI196" s="11">
        <f>'OddsRatio_working_3-way'!U196/(3*'OddsRatio_working_3-way'!X196^(1/3))*SIN(('OddsRatio_working_3-way'!Y196)/3)</f>
        <v>-4.2447121162691233E-2</v>
      </c>
      <c r="AJ196" s="11">
        <f>'OddsRatio_working_3-way'!U196/(3*'OddsRatio_working_3-way'!X196^(1/3))*SIN(('OddsRatio_working_3-way'!Y196+2*PI())/3)</f>
        <v>-0.43393283552512874</v>
      </c>
      <c r="AK196" s="11">
        <f>'OddsRatio_working_3-way'!U196/(3*'OddsRatio_working_3-way'!X196^(1/3))*SIN(('OddsRatio_working_3-way'!Y196+4*PI())/3)</f>
        <v>0.47637995668781985</v>
      </c>
      <c r="AL196" s="11">
        <f>'OddsRatio_working_3-way'!Z196+'OddsRatio_working_3-way'!AF196</f>
        <v>1.0511386712618114</v>
      </c>
      <c r="AM196" s="11">
        <f>'OddsRatio_working_3-way'!AA196+'OddsRatio_working_3-way'!AG196</f>
        <v>-0.59908990611971891</v>
      </c>
      <c r="AN196" s="11">
        <f>'OddsRatio_working_3-way'!AB196+'OddsRatio_working_3-way'!AH196</f>
        <v>-0.45204876514209236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1.0511386712618114</v>
      </c>
      <c r="AS196" s="11">
        <f>IF(('OddsRatio_working_3-way'!X196=0),IF(Q196&gt;0,-Q196^(1/3),(-Q196)^(1/3)),'OddsRatio_working_3-way'!AM196-'OddsRatio_working_3-way'!R196/3)</f>
        <v>-0.59908990611971891</v>
      </c>
      <c r="AT196" s="11">
        <f>IF(('OddsRatio_working_3-way'!X196=0),IF(Q196&gt;0,-Q196^(1/3),(-Q196)^(1/3)),'OddsRatio_working_3-way'!AN196-'OddsRatio_working_3-way'!R196/3)</f>
        <v>-0.45204876514209236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2.6</v>
      </c>
      <c r="B197" s="4">
        <f>IF('True_Odds_Calculator_3-way'!B198="","",'True_Odds_Calculator_3-way'!B198)</f>
        <v>3.02</v>
      </c>
      <c r="C197" s="4">
        <f>IF('True_Odds_Calculator_3-way'!C198="","",'True_Odds_Calculator_3-way'!C198)</f>
        <v>3.27</v>
      </c>
      <c r="D197" s="9">
        <f t="shared" si="52"/>
        <v>0.37699676719763686</v>
      </c>
      <c r="E197" s="9">
        <f t="shared" si="53"/>
        <v>0.32400888861790272</v>
      </c>
      <c r="F197" s="9">
        <f t="shared" si="54"/>
        <v>0.29899434418446025</v>
      </c>
      <c r="G197" s="9">
        <f t="shared" si="55"/>
        <v>1.0328391497780398</v>
      </c>
      <c r="H197" s="9">
        <f t="shared" si="56"/>
        <v>2.6525426396448641</v>
      </c>
      <c r="I197" s="9">
        <f t="shared" si="57"/>
        <v>3.0863350825516402</v>
      </c>
      <c r="J197" s="9">
        <f t="shared" si="58"/>
        <v>3.3445448699961511</v>
      </c>
      <c r="K197" s="11">
        <f t="shared" si="59"/>
        <v>0.38461538461538458</v>
      </c>
      <c r="L197" s="11">
        <f t="shared" si="60"/>
        <v>0.33112582781456956</v>
      </c>
      <c r="M197" s="11">
        <f t="shared" si="61"/>
        <v>0.3058103975535168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-0.2857387665699227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0.22939674498092383</v>
      </c>
      <c r="Q197" s="11">
        <f>2*'OddsRatio_working_3-way'!K197*'OddsRatio_working_3-way'!L197*'OddsRatio_working_3-way'!M197</f>
        <v>7.7893631572469896E-2</v>
      </c>
      <c r="R197" s="11">
        <f t="shared" si="62"/>
        <v>0</v>
      </c>
      <c r="S197" s="11">
        <f t="shared" si="63"/>
        <v>-0.80281981942687675</v>
      </c>
      <c r="T197" s="11">
        <f t="shared" si="64"/>
        <v>-0.27260435294630792</v>
      </c>
      <c r="U197" s="11">
        <f>'OddsRatio_working_3-way'!S197-'OddsRatio_working_3-way'!R197^2/3</f>
        <v>-0.80281981942687675</v>
      </c>
      <c r="V197" s="11">
        <f>'OddsRatio_working_3-way'!S197*'OddsRatio_working_3-way'!R197/3-2*'OddsRatio_working_3-way'!R197^3/27-'OddsRatio_working_3-way'!T197</f>
        <v>0.27260435294630792</v>
      </c>
      <c r="W197" s="11">
        <f>'OddsRatio_working_3-way'!V197^2+4*'OddsRatio_working_3-way'!U197^3/27</f>
        <v>-2.3436310564883545E-3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0.13843478997506695</v>
      </c>
      <c r="Y197" s="11">
        <f>IF('OddsRatio_working_3-way'!W197&gt;=0,IF('OddsRatio_working_3-way'!V197+SQRT('OddsRatio_working_3-way'!W197)&gt;0,0,PI()),ACOS('OddsRatio_working_3-way'!V197/(2*'OddsRatio_working_3-way'!X197)))</f>
        <v>0.17575495005363972</v>
      </c>
      <c r="Z197" s="11">
        <f>'OddsRatio_working_3-way'!X197^(1/3)*COS('OddsRatio_working_3-way'!Y197/3)</f>
        <v>0.51641957488901991</v>
      </c>
      <c r="AA197" s="11">
        <f>'OddsRatio_working_3-way'!X197^(1/3)*COS(('OddsRatio_working_3-way'!Y197+2*PI())/3)</f>
        <v>-0.28444091133011912</v>
      </c>
      <c r="AB197" s="11">
        <f>'OddsRatio_working_3-way'!X197^(1/3)*COS(('OddsRatio_working_3-way'!Y197+4*PI())/3)</f>
        <v>-0.23197866355890087</v>
      </c>
      <c r="AC197" s="11">
        <f>'OddsRatio_working_3-way'!X197^(1/3)*SIN('OddsRatio_working_3-way'!Y197/3)</f>
        <v>3.0289092873005734E-2</v>
      </c>
      <c r="AD197" s="11">
        <f>'OddsRatio_working_3-way'!X197^(1/3)*SIN(('OddsRatio_working_3-way'!Y197+2*PI())/3)</f>
        <v>0.43208792442894872</v>
      </c>
      <c r="AE197" s="11">
        <f>'OddsRatio_working_3-way'!X197^(1/3)*SIN(('OddsRatio_working_3-way'!Y197+4*PI())/3)</f>
        <v>-0.46237701730195441</v>
      </c>
      <c r="AF197" s="11">
        <f>-'OddsRatio_working_3-way'!U197/(3*'OddsRatio_working_3-way'!X197^(1/3))*COS(('OddsRatio_working_3-way'!Y197)/3)</f>
        <v>0.51641957488901991</v>
      </c>
      <c r="AG197" s="11">
        <f>-'OddsRatio_working_3-way'!U197/(3*'OddsRatio_working_3-way'!X197^(1/3))*COS(('OddsRatio_working_3-way'!Y197+2*PI())/3)</f>
        <v>-0.28444091133011912</v>
      </c>
      <c r="AH197" s="11">
        <f>-'OddsRatio_working_3-way'!U197/(3*'OddsRatio_working_3-way'!X197^(1/3))*COS(('OddsRatio_working_3-way'!Y197+4*PI())/3)</f>
        <v>-0.23197866355890087</v>
      </c>
      <c r="AI197" s="11">
        <f>'OddsRatio_working_3-way'!U197/(3*'OddsRatio_working_3-way'!X197^(1/3))*SIN(('OddsRatio_working_3-way'!Y197)/3)</f>
        <v>-3.0289092873005734E-2</v>
      </c>
      <c r="AJ197" s="11">
        <f>'OddsRatio_working_3-way'!U197/(3*'OddsRatio_working_3-way'!X197^(1/3))*SIN(('OddsRatio_working_3-way'!Y197+2*PI())/3)</f>
        <v>-0.43208792442894872</v>
      </c>
      <c r="AK197" s="11">
        <f>'OddsRatio_working_3-way'!U197/(3*'OddsRatio_working_3-way'!X197^(1/3))*SIN(('OddsRatio_working_3-way'!Y197+4*PI())/3)</f>
        <v>0.46237701730195441</v>
      </c>
      <c r="AL197" s="11">
        <f>'OddsRatio_working_3-way'!Z197+'OddsRatio_working_3-way'!AF197</f>
        <v>1.0328391497780398</v>
      </c>
      <c r="AM197" s="11">
        <f>'OddsRatio_working_3-way'!AA197+'OddsRatio_working_3-way'!AG197</f>
        <v>-0.56888182266023823</v>
      </c>
      <c r="AN197" s="11">
        <f>'OddsRatio_working_3-way'!AB197+'OddsRatio_working_3-way'!AH197</f>
        <v>-0.46395732711780174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1.0328391497780398</v>
      </c>
      <c r="AS197" s="11">
        <f>IF(('OddsRatio_working_3-way'!X197=0),IF(Q197&gt;0,-Q197^(1/3),(-Q197)^(1/3)),'OddsRatio_working_3-way'!AM197-'OddsRatio_working_3-way'!R197/3)</f>
        <v>-0.56888182266023823</v>
      </c>
      <c r="AT197" s="11">
        <f>IF(('OddsRatio_working_3-way'!X197=0),IF(Q197&gt;0,-Q197^(1/3),(-Q197)^(1/3)),'OddsRatio_working_3-way'!AN197-'OddsRatio_working_3-way'!R197/3)</f>
        <v>-0.46395732711780174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2.83</v>
      </c>
      <c r="B198" s="4">
        <f>IF('True_Odds_Calculator_3-way'!B199="","",'True_Odds_Calculator_3-way'!B199)</f>
        <v>2.81</v>
      </c>
      <c r="C198" s="4">
        <f>IF('True_Odds_Calculator_3-way'!C199="","",'True_Odds_Calculator_3-way'!C199)</f>
        <v>3.15</v>
      </c>
      <c r="D198" s="9">
        <f t="shared" si="52"/>
        <v>0.34431047628173578</v>
      </c>
      <c r="E198" s="9">
        <f t="shared" si="53"/>
        <v>0.34679561564842543</v>
      </c>
      <c r="F198" s="9">
        <f t="shared" si="54"/>
        <v>0.3088939080698388</v>
      </c>
      <c r="G198" s="9">
        <f t="shared" si="55"/>
        <v>1.0406313803000891</v>
      </c>
      <c r="H198" s="9">
        <f t="shared" si="56"/>
        <v>2.9043554259491633</v>
      </c>
      <c r="I198" s="9">
        <f t="shared" si="57"/>
        <v>2.8835427983431612</v>
      </c>
      <c r="J198" s="9">
        <f t="shared" si="58"/>
        <v>3.2373574676451917</v>
      </c>
      <c r="K198" s="11">
        <f t="shared" si="59"/>
        <v>0.35335689045936397</v>
      </c>
      <c r="L198" s="11">
        <f t="shared" si="60"/>
        <v>0.35587188612099646</v>
      </c>
      <c r="M198" s="11">
        <f t="shared" si="61"/>
        <v>0.31746031746031744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-0.28429211554848166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0.23114007747384255</v>
      </c>
      <c r="Q198" s="11">
        <f>2*'OddsRatio_working_3-way'!K198*'OddsRatio_working_3-way'!L198*'OddsRatio_working_3-way'!M198</f>
        <v>7.9841132115316932E-2</v>
      </c>
      <c r="R198" s="11">
        <f t="shared" si="62"/>
        <v>0</v>
      </c>
      <c r="S198" s="11">
        <f t="shared" si="63"/>
        <v>-0.8130372417395626</v>
      </c>
      <c r="T198" s="11">
        <f t="shared" si="64"/>
        <v>-0.28084187970278496</v>
      </c>
      <c r="U198" s="11">
        <f>'OddsRatio_working_3-way'!S198-'OddsRatio_working_3-way'!R198^2/3</f>
        <v>-0.8130372417395626</v>
      </c>
      <c r="V198" s="11">
        <f>'OddsRatio_working_3-way'!S198*'OddsRatio_working_3-way'!R198/3-2*'OddsRatio_working_3-way'!R198^3/27-'OddsRatio_working_3-way'!T198</f>
        <v>0.28084187970278496</v>
      </c>
      <c r="W198" s="11">
        <f>'OddsRatio_working_3-way'!V198^2+4*'OddsRatio_working_3-way'!U198^3/27</f>
        <v>-7.4882338854521946E-4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0.14108595321960543</v>
      </c>
      <c r="Y198" s="11">
        <f>IF('OddsRatio_working_3-way'!W198&gt;=0,IF('OddsRatio_working_3-way'!V198+SQRT('OddsRatio_working_3-way'!W198)&gt;0,0,PI()),ACOS('OddsRatio_working_3-way'!V198/(2*'OddsRatio_working_3-way'!X198)))</f>
        <v>9.7131262429074106E-2</v>
      </c>
      <c r="Z198" s="11">
        <f>'OddsRatio_working_3-way'!X198^(1/3)*COS('OddsRatio_working_3-way'!Y198/3)</f>
        <v>0.52031569015004453</v>
      </c>
      <c r="AA198" s="11">
        <f>'OddsRatio_working_3-way'!X198^(1/3)*COS(('OddsRatio_working_3-way'!Y198+2*PI())/3)</f>
        <v>-0.27475227458263857</v>
      </c>
      <c r="AB198" s="11">
        <f>'OddsRatio_working_3-way'!X198^(1/3)*COS(('OddsRatio_working_3-way'!Y198+4*PI())/3)</f>
        <v>-0.2455634155674061</v>
      </c>
      <c r="AC198" s="11">
        <f>'OddsRatio_working_3-way'!X198^(1/3)*SIN('OddsRatio_working_3-way'!Y198/3)</f>
        <v>1.6852195609782693E-2</v>
      </c>
      <c r="AD198" s="11">
        <f>'OddsRatio_working_3-way'!X198^(1/3)*SIN(('OddsRatio_working_3-way'!Y198+2*PI())/3)</f>
        <v>0.44218050785267993</v>
      </c>
      <c r="AE198" s="11">
        <f>'OddsRatio_working_3-way'!X198^(1/3)*SIN(('OddsRatio_working_3-way'!Y198+4*PI())/3)</f>
        <v>-0.45903270346246244</v>
      </c>
      <c r="AF198" s="11">
        <f>-'OddsRatio_working_3-way'!U198/(3*'OddsRatio_working_3-way'!X198^(1/3))*COS(('OddsRatio_working_3-way'!Y198)/3)</f>
        <v>0.52031569015004453</v>
      </c>
      <c r="AG198" s="11">
        <f>-'OddsRatio_working_3-way'!U198/(3*'OddsRatio_working_3-way'!X198^(1/3))*COS(('OddsRatio_working_3-way'!Y198+2*PI())/3)</f>
        <v>-0.27475227458263857</v>
      </c>
      <c r="AH198" s="11">
        <f>-'OddsRatio_working_3-way'!U198/(3*'OddsRatio_working_3-way'!X198^(1/3))*COS(('OddsRatio_working_3-way'!Y198+4*PI())/3)</f>
        <v>-0.2455634155674061</v>
      </c>
      <c r="AI198" s="11">
        <f>'OddsRatio_working_3-way'!U198/(3*'OddsRatio_working_3-way'!X198^(1/3))*SIN(('OddsRatio_working_3-way'!Y198)/3)</f>
        <v>-1.6852195609782693E-2</v>
      </c>
      <c r="AJ198" s="11">
        <f>'OddsRatio_working_3-way'!U198/(3*'OddsRatio_working_3-way'!X198^(1/3))*SIN(('OddsRatio_working_3-way'!Y198+2*PI())/3)</f>
        <v>-0.44218050785267993</v>
      </c>
      <c r="AK198" s="11">
        <f>'OddsRatio_working_3-way'!U198/(3*'OddsRatio_working_3-way'!X198^(1/3))*SIN(('OddsRatio_working_3-way'!Y198+4*PI())/3)</f>
        <v>0.45903270346246244</v>
      </c>
      <c r="AL198" s="11">
        <f>'OddsRatio_working_3-way'!Z198+'OddsRatio_working_3-way'!AF198</f>
        <v>1.0406313803000891</v>
      </c>
      <c r="AM198" s="11">
        <f>'OddsRatio_working_3-way'!AA198+'OddsRatio_working_3-way'!AG198</f>
        <v>-0.54950454916527713</v>
      </c>
      <c r="AN198" s="11">
        <f>'OddsRatio_working_3-way'!AB198+'OddsRatio_working_3-way'!AH198</f>
        <v>-0.4911268311348122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1.0406313803000891</v>
      </c>
      <c r="AS198" s="11">
        <f>IF(('OddsRatio_working_3-way'!X198=0),IF(Q198&gt;0,-Q198^(1/3),(-Q198)^(1/3)),'OddsRatio_working_3-way'!AM198-'OddsRatio_working_3-way'!R198/3)</f>
        <v>-0.54950454916527713</v>
      </c>
      <c r="AT198" s="11">
        <f>IF(('OddsRatio_working_3-way'!X198=0),IF(Q198&gt;0,-Q198^(1/3),(-Q198)^(1/3)),'OddsRatio_working_3-way'!AN198-'OddsRatio_working_3-way'!R198/3)</f>
        <v>-0.4911268311348122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2.62</v>
      </c>
      <c r="B199" s="4">
        <f>IF('True_Odds_Calculator_3-way'!B200="","",'True_Odds_Calculator_3-way'!B200)</f>
        <v>2.82</v>
      </c>
      <c r="C199" s="4">
        <f>IF('True_Odds_Calculator_3-way'!C200="","",'True_Odds_Calculator_3-way'!C200)</f>
        <v>3.43</v>
      </c>
      <c r="D199" s="9">
        <f t="shared" si="52"/>
        <v>0.37188056551575588</v>
      </c>
      <c r="E199" s="9">
        <f t="shared" si="53"/>
        <v>0.34511816701046538</v>
      </c>
      <c r="F199" s="9">
        <f t="shared" si="54"/>
        <v>0.28300126747377868</v>
      </c>
      <c r="G199" s="9">
        <f t="shared" si="55"/>
        <v>1.0426144357401252</v>
      </c>
      <c r="H199" s="9">
        <f t="shared" si="56"/>
        <v>2.6890353858990026</v>
      </c>
      <c r="I199" s="9">
        <f t="shared" si="57"/>
        <v>2.8975582730470282</v>
      </c>
      <c r="J199" s="9">
        <f t="shared" si="58"/>
        <v>3.533553078848505</v>
      </c>
      <c r="K199" s="11">
        <f t="shared" si="59"/>
        <v>0.38167938931297707</v>
      </c>
      <c r="L199" s="11">
        <f t="shared" si="60"/>
        <v>0.3546099290780142</v>
      </c>
      <c r="M199" s="11">
        <f t="shared" si="61"/>
        <v>0.29154518950437314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-0.28271454756988068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0.23162934632541149</v>
      </c>
      <c r="Q199" s="11">
        <f>2*'OddsRatio_working_3-way'!K199*'OddsRatio_working_3-way'!L199*'OddsRatio_working_3-way'!M199</f>
        <v>7.8919709139833552E-2</v>
      </c>
      <c r="R199" s="11">
        <f t="shared" si="62"/>
        <v>0</v>
      </c>
      <c r="S199" s="11">
        <f t="shared" si="63"/>
        <v>-0.81930466018257486</v>
      </c>
      <c r="T199" s="11">
        <f t="shared" si="64"/>
        <v>-0.27914979904005954</v>
      </c>
      <c r="U199" s="11">
        <f>'OddsRatio_working_3-way'!S199-'OddsRatio_working_3-way'!R199^2/3</f>
        <v>-0.81930466018257486</v>
      </c>
      <c r="V199" s="11">
        <f>'OddsRatio_working_3-way'!S199*'OddsRatio_working_3-way'!R199/3-2*'OddsRatio_working_3-way'!R199^3/27-'OddsRatio_working_3-way'!T199</f>
        <v>0.27914979904005954</v>
      </c>
      <c r="W199" s="11">
        <f>'OddsRatio_working_3-way'!V199^2+4*'OddsRatio_working_3-way'!U199^3/27</f>
        <v>-3.5519155607611486E-3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0.14272046617852918</v>
      </c>
      <c r="Y199" s="11">
        <f>IF('OddsRatio_working_3-way'!W199&gt;=0,IF('OddsRatio_working_3-way'!V199+SQRT('OddsRatio_working_3-way'!W199)&gt;0,0,PI()),ACOS('OddsRatio_working_3-way'!V199/(2*'OddsRatio_working_3-way'!X199)))</f>
        <v>0.21034016747580275</v>
      </c>
      <c r="Z199" s="11">
        <f>'OddsRatio_working_3-way'!X199^(1/3)*COS('OddsRatio_working_3-way'!Y199/3)</f>
        <v>0.52130721787006262</v>
      </c>
      <c r="AA199" s="11">
        <f>'OddsRatio_working_3-way'!X199^(1/3)*COS(('OddsRatio_working_3-way'!Y199+2*PI())/3)</f>
        <v>-0.29235934174591327</v>
      </c>
      <c r="AB199" s="11">
        <f>'OddsRatio_working_3-way'!X199^(1/3)*COS(('OddsRatio_working_3-way'!Y199+4*PI())/3)</f>
        <v>-0.22894787612414919</v>
      </c>
      <c r="AC199" s="11">
        <f>'OddsRatio_working_3-way'!X199^(1/3)*SIN('OddsRatio_working_3-way'!Y199/3)</f>
        <v>3.661062674643422E-2</v>
      </c>
      <c r="AD199" s="11">
        <f>'OddsRatio_working_3-way'!X199^(1/3)*SIN(('OddsRatio_working_3-way'!Y199+2*PI())/3)</f>
        <v>0.43315998047844623</v>
      </c>
      <c r="AE199" s="11">
        <f>'OddsRatio_working_3-way'!X199^(1/3)*SIN(('OddsRatio_working_3-way'!Y199+4*PI())/3)</f>
        <v>-0.4697706072248804</v>
      </c>
      <c r="AF199" s="11">
        <f>-'OddsRatio_working_3-way'!U199/(3*'OddsRatio_working_3-way'!X199^(1/3))*COS(('OddsRatio_working_3-way'!Y199)/3)</f>
        <v>0.52130721787006262</v>
      </c>
      <c r="AG199" s="11">
        <f>-'OddsRatio_working_3-way'!U199/(3*'OddsRatio_working_3-way'!X199^(1/3))*COS(('OddsRatio_working_3-way'!Y199+2*PI())/3)</f>
        <v>-0.29235934174591327</v>
      </c>
      <c r="AH199" s="11">
        <f>-'OddsRatio_working_3-way'!U199/(3*'OddsRatio_working_3-way'!X199^(1/3))*COS(('OddsRatio_working_3-way'!Y199+4*PI())/3)</f>
        <v>-0.22894787612414919</v>
      </c>
      <c r="AI199" s="11">
        <f>'OddsRatio_working_3-way'!U199/(3*'OddsRatio_working_3-way'!X199^(1/3))*SIN(('OddsRatio_working_3-way'!Y199)/3)</f>
        <v>-3.661062674643422E-2</v>
      </c>
      <c r="AJ199" s="11">
        <f>'OddsRatio_working_3-way'!U199/(3*'OddsRatio_working_3-way'!X199^(1/3))*SIN(('OddsRatio_working_3-way'!Y199+2*PI())/3)</f>
        <v>-0.43315998047844623</v>
      </c>
      <c r="AK199" s="11">
        <f>'OddsRatio_working_3-way'!U199/(3*'OddsRatio_working_3-way'!X199^(1/3))*SIN(('OddsRatio_working_3-way'!Y199+4*PI())/3)</f>
        <v>0.4697706072248804</v>
      </c>
      <c r="AL199" s="11">
        <f>'OddsRatio_working_3-way'!Z199+'OddsRatio_working_3-way'!AF199</f>
        <v>1.0426144357401252</v>
      </c>
      <c r="AM199" s="11">
        <f>'OddsRatio_working_3-way'!AA199+'OddsRatio_working_3-way'!AG199</f>
        <v>-0.58471868349182654</v>
      </c>
      <c r="AN199" s="11">
        <f>'OddsRatio_working_3-way'!AB199+'OddsRatio_working_3-way'!AH199</f>
        <v>-0.45789575224829837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1.0426144357401252</v>
      </c>
      <c r="AS199" s="11">
        <f>IF(('OddsRatio_working_3-way'!X199=0),IF(Q199&gt;0,-Q199^(1/3),(-Q199)^(1/3)),'OddsRatio_working_3-way'!AM199-'OddsRatio_working_3-way'!R199/3)</f>
        <v>-0.58471868349182654</v>
      </c>
      <c r="AT199" s="11">
        <f>IF(('OddsRatio_working_3-way'!X199=0),IF(Q199&gt;0,-Q199^(1/3),(-Q199)^(1/3)),'OddsRatio_working_3-way'!AN199-'OddsRatio_working_3-way'!R199/3)</f>
        <v>-0.45789575224829837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2.2799999999999998</v>
      </c>
      <c r="B200" s="4">
        <f>IF('True_Odds_Calculator_3-way'!B201="","",'True_Odds_Calculator_3-way'!B201)</f>
        <v>3.56</v>
      </c>
      <c r="C200" s="4">
        <f>IF('True_Odds_Calculator_3-way'!C201="","",'True_Odds_Calculator_3-way'!C201)</f>
        <v>3.18</v>
      </c>
      <c r="D200" s="9">
        <f t="shared" si="52"/>
        <v>0.42594211430833434</v>
      </c>
      <c r="E200" s="9">
        <f t="shared" si="53"/>
        <v>0.27060130264597526</v>
      </c>
      <c r="F200" s="9">
        <f t="shared" si="54"/>
        <v>0.30345658304569062</v>
      </c>
      <c r="G200" s="9">
        <f t="shared" si="55"/>
        <v>1.0529194182286532</v>
      </c>
      <c r="H200" s="9">
        <f t="shared" si="56"/>
        <v>2.3477368553326756</v>
      </c>
      <c r="I200" s="9">
        <f t="shared" si="57"/>
        <v>3.6954737106653517</v>
      </c>
      <c r="J200" s="9">
        <f t="shared" si="58"/>
        <v>3.295364331738464</v>
      </c>
      <c r="K200" s="11">
        <f t="shared" si="59"/>
        <v>0.43859649122807021</v>
      </c>
      <c r="L200" s="11">
        <f t="shared" si="60"/>
        <v>0.2808988764044944</v>
      </c>
      <c r="M200" s="11">
        <f t="shared" si="61"/>
        <v>0.31446540880503143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-0.2767543549708843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0.2332300612318019</v>
      </c>
      <c r="Q200" s="11">
        <f>2*'OddsRatio_working_3-way'!K200*'OddsRatio_working_3-way'!L200*'OddsRatio_working_3-way'!M200</f>
        <v>7.7485070176678369E-2</v>
      </c>
      <c r="R200" s="11">
        <f t="shared" si="62"/>
        <v>0</v>
      </c>
      <c r="S200" s="11">
        <f t="shared" si="63"/>
        <v>-0.8427331206995412</v>
      </c>
      <c r="T200" s="11">
        <f t="shared" si="64"/>
        <v>-0.27997778096330272</v>
      </c>
      <c r="U200" s="11">
        <f>'OddsRatio_working_3-way'!S200-'OddsRatio_working_3-way'!R200^2/3</f>
        <v>-0.8427331206995412</v>
      </c>
      <c r="V200" s="11">
        <f>'OddsRatio_working_3-way'!S200*'OddsRatio_working_3-way'!R200/3-2*'OddsRatio_working_3-way'!R200^3/27-'OddsRatio_working_3-way'!T200</f>
        <v>0.27997778096330272</v>
      </c>
      <c r="W200" s="11">
        <f>'OddsRatio_working_3-way'!V200^2+4*'OddsRatio_working_3-way'!U200^3/27</f>
        <v>-1.0280340623743597E-2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0.14888577707161849</v>
      </c>
      <c r="Y200" s="11">
        <f>IF('OddsRatio_working_3-way'!W200&gt;=0,IF('OddsRatio_working_3-way'!V200+SQRT('OddsRatio_working_3-way'!W200)&gt;0,0,PI()),ACOS('OddsRatio_working_3-way'!V200/(2*'OddsRatio_working_3-way'!X200)))</f>
        <v>0.34745148175574037</v>
      </c>
      <c r="Z200" s="11">
        <f>'OddsRatio_working_3-way'!X200^(1/3)*COS('OddsRatio_working_3-way'!Y200/3)</f>
        <v>0.5264597091143266</v>
      </c>
      <c r="AA200" s="11">
        <f>'OddsRatio_working_3-way'!X200^(1/3)*COS(('OddsRatio_working_3-way'!Y200+2*PI())/3)</f>
        <v>-0.31627145317870953</v>
      </c>
      <c r="AB200" s="11">
        <f>'OddsRatio_working_3-way'!X200^(1/3)*COS(('OddsRatio_working_3-way'!Y200+4*PI())/3)</f>
        <v>-0.21018825593561727</v>
      </c>
      <c r="AC200" s="11">
        <f>'OddsRatio_working_3-way'!X200^(1/3)*SIN('OddsRatio_working_3-way'!Y200/3)</f>
        <v>6.1247162484795468E-2</v>
      </c>
      <c r="AD200" s="11">
        <f>'OddsRatio_working_3-way'!X200^(1/3)*SIN(('OddsRatio_working_3-way'!Y200+2*PI())/3)</f>
        <v>0.4253039009195751</v>
      </c>
      <c r="AE200" s="11">
        <f>'OddsRatio_working_3-way'!X200^(1/3)*SIN(('OddsRatio_working_3-way'!Y200+4*PI())/3)</f>
        <v>-0.4865510634043706</v>
      </c>
      <c r="AF200" s="11">
        <f>-'OddsRatio_working_3-way'!U200/(3*'OddsRatio_working_3-way'!X200^(1/3))*COS(('OddsRatio_working_3-way'!Y200)/3)</f>
        <v>0.5264597091143266</v>
      </c>
      <c r="AG200" s="11">
        <f>-'OddsRatio_working_3-way'!U200/(3*'OddsRatio_working_3-way'!X200^(1/3))*COS(('OddsRatio_working_3-way'!Y200+2*PI())/3)</f>
        <v>-0.31627145317870953</v>
      </c>
      <c r="AH200" s="11">
        <f>-'OddsRatio_working_3-way'!U200/(3*'OddsRatio_working_3-way'!X200^(1/3))*COS(('OddsRatio_working_3-way'!Y200+4*PI())/3)</f>
        <v>-0.21018825593561727</v>
      </c>
      <c r="AI200" s="11">
        <f>'OddsRatio_working_3-way'!U200/(3*'OddsRatio_working_3-way'!X200^(1/3))*SIN(('OddsRatio_working_3-way'!Y200)/3)</f>
        <v>-6.1247162484795468E-2</v>
      </c>
      <c r="AJ200" s="11">
        <f>'OddsRatio_working_3-way'!U200/(3*'OddsRatio_working_3-way'!X200^(1/3))*SIN(('OddsRatio_working_3-way'!Y200+2*PI())/3)</f>
        <v>-0.4253039009195751</v>
      </c>
      <c r="AK200" s="11">
        <f>'OddsRatio_working_3-way'!U200/(3*'OddsRatio_working_3-way'!X200^(1/3))*SIN(('OddsRatio_working_3-way'!Y200+4*PI())/3)</f>
        <v>0.4865510634043706</v>
      </c>
      <c r="AL200" s="11">
        <f>'OddsRatio_working_3-way'!Z200+'OddsRatio_working_3-way'!AF200</f>
        <v>1.0529194182286532</v>
      </c>
      <c r="AM200" s="11">
        <f>'OddsRatio_working_3-way'!AA200+'OddsRatio_working_3-way'!AG200</f>
        <v>-0.63254290635741905</v>
      </c>
      <c r="AN200" s="11">
        <f>'OddsRatio_working_3-way'!AB200+'OddsRatio_working_3-way'!AH200</f>
        <v>-0.42037651187123454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1.0529194182286532</v>
      </c>
      <c r="AS200" s="11">
        <f>IF(('OddsRatio_working_3-way'!X200=0),IF(Q200&gt;0,-Q200^(1/3),(-Q200)^(1/3)),'OddsRatio_working_3-way'!AM200-'OddsRatio_working_3-way'!R200/3)</f>
        <v>-0.63254290635741905</v>
      </c>
      <c r="AT200" s="11">
        <f>IF(('OddsRatio_working_3-way'!X200=0),IF(Q200&gt;0,-Q200^(1/3),(-Q200)^(1/3)),'OddsRatio_working_3-way'!AN200-'OddsRatio_working_3-way'!R200/3)</f>
        <v>-0.42037651187123454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4.22</v>
      </c>
      <c r="C201" s="4">
        <f>IF('True_Odds_Calculator_3-way'!C202="","",'True_Odds_Calculator_3-way'!C202)</f>
        <v>1.96</v>
      </c>
      <c r="D201" s="9">
        <f t="shared" si="52"/>
        <v>0.27303001780901165</v>
      </c>
      <c r="E201" s="9">
        <f t="shared" si="53"/>
        <v>0.22854931860713648</v>
      </c>
      <c r="F201" s="9">
        <f t="shared" si="54"/>
        <v>0.49842066358385184</v>
      </c>
      <c r="G201" s="9">
        <f t="shared" si="55"/>
        <v>1.0482680867936942</v>
      </c>
      <c r="H201" s="9">
        <f t="shared" si="56"/>
        <v>3.6626009404559836</v>
      </c>
      <c r="I201" s="9">
        <f t="shared" si="57"/>
        <v>4.3754232394756958</v>
      </c>
      <c r="J201" s="9">
        <f t="shared" si="58"/>
        <v>2.0063373633219461</v>
      </c>
      <c r="K201" s="11">
        <f t="shared" si="59"/>
        <v>0.2824858757062147</v>
      </c>
      <c r="L201" s="11">
        <f t="shared" si="60"/>
        <v>0.23696682464454977</v>
      </c>
      <c r="M201" s="11">
        <f t="shared" si="61"/>
        <v>0.51020408163265307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-0.26815693744764335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0.2295078204789828</v>
      </c>
      <c r="Q201" s="11">
        <f>2*'OddsRatio_working_3-way'!K201*'OddsRatio_working_3-way'!L201*'OddsRatio_working_3-way'!M201</f>
        <v>6.8305898952078226E-2</v>
      </c>
      <c r="R201" s="11">
        <f t="shared" si="62"/>
        <v>0</v>
      </c>
      <c r="S201" s="11">
        <f t="shared" si="63"/>
        <v>-0.85587127695994569</v>
      </c>
      <c r="T201" s="11">
        <f t="shared" si="64"/>
        <v>-0.2547235943333172</v>
      </c>
      <c r="U201" s="11">
        <f>'OddsRatio_working_3-way'!S201-'OddsRatio_working_3-way'!R201^2/3</f>
        <v>-0.85587127695994569</v>
      </c>
      <c r="V201" s="11">
        <f>'OddsRatio_working_3-way'!S201*'OddsRatio_working_3-way'!R201/3-2*'OddsRatio_working_3-way'!R201^3/27-'OddsRatio_working_3-way'!T201</f>
        <v>0.2547235943333172</v>
      </c>
      <c r="W201" s="11">
        <f>'OddsRatio_working_3-way'!V201^2+4*'OddsRatio_working_3-way'!U201^3/27</f>
        <v>-2.7995756939133767E-2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0.15238099163709537</v>
      </c>
      <c r="Y201" s="11">
        <f>IF('OddsRatio_working_3-way'!W201&gt;=0,IF('OddsRatio_working_3-way'!V201+SQRT('OddsRatio_working_3-way'!W201)&gt;0,0,PI()),ACOS('OddsRatio_working_3-way'!V201/(2*'OddsRatio_working_3-way'!X201)))</f>
        <v>0.58118695955375177</v>
      </c>
      <c r="Z201" s="11">
        <f>'OddsRatio_working_3-way'!X201^(1/3)*COS('OddsRatio_working_3-way'!Y201/3)</f>
        <v>0.52413404339684722</v>
      </c>
      <c r="AA201" s="11">
        <f>'OddsRatio_working_3-way'!X201^(1/3)*COS(('OddsRatio_working_3-way'!Y201+2*PI())/3)</f>
        <v>-0.35112008259101929</v>
      </c>
      <c r="AB201" s="11">
        <f>'OddsRatio_working_3-way'!X201^(1/3)*COS(('OddsRatio_working_3-way'!Y201+4*PI())/3)</f>
        <v>-0.17301396080582804</v>
      </c>
      <c r="AC201" s="11">
        <f>'OddsRatio_working_3-way'!X201^(1/3)*SIN('OddsRatio_working_3-way'!Y201/3)</f>
        <v>0.10282961735700062</v>
      </c>
      <c r="AD201" s="11">
        <f>'OddsRatio_working_3-way'!X201^(1/3)*SIN(('OddsRatio_working_3-way'!Y201+2*PI())/3)</f>
        <v>0.40249858789142484</v>
      </c>
      <c r="AE201" s="11">
        <f>'OddsRatio_working_3-way'!X201^(1/3)*SIN(('OddsRatio_working_3-way'!Y201+4*PI())/3)</f>
        <v>-0.50532820524842537</v>
      </c>
      <c r="AF201" s="11">
        <f>-'OddsRatio_working_3-way'!U201/(3*'OddsRatio_working_3-way'!X201^(1/3))*COS(('OddsRatio_working_3-way'!Y201)/3)</f>
        <v>0.5241340433968471</v>
      </c>
      <c r="AG201" s="11">
        <f>-'OddsRatio_working_3-way'!U201/(3*'OddsRatio_working_3-way'!X201^(1/3))*COS(('OddsRatio_working_3-way'!Y201+2*PI())/3)</f>
        <v>-0.35112008259101923</v>
      </c>
      <c r="AH201" s="11">
        <f>-'OddsRatio_working_3-way'!U201/(3*'OddsRatio_working_3-way'!X201^(1/3))*COS(('OddsRatio_working_3-way'!Y201+4*PI())/3)</f>
        <v>-0.17301396080582801</v>
      </c>
      <c r="AI201" s="11">
        <f>'OddsRatio_working_3-way'!U201/(3*'OddsRatio_working_3-way'!X201^(1/3))*SIN(('OddsRatio_working_3-way'!Y201)/3)</f>
        <v>-0.10282961735700061</v>
      </c>
      <c r="AJ201" s="11">
        <f>'OddsRatio_working_3-way'!U201/(3*'OddsRatio_working_3-way'!X201^(1/3))*SIN(('OddsRatio_working_3-way'!Y201+2*PI())/3)</f>
        <v>-0.40249858789142479</v>
      </c>
      <c r="AK201" s="11">
        <f>'OddsRatio_working_3-way'!U201/(3*'OddsRatio_working_3-way'!X201^(1/3))*SIN(('OddsRatio_working_3-way'!Y201+4*PI())/3)</f>
        <v>0.50532820524842526</v>
      </c>
      <c r="AL201" s="11">
        <f>'OddsRatio_working_3-way'!Z201+'OddsRatio_working_3-way'!AF201</f>
        <v>1.0482680867936942</v>
      </c>
      <c r="AM201" s="11">
        <f>'OddsRatio_working_3-way'!AA201+'OddsRatio_working_3-way'!AG201</f>
        <v>-0.70224016518203847</v>
      </c>
      <c r="AN201" s="11">
        <f>'OddsRatio_working_3-way'!AB201+'OddsRatio_working_3-way'!AH201</f>
        <v>-0.34602792161165608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1.0482680867936942</v>
      </c>
      <c r="AS201" s="11">
        <f>IF(('OddsRatio_working_3-way'!X201=0),IF(Q201&gt;0,-Q201^(1/3),(-Q201)^(1/3)),'OddsRatio_working_3-way'!AM201-'OddsRatio_working_3-way'!R201/3)</f>
        <v>-0.70224016518203847</v>
      </c>
      <c r="AT201" s="11">
        <f>IF(('OddsRatio_working_3-way'!X201=0),IF(Q201&gt;0,-Q201^(1/3),(-Q201)^(1/3)),'OddsRatio_working_3-way'!AN201-'OddsRatio_working_3-way'!R201/3)</f>
        <v>-0.34602792161165608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2.92</v>
      </c>
      <c r="B202" s="4">
        <f>IF('True_Odds_Calculator_3-way'!B203="","",'True_Odds_Calculator_3-way'!B203)</f>
        <v>3.82</v>
      </c>
      <c r="C202" s="4">
        <f>IF('True_Odds_Calculator_3-way'!C203="","",'True_Odds_Calculator_3-way'!C203)</f>
        <v>2.36</v>
      </c>
      <c r="D202" s="9">
        <f t="shared" si="52"/>
        <v>0.33296152059360357</v>
      </c>
      <c r="E202" s="9">
        <f t="shared" si="53"/>
        <v>0.2536512856500836</v>
      </c>
      <c r="F202" s="9">
        <f t="shared" si="54"/>
        <v>0.41338719375631267</v>
      </c>
      <c r="G202" s="9">
        <f t="shared" si="55"/>
        <v>1.0434114851213399</v>
      </c>
      <c r="H202" s="9">
        <f t="shared" si="56"/>
        <v>3.0033500514329723</v>
      </c>
      <c r="I202" s="9">
        <f t="shared" si="57"/>
        <v>3.9424203880421782</v>
      </c>
      <c r="J202" s="9">
        <f t="shared" si="58"/>
        <v>2.4190396197650217</v>
      </c>
      <c r="K202" s="11">
        <f t="shared" si="59"/>
        <v>0.34246575342465752</v>
      </c>
      <c r="L202" s="11">
        <f t="shared" si="60"/>
        <v>0.26178010471204188</v>
      </c>
      <c r="M202" s="11">
        <f t="shared" si="61"/>
        <v>0.42372881355932207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-0.27972483610632626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0.23172432069065704</v>
      </c>
      <c r="Q202" s="11">
        <f>2*'OddsRatio_working_3-way'!K202*'OddsRatio_working_3-way'!L202*'OddsRatio_working_3-way'!M202</f>
        <v>7.5975187111690823E-2</v>
      </c>
      <c r="R202" s="11">
        <f t="shared" si="62"/>
        <v>0</v>
      </c>
      <c r="S202" s="11">
        <f t="shared" si="63"/>
        <v>-0.82840095257961388</v>
      </c>
      <c r="T202" s="11">
        <f t="shared" si="64"/>
        <v>-0.271606869698234</v>
      </c>
      <c r="U202" s="11">
        <f>'OddsRatio_working_3-way'!S202-'OddsRatio_working_3-way'!R202^2/3</f>
        <v>-0.82840095257961388</v>
      </c>
      <c r="V202" s="11">
        <f>'OddsRatio_working_3-way'!S202*'OddsRatio_working_3-way'!R202/3-2*'OddsRatio_working_3-way'!R202^3/27-'OddsRatio_working_3-way'!T202</f>
        <v>0.271606869698234</v>
      </c>
      <c r="W202" s="11">
        <f>'OddsRatio_working_3-way'!V202^2+4*'OddsRatio_working_3-way'!U202^3/27</f>
        <v>-1.0450243357867955E-2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0.14510387229941643</v>
      </c>
      <c r="Y202" s="11">
        <f>IF('OddsRatio_working_3-way'!W202&gt;=0,IF('OddsRatio_working_3-way'!V202+SQRT('OddsRatio_working_3-way'!W202)&gt;0,0,PI()),ACOS('OddsRatio_working_3-way'!V202/(2*'OddsRatio_working_3-way'!X202)))</f>
        <v>0.35997688221304469</v>
      </c>
      <c r="Z202" s="11">
        <f>'OddsRatio_working_3-way'!X202^(1/3)*COS('OddsRatio_working_3-way'!Y202/3)</f>
        <v>0.52170574256066982</v>
      </c>
      <c r="AA202" s="11">
        <f>'OddsRatio_working_3-way'!X202^(1/3)*COS(('OddsRatio_working_3-way'!Y202+2*PI())/3)</f>
        <v>-0.31532834079936256</v>
      </c>
      <c r="AB202" s="11">
        <f>'OddsRatio_working_3-way'!X202^(1/3)*COS(('OddsRatio_working_3-way'!Y202+4*PI())/3)</f>
        <v>-0.20637740176130717</v>
      </c>
      <c r="AC202" s="11">
        <f>'OddsRatio_working_3-way'!X202^(1/3)*SIN('OddsRatio_working_3-way'!Y202/3)</f>
        <v>6.2902853982083798E-2</v>
      </c>
      <c r="AD202" s="11">
        <f>'OddsRatio_working_3-way'!X202^(1/3)*SIN(('OddsRatio_working_3-way'!Y202+2*PI())/3)</f>
        <v>0.42035899936672261</v>
      </c>
      <c r="AE202" s="11">
        <f>'OddsRatio_working_3-way'!X202^(1/3)*SIN(('OddsRatio_working_3-way'!Y202+4*PI())/3)</f>
        <v>-0.48326185334880639</v>
      </c>
      <c r="AF202" s="11">
        <f>-'OddsRatio_working_3-way'!U202/(3*'OddsRatio_working_3-way'!X202^(1/3))*COS(('OddsRatio_working_3-way'!Y202)/3)</f>
        <v>0.52170574256066993</v>
      </c>
      <c r="AG202" s="11">
        <f>-'OddsRatio_working_3-way'!U202/(3*'OddsRatio_working_3-way'!X202^(1/3))*COS(('OddsRatio_working_3-way'!Y202+2*PI())/3)</f>
        <v>-0.31532834079936262</v>
      </c>
      <c r="AH202" s="11">
        <f>-'OddsRatio_working_3-way'!U202/(3*'OddsRatio_working_3-way'!X202^(1/3))*COS(('OddsRatio_working_3-way'!Y202+4*PI())/3)</f>
        <v>-0.20637740176130723</v>
      </c>
      <c r="AI202" s="11">
        <f>'OddsRatio_working_3-way'!U202/(3*'OddsRatio_working_3-way'!X202^(1/3))*SIN(('OddsRatio_working_3-way'!Y202)/3)</f>
        <v>-6.2902853982083812E-2</v>
      </c>
      <c r="AJ202" s="11">
        <f>'OddsRatio_working_3-way'!U202/(3*'OddsRatio_working_3-way'!X202^(1/3))*SIN(('OddsRatio_working_3-way'!Y202+2*PI())/3)</f>
        <v>-0.42035899936672272</v>
      </c>
      <c r="AK202" s="11">
        <f>'OddsRatio_working_3-way'!U202/(3*'OddsRatio_working_3-way'!X202^(1/3))*SIN(('OddsRatio_working_3-way'!Y202+4*PI())/3)</f>
        <v>0.4832618533488065</v>
      </c>
      <c r="AL202" s="11">
        <f>'OddsRatio_working_3-way'!Z202+'OddsRatio_working_3-way'!AF202</f>
        <v>1.0434114851213399</v>
      </c>
      <c r="AM202" s="11">
        <f>'OddsRatio_working_3-way'!AA202+'OddsRatio_working_3-way'!AG202</f>
        <v>-0.63065668159872512</v>
      </c>
      <c r="AN202" s="11">
        <f>'OddsRatio_working_3-way'!AB202+'OddsRatio_working_3-way'!AH202</f>
        <v>-0.4127548035226144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1.0434114851213399</v>
      </c>
      <c r="AS202" s="11">
        <f>IF(('OddsRatio_working_3-way'!X202=0),IF(Q202&gt;0,-Q202^(1/3),(-Q202)^(1/3)),'OddsRatio_working_3-way'!AM202-'OddsRatio_working_3-way'!R202/3)</f>
        <v>-0.63065668159872512</v>
      </c>
      <c r="AT202" s="11">
        <f>IF(('OddsRatio_working_3-way'!X202=0),IF(Q202&gt;0,-Q202^(1/3),(-Q202)^(1/3)),'OddsRatio_working_3-way'!AN202-'OddsRatio_working_3-way'!R202/3)</f>
        <v>-0.4127548035226144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2.11</v>
      </c>
      <c r="B203" s="4">
        <f>IF('True_Odds_Calculator_3-way'!B204="","",'True_Odds_Calculator_3-way'!B204)</f>
        <v>3.68</v>
      </c>
      <c r="C203" s="4">
        <f>IF('True_Odds_Calculator_3-way'!C204="","",'True_Odds_Calculator_3-way'!C204)</f>
        <v>3.54</v>
      </c>
      <c r="D203" s="9">
        <f t="shared" si="52"/>
        <v>0.46307438184340272</v>
      </c>
      <c r="E203" s="9">
        <f t="shared" si="53"/>
        <v>0.26319488585360001</v>
      </c>
      <c r="F203" s="9">
        <f t="shared" si="54"/>
        <v>0.27373073230299716</v>
      </c>
      <c r="G203" s="9">
        <f t="shared" si="55"/>
        <v>1.0445768370698372</v>
      </c>
      <c r="H203" s="9">
        <f t="shared" si="56"/>
        <v>2.1594802891475191</v>
      </c>
      <c r="I203" s="9">
        <f t="shared" si="57"/>
        <v>3.7994659233471646</v>
      </c>
      <c r="J203" s="9">
        <f t="shared" si="58"/>
        <v>3.6532251661573869</v>
      </c>
      <c r="K203" s="11">
        <f t="shared" si="59"/>
        <v>0.47393364928909953</v>
      </c>
      <c r="L203" s="11">
        <f t="shared" si="60"/>
        <v>0.27173913043478259</v>
      </c>
      <c r="M203" s="11">
        <f t="shared" si="61"/>
        <v>0.2824858757062147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-0.27488937473587893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0.23028739867354456</v>
      </c>
      <c r="Q203" s="11">
        <f>2*'OddsRatio_working_3-way'!K203*'OddsRatio_working_3-way'!L203*'OddsRatio_working_3-way'!M203</f>
        <v>7.2760631492431144E-2</v>
      </c>
      <c r="R203" s="11">
        <f t="shared" si="62"/>
        <v>0</v>
      </c>
      <c r="S203" s="11">
        <f t="shared" si="63"/>
        <v>-0.8377457255116203</v>
      </c>
      <c r="T203" s="11">
        <f t="shared" si="64"/>
        <v>-0.26469059257871103</v>
      </c>
      <c r="U203" s="11">
        <f>'OddsRatio_working_3-way'!S203-'OddsRatio_working_3-way'!R203^2/3</f>
        <v>-0.8377457255116203</v>
      </c>
      <c r="V203" s="11">
        <f>'OddsRatio_working_3-way'!S203*'OddsRatio_working_3-way'!R203/3-2*'OddsRatio_working_3-way'!R203^3/27-'OddsRatio_working_3-way'!T203</f>
        <v>0.26469059257871103</v>
      </c>
      <c r="W203" s="11">
        <f>'OddsRatio_working_3-way'!V203^2+4*'OddsRatio_working_3-way'!U203^3/27</f>
        <v>-1.7041845211600792E-2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0.14756604878093571</v>
      </c>
      <c r="Y203" s="11">
        <f>IF('OddsRatio_working_3-way'!W203&gt;=0,IF('OddsRatio_working_3-way'!V203+SQRT('OddsRatio_working_3-way'!W203)&gt;0,0,PI()),ACOS('OddsRatio_working_3-way'!V203/(2*'OddsRatio_working_3-way'!X203)))</f>
        <v>0.45818984267225216</v>
      </c>
      <c r="Z203" s="11">
        <f>'OddsRatio_working_3-way'!X203^(1/3)*COS('OddsRatio_working_3-way'!Y203/3)</f>
        <v>0.52228841853491859</v>
      </c>
      <c r="AA203" s="11">
        <f>'OddsRatio_working_3-way'!X203^(1/3)*COS(('OddsRatio_working_3-way'!Y203+2*PI())/3)</f>
        <v>-0.33076846708128005</v>
      </c>
      <c r="AB203" s="11">
        <f>'OddsRatio_working_3-way'!X203^(1/3)*COS(('OddsRatio_working_3-way'!Y203+4*PI())/3)</f>
        <v>-0.19151995145363823</v>
      </c>
      <c r="AC203" s="11">
        <f>'OddsRatio_working_3-way'!X203^(1/3)*SIN('OddsRatio_working_3-way'!Y203/3)</f>
        <v>8.0395167981874766E-2</v>
      </c>
      <c r="AD203" s="11">
        <f>'OddsRatio_working_3-way'!X203^(1/3)*SIN(('OddsRatio_working_3-way'!Y203+2*PI())/3)</f>
        <v>0.41211745456270149</v>
      </c>
      <c r="AE203" s="11">
        <f>'OddsRatio_working_3-way'!X203^(1/3)*SIN(('OddsRatio_working_3-way'!Y203+4*PI())/3)</f>
        <v>-0.49251262254457617</v>
      </c>
      <c r="AF203" s="11">
        <f>-'OddsRatio_working_3-way'!U203/(3*'OddsRatio_working_3-way'!X203^(1/3))*COS(('OddsRatio_working_3-way'!Y203)/3)</f>
        <v>0.52228841853491847</v>
      </c>
      <c r="AG203" s="11">
        <f>-'OddsRatio_working_3-way'!U203/(3*'OddsRatio_working_3-way'!X203^(1/3))*COS(('OddsRatio_working_3-way'!Y203+2*PI())/3)</f>
        <v>-0.33076846708127999</v>
      </c>
      <c r="AH203" s="11">
        <f>-'OddsRatio_working_3-way'!U203/(3*'OddsRatio_working_3-way'!X203^(1/3))*COS(('OddsRatio_working_3-way'!Y203+4*PI())/3)</f>
        <v>-0.1915199514536382</v>
      </c>
      <c r="AI203" s="11">
        <f>'OddsRatio_working_3-way'!U203/(3*'OddsRatio_working_3-way'!X203^(1/3))*SIN(('OddsRatio_working_3-way'!Y203)/3)</f>
        <v>-8.0395167981874752E-2</v>
      </c>
      <c r="AJ203" s="11">
        <f>'OddsRatio_working_3-way'!U203/(3*'OddsRatio_working_3-way'!X203^(1/3))*SIN(('OddsRatio_working_3-way'!Y203+2*PI())/3)</f>
        <v>-0.41211745456270138</v>
      </c>
      <c r="AK203" s="11">
        <f>'OddsRatio_working_3-way'!U203/(3*'OddsRatio_working_3-way'!X203^(1/3))*SIN(('OddsRatio_working_3-way'!Y203+4*PI())/3)</f>
        <v>0.49251262254457606</v>
      </c>
      <c r="AL203" s="11">
        <f>'OddsRatio_working_3-way'!Z203+'OddsRatio_working_3-way'!AF203</f>
        <v>1.0445768370698372</v>
      </c>
      <c r="AM203" s="11">
        <f>'OddsRatio_working_3-way'!AA203+'OddsRatio_working_3-way'!AG203</f>
        <v>-0.6615369341625601</v>
      </c>
      <c r="AN203" s="11">
        <f>'OddsRatio_working_3-way'!AB203+'OddsRatio_working_3-way'!AH203</f>
        <v>-0.38303990290727641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1.0445768370698372</v>
      </c>
      <c r="AS203" s="11">
        <f>IF(('OddsRatio_working_3-way'!X203=0),IF(Q203&gt;0,-Q203^(1/3),(-Q203)^(1/3)),'OddsRatio_working_3-way'!AM203-'OddsRatio_working_3-way'!R203/3)</f>
        <v>-0.6615369341625601</v>
      </c>
      <c r="AT203" s="11">
        <f>IF(('OddsRatio_working_3-way'!X203=0),IF(Q203&gt;0,-Q203^(1/3),(-Q203)^(1/3)),'OddsRatio_working_3-way'!AN203-'OddsRatio_working_3-way'!R203/3)</f>
        <v>-0.38303990290727641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3.11</v>
      </c>
      <c r="B204" s="4">
        <f>IF('True_Odds_Calculator_3-way'!B205="","",'True_Odds_Calculator_3-way'!B205)</f>
        <v>3.66</v>
      </c>
      <c r="C204" s="4">
        <f>IF('True_Odds_Calculator_3-way'!C205="","",'True_Odds_Calculator_3-way'!C205)</f>
        <v>2.31</v>
      </c>
      <c r="D204" s="9">
        <f t="shared" si="52"/>
        <v>0.31243916925321108</v>
      </c>
      <c r="E204" s="9">
        <f t="shared" si="53"/>
        <v>0.26495364284105427</v>
      </c>
      <c r="F204" s="9">
        <f t="shared" si="54"/>
        <v>0.4226071879057347</v>
      </c>
      <c r="G204" s="9">
        <f t="shared" si="55"/>
        <v>1.0429493024288012</v>
      </c>
      <c r="H204" s="9">
        <f t="shared" si="56"/>
        <v>3.2006230281247698</v>
      </c>
      <c r="I204" s="9">
        <f t="shared" si="57"/>
        <v>3.7742451444606111</v>
      </c>
      <c r="J204" s="9">
        <f t="shared" si="58"/>
        <v>2.3662635861817298</v>
      </c>
      <c r="K204" s="11">
        <f t="shared" si="59"/>
        <v>0.32154340836012862</v>
      </c>
      <c r="L204" s="11">
        <f t="shared" si="60"/>
        <v>0.27322404371584696</v>
      </c>
      <c r="M204" s="11">
        <f t="shared" si="61"/>
        <v>0.4329004329004329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-0.27962882208836559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0.23123316571210728</v>
      </c>
      <c r="Q204" s="11">
        <f>2*'OddsRatio_working_3-way'!K204*'OddsRatio_working_3-way'!L204*'OddsRatio_working_3-way'!M204</f>
        <v>7.6063541352666852E-2</v>
      </c>
      <c r="R204" s="11">
        <f t="shared" si="62"/>
        <v>0</v>
      </c>
      <c r="S204" s="11">
        <f t="shared" si="63"/>
        <v>-0.82692894096244207</v>
      </c>
      <c r="T204" s="11">
        <f t="shared" si="64"/>
        <v>-0.27201609900080326</v>
      </c>
      <c r="U204" s="11">
        <f>'OddsRatio_working_3-way'!S204-'OddsRatio_working_3-way'!R204^2/3</f>
        <v>-0.82692894096244207</v>
      </c>
      <c r="V204" s="11">
        <f>'OddsRatio_working_3-way'!S204*'OddsRatio_working_3-way'!R204/3-2*'OddsRatio_working_3-way'!R204^3/27-'OddsRatio_working_3-way'!T204</f>
        <v>0.27201609900080326</v>
      </c>
      <c r="W204" s="11">
        <f>'OddsRatio_working_3-way'!V204^2+4*'OddsRatio_working_3-way'!U204^3/27</f>
        <v>-9.7796118870038667E-3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0.14471728473356135</v>
      </c>
      <c r="Y204" s="11">
        <f>IF('OddsRatio_working_3-way'!W204&gt;=0,IF('OddsRatio_working_3-way'!V204+SQRT('OddsRatio_working_3-way'!W204)&gt;0,0,PI()),ACOS('OddsRatio_working_3-way'!V204/(2*'OddsRatio_working_3-way'!X204)))</f>
        <v>0.34869624191285276</v>
      </c>
      <c r="Z204" s="11">
        <f>'OddsRatio_working_3-way'!X204^(1/3)*COS('OddsRatio_working_3-way'!Y204/3)</f>
        <v>0.52147465121440062</v>
      </c>
      <c r="AA204" s="11">
        <f>'OddsRatio_working_3-way'!X204^(1/3)*COS(('OddsRatio_working_3-way'!Y204+2*PI())/3)</f>
        <v>-0.31346659969877955</v>
      </c>
      <c r="AB204" s="11">
        <f>'OddsRatio_working_3-way'!X204^(1/3)*COS(('OddsRatio_working_3-way'!Y204+4*PI())/3)</f>
        <v>-0.20800805151562127</v>
      </c>
      <c r="AC204" s="11">
        <f>'OddsRatio_working_3-way'!X204^(1/3)*SIN('OddsRatio_working_3-way'!Y204/3)</f>
        <v>6.0886521181893707E-2</v>
      </c>
      <c r="AD204" s="11">
        <f>'OddsRatio_working_3-way'!X204^(1/3)*SIN(('OddsRatio_working_3-way'!Y204+2*PI())/3)</f>
        <v>0.42116703479035383</v>
      </c>
      <c r="AE204" s="11">
        <f>'OddsRatio_working_3-way'!X204^(1/3)*SIN(('OddsRatio_working_3-way'!Y204+4*PI())/3)</f>
        <v>-0.48205355597224742</v>
      </c>
      <c r="AF204" s="11">
        <f>-'OddsRatio_working_3-way'!U204/(3*'OddsRatio_working_3-way'!X204^(1/3))*COS(('OddsRatio_working_3-way'!Y204)/3)</f>
        <v>0.52147465121440062</v>
      </c>
      <c r="AG204" s="11">
        <f>-'OddsRatio_working_3-way'!U204/(3*'OddsRatio_working_3-way'!X204^(1/3))*COS(('OddsRatio_working_3-way'!Y204+2*PI())/3)</f>
        <v>-0.31346659969877955</v>
      </c>
      <c r="AH204" s="11">
        <f>-'OddsRatio_working_3-way'!U204/(3*'OddsRatio_working_3-way'!X204^(1/3))*COS(('OddsRatio_working_3-way'!Y204+4*PI())/3)</f>
        <v>-0.20800805151562127</v>
      </c>
      <c r="AI204" s="11">
        <f>'OddsRatio_working_3-way'!U204/(3*'OddsRatio_working_3-way'!X204^(1/3))*SIN(('OddsRatio_working_3-way'!Y204)/3)</f>
        <v>-6.0886521181893707E-2</v>
      </c>
      <c r="AJ204" s="11">
        <f>'OddsRatio_working_3-way'!U204/(3*'OddsRatio_working_3-way'!X204^(1/3))*SIN(('OddsRatio_working_3-way'!Y204+2*PI())/3)</f>
        <v>-0.42116703479035383</v>
      </c>
      <c r="AK204" s="11">
        <f>'OddsRatio_working_3-way'!U204/(3*'OddsRatio_working_3-way'!X204^(1/3))*SIN(('OddsRatio_working_3-way'!Y204+4*PI())/3)</f>
        <v>0.48205355597224742</v>
      </c>
      <c r="AL204" s="11">
        <f>'OddsRatio_working_3-way'!Z204+'OddsRatio_working_3-way'!AF204</f>
        <v>1.0429493024288012</v>
      </c>
      <c r="AM204" s="11">
        <f>'OddsRatio_working_3-way'!AA204+'OddsRatio_working_3-way'!AG204</f>
        <v>-0.62693319939755909</v>
      </c>
      <c r="AN204" s="11">
        <f>'OddsRatio_working_3-way'!AB204+'OddsRatio_working_3-way'!AH204</f>
        <v>-0.41601610303124253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1.0429493024288012</v>
      </c>
      <c r="AS204" s="11">
        <f>IF(('OddsRatio_working_3-way'!X204=0),IF(Q204&gt;0,-Q204^(1/3),(-Q204)^(1/3)),'OddsRatio_working_3-way'!AM204-'OddsRatio_working_3-way'!R204/3)</f>
        <v>-0.62693319939755909</v>
      </c>
      <c r="AT204" s="11">
        <f>IF(('OddsRatio_working_3-way'!X204=0),IF(Q204&gt;0,-Q204^(1/3),(-Q204)^(1/3)),'OddsRatio_working_3-way'!AN204-'OddsRatio_working_3-way'!R204/3)</f>
        <v>-0.41601610303124253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1.52</v>
      </c>
      <c r="B205" s="4">
        <f>IF('True_Odds_Calculator_3-way'!B206="","",'True_Odds_Calculator_3-way'!B206)</f>
        <v>4.75</v>
      </c>
      <c r="C205" s="4">
        <f>IF('True_Odds_Calculator_3-way'!C206="","",'True_Odds_Calculator_3-way'!C206)</f>
        <v>6.45</v>
      </c>
      <c r="D205" s="9">
        <f t="shared" si="52"/>
        <v>0.64766271719666169</v>
      </c>
      <c r="E205" s="9">
        <f t="shared" si="53"/>
        <v>0.20312097346321872</v>
      </c>
      <c r="F205" s="9">
        <f t="shared" si="54"/>
        <v>0.14921630934011962</v>
      </c>
      <c r="G205" s="9">
        <f t="shared" si="55"/>
        <v>1.046179870645517</v>
      </c>
      <c r="H205" s="9">
        <f t="shared" si="56"/>
        <v>1.5440135327356688</v>
      </c>
      <c r="I205" s="9">
        <f t="shared" si="57"/>
        <v>4.9231745149206887</v>
      </c>
      <c r="J205" s="9">
        <f t="shared" si="58"/>
        <v>6.7016802950180674</v>
      </c>
      <c r="K205" s="11">
        <f t="shared" si="59"/>
        <v>0.65789473684210531</v>
      </c>
      <c r="L205" s="11">
        <f t="shared" si="60"/>
        <v>0.21052631578947367</v>
      </c>
      <c r="M205" s="11">
        <f t="shared" si="61"/>
        <v>0.15503875968992248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-0.22820975326934223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0.20872254074598984</v>
      </c>
      <c r="Q205" s="11">
        <f>2*'OddsRatio_working_3-way'!K205*'OddsRatio_working_3-way'!L205*'OddsRatio_working_3-way'!M205</f>
        <v>4.2947024844853875E-2</v>
      </c>
      <c r="R205" s="11">
        <f t="shared" si="62"/>
        <v>0</v>
      </c>
      <c r="S205" s="11">
        <f t="shared" si="63"/>
        <v>-0.91460832745236431</v>
      </c>
      <c r="T205" s="11">
        <f t="shared" si="64"/>
        <v>-0.18819101387908732</v>
      </c>
      <c r="U205" s="11">
        <f>'OddsRatio_working_3-way'!S205-'OddsRatio_working_3-way'!R205^2/3</f>
        <v>-0.91460832745236431</v>
      </c>
      <c r="V205" s="11">
        <f>'OddsRatio_working_3-way'!S205*'OddsRatio_working_3-way'!R205/3-2*'OddsRatio_working_3-way'!R205^3/27-'OddsRatio_working_3-way'!T205</f>
        <v>0.18819101387908732</v>
      </c>
      <c r="W205" s="11">
        <f>'OddsRatio_working_3-way'!V205^2+4*'OddsRatio_working_3-way'!U205^3/27</f>
        <v>-7.7928963316954106E-2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0.168333612969746</v>
      </c>
      <c r="Y205" s="11">
        <f>IF('OddsRatio_working_3-way'!W205&gt;=0,IF('OddsRatio_working_3-way'!V205+SQRT('OddsRatio_working_3-way'!W205)&gt;0,0,PI()),ACOS('OddsRatio_working_3-way'!V205/(2*'OddsRatio_working_3-way'!X205)))</f>
        <v>0.97763841601185031</v>
      </c>
      <c r="Z205" s="11">
        <f>'OddsRatio_working_3-way'!X205^(1/3)*COS('OddsRatio_working_3-way'!Y205/3)</f>
        <v>0.52308993532275849</v>
      </c>
      <c r="AA205" s="11">
        <f>'OddsRatio_working_3-way'!X205^(1/3)*COS(('OddsRatio_working_3-way'!Y205+2*PI())/3)</f>
        <v>-0.41462916520023452</v>
      </c>
      <c r="AB205" s="11">
        <f>'OddsRatio_working_3-way'!X205^(1/3)*COS(('OddsRatio_working_3-way'!Y205+4*PI())/3)</f>
        <v>-0.10846077012252416</v>
      </c>
      <c r="AC205" s="11">
        <f>'OddsRatio_working_3-way'!X205^(1/3)*SIN('OddsRatio_working_3-way'!Y205/3)</f>
        <v>0.17676640531547194</v>
      </c>
      <c r="AD205" s="11">
        <f>'OddsRatio_working_3-way'!X205^(1/3)*SIN(('OddsRatio_working_3-way'!Y205+2*PI())/3)</f>
        <v>0.36462596979573192</v>
      </c>
      <c r="AE205" s="11">
        <f>'OddsRatio_working_3-way'!X205^(1/3)*SIN(('OddsRatio_working_3-way'!Y205+4*PI())/3)</f>
        <v>-0.54139237511120375</v>
      </c>
      <c r="AF205" s="11">
        <f>-'OddsRatio_working_3-way'!U205/(3*'OddsRatio_working_3-way'!X205^(1/3))*COS(('OddsRatio_working_3-way'!Y205)/3)</f>
        <v>0.5230899353227586</v>
      </c>
      <c r="AG205" s="11">
        <f>-'OddsRatio_working_3-way'!U205/(3*'OddsRatio_working_3-way'!X205^(1/3))*COS(('OddsRatio_working_3-way'!Y205+2*PI())/3)</f>
        <v>-0.41462916520023463</v>
      </c>
      <c r="AH205" s="11">
        <f>-'OddsRatio_working_3-way'!U205/(3*'OddsRatio_working_3-way'!X205^(1/3))*COS(('OddsRatio_working_3-way'!Y205+4*PI())/3)</f>
        <v>-0.10846077012252418</v>
      </c>
      <c r="AI205" s="11">
        <f>'OddsRatio_working_3-way'!U205/(3*'OddsRatio_working_3-way'!X205^(1/3))*SIN(('OddsRatio_working_3-way'!Y205)/3)</f>
        <v>-0.17676640531547197</v>
      </c>
      <c r="AJ205" s="11">
        <f>'OddsRatio_working_3-way'!U205/(3*'OddsRatio_working_3-way'!X205^(1/3))*SIN(('OddsRatio_working_3-way'!Y205+2*PI())/3)</f>
        <v>-0.36462596979573203</v>
      </c>
      <c r="AK205" s="11">
        <f>'OddsRatio_working_3-way'!U205/(3*'OddsRatio_working_3-way'!X205^(1/3))*SIN(('OddsRatio_working_3-way'!Y205+4*PI())/3)</f>
        <v>0.54139237511120386</v>
      </c>
      <c r="AL205" s="11">
        <f>'OddsRatio_working_3-way'!Z205+'OddsRatio_working_3-way'!AF205</f>
        <v>1.046179870645517</v>
      </c>
      <c r="AM205" s="11">
        <f>'OddsRatio_working_3-way'!AA205+'OddsRatio_working_3-way'!AG205</f>
        <v>-0.82925833040046915</v>
      </c>
      <c r="AN205" s="11">
        <f>'OddsRatio_working_3-way'!AB205+'OddsRatio_working_3-way'!AH205</f>
        <v>-0.21692154024504834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1.046179870645517</v>
      </c>
      <c r="AS205" s="11">
        <f>IF(('OddsRatio_working_3-way'!X205=0),IF(Q205&gt;0,-Q205^(1/3),(-Q205)^(1/3)),'OddsRatio_working_3-way'!AM205-'OddsRatio_working_3-way'!R205/3)</f>
        <v>-0.82925833040046915</v>
      </c>
      <c r="AT205" s="11">
        <f>IF(('OddsRatio_working_3-way'!X205=0),IF(Q205&gt;0,-Q205^(1/3),(-Q205)^(1/3)),'OddsRatio_working_3-way'!AN205-'OddsRatio_working_3-way'!R205/3)</f>
        <v>-0.21692154024504834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1.79</v>
      </c>
      <c r="B206" s="4">
        <f>IF('True_Odds_Calculator_3-way'!B207="","",'True_Odds_Calculator_3-way'!B207)</f>
        <v>4.04</v>
      </c>
      <c r="C206" s="4">
        <f>IF('True_Odds_Calculator_3-way'!C207="","",'True_Odds_Calculator_3-way'!C207)</f>
        <v>4.5599999999999996</v>
      </c>
      <c r="D206" s="9">
        <f t="shared" si="52"/>
        <v>0.54817296999816856</v>
      </c>
      <c r="E206" s="9">
        <f t="shared" si="53"/>
        <v>0.23970666072775543</v>
      </c>
      <c r="F206" s="9">
        <f t="shared" si="54"/>
        <v>0.21212036927407607</v>
      </c>
      <c r="G206" s="9">
        <f t="shared" si="55"/>
        <v>1.0433439455639661</v>
      </c>
      <c r="H206" s="9">
        <f t="shared" si="56"/>
        <v>1.8242417169955334</v>
      </c>
      <c r="I206" s="9">
        <f t="shared" si="57"/>
        <v>4.1717655945144578</v>
      </c>
      <c r="J206" s="9">
        <f t="shared" si="58"/>
        <v>4.714304446207719</v>
      </c>
      <c r="K206" s="11">
        <f t="shared" si="59"/>
        <v>0.55865921787709494</v>
      </c>
      <c r="L206" s="11">
        <f t="shared" si="60"/>
        <v>0.24752475247524752</v>
      </c>
      <c r="M206" s="11">
        <f t="shared" si="61"/>
        <v>0.2192982456140351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-0.25926950236923152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0.22410172507988824</v>
      </c>
      <c r="Q206" s="11">
        <f>2*'OddsRatio_working_3-way'!K206*'OddsRatio_working_3-way'!L206*'OddsRatio_working_3-way'!M206</f>
        <v>6.0649993255720756E-2</v>
      </c>
      <c r="R206" s="11">
        <f t="shared" si="62"/>
        <v>0</v>
      </c>
      <c r="S206" s="11">
        <f t="shared" si="63"/>
        <v>-0.86435821811676072</v>
      </c>
      <c r="T206" s="11">
        <f t="shared" si="64"/>
        <v>-0.23392644603971871</v>
      </c>
      <c r="U206" s="11">
        <f>'OddsRatio_working_3-way'!S206-'OddsRatio_working_3-way'!R206^2/3</f>
        <v>-0.86435821811676072</v>
      </c>
      <c r="V206" s="11">
        <f>'OddsRatio_working_3-way'!S206*'OddsRatio_working_3-way'!R206/3-2*'OddsRatio_working_3-way'!R206^3/27-'OddsRatio_working_3-way'!T206</f>
        <v>0.23392644603971871</v>
      </c>
      <c r="W206" s="11">
        <f>'OddsRatio_working_3-way'!V206^2+4*'OddsRatio_working_3-way'!U206^3/27</f>
        <v>-4.0948803298907002E-2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0.15465314857422111</v>
      </c>
      <c r="Y206" s="11">
        <f>IF('OddsRatio_working_3-way'!W206&gt;=0,IF('OddsRatio_working_3-way'!V206+SQRT('OddsRatio_working_3-way'!W206)&gt;0,0,PI()),ACOS('OddsRatio_working_3-way'!V206/(2*'OddsRatio_working_3-way'!X206)))</f>
        <v>0.71316682043303992</v>
      </c>
      <c r="Z206" s="11">
        <f>'OddsRatio_working_3-way'!X206^(1/3)*COS('OddsRatio_working_3-way'!Y206/3)</f>
        <v>0.52167197278198318</v>
      </c>
      <c r="AA206" s="11">
        <f>'OddsRatio_working_3-way'!X206^(1/3)*COS(('OddsRatio_working_3-way'!Y206+2*PI())/3)</f>
        <v>-0.3703043340514256</v>
      </c>
      <c r="AB206" s="11">
        <f>'OddsRatio_working_3-way'!X206^(1/3)*COS(('OddsRatio_working_3-way'!Y206+4*PI())/3)</f>
        <v>-0.15136763873055767</v>
      </c>
      <c r="AC206" s="11">
        <f>'OddsRatio_working_3-way'!X206^(1/3)*SIN('OddsRatio_working_3-way'!Y206/3)</f>
        <v>0.12640315997899021</v>
      </c>
      <c r="AD206" s="11">
        <f>'OddsRatio_working_3-way'!X206^(1/3)*SIN(('OddsRatio_working_3-way'!Y206+2*PI())/3)</f>
        <v>0.38857960088204646</v>
      </c>
      <c r="AE206" s="11">
        <f>'OddsRatio_working_3-way'!X206^(1/3)*SIN(('OddsRatio_working_3-way'!Y206+4*PI())/3)</f>
        <v>-0.51498276086103667</v>
      </c>
      <c r="AF206" s="11">
        <f>-'OddsRatio_working_3-way'!U206/(3*'OddsRatio_working_3-way'!X206^(1/3))*COS(('OddsRatio_working_3-way'!Y206)/3)</f>
        <v>0.52167197278198296</v>
      </c>
      <c r="AG206" s="11">
        <f>-'OddsRatio_working_3-way'!U206/(3*'OddsRatio_working_3-way'!X206^(1/3))*COS(('OddsRatio_working_3-way'!Y206+2*PI())/3)</f>
        <v>-0.37030433405142543</v>
      </c>
      <c r="AH206" s="11">
        <f>-'OddsRatio_working_3-way'!U206/(3*'OddsRatio_working_3-way'!X206^(1/3))*COS(('OddsRatio_working_3-way'!Y206+4*PI())/3)</f>
        <v>-0.15136763873055761</v>
      </c>
      <c r="AI206" s="11">
        <f>'OddsRatio_working_3-way'!U206/(3*'OddsRatio_working_3-way'!X206^(1/3))*SIN(('OddsRatio_working_3-way'!Y206)/3)</f>
        <v>-0.12640315997899015</v>
      </c>
      <c r="AJ206" s="11">
        <f>'OddsRatio_working_3-way'!U206/(3*'OddsRatio_working_3-way'!X206^(1/3))*SIN(('OddsRatio_working_3-way'!Y206+2*PI())/3)</f>
        <v>-0.38857960088204635</v>
      </c>
      <c r="AK206" s="11">
        <f>'OddsRatio_working_3-way'!U206/(3*'OddsRatio_working_3-way'!X206^(1/3))*SIN(('OddsRatio_working_3-way'!Y206+4*PI())/3)</f>
        <v>0.51498276086103645</v>
      </c>
      <c r="AL206" s="11">
        <f>'OddsRatio_working_3-way'!Z206+'OddsRatio_working_3-way'!AF206</f>
        <v>1.0433439455639661</v>
      </c>
      <c r="AM206" s="11">
        <f>'OddsRatio_working_3-way'!AA206+'OddsRatio_working_3-way'!AG206</f>
        <v>-0.74060866810285098</v>
      </c>
      <c r="AN206" s="11">
        <f>'OddsRatio_working_3-way'!AB206+'OddsRatio_working_3-way'!AH206</f>
        <v>-0.30273527746111528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1.0433439455639661</v>
      </c>
      <c r="AS206" s="11">
        <f>IF(('OddsRatio_working_3-way'!X206=0),IF(Q206&gt;0,-Q206^(1/3),(-Q206)^(1/3)),'OddsRatio_working_3-way'!AM206-'OddsRatio_working_3-way'!R206/3)</f>
        <v>-0.74060866810285098</v>
      </c>
      <c r="AT206" s="11">
        <f>IF(('OddsRatio_working_3-way'!X206=0),IF(Q206&gt;0,-Q206^(1/3),(-Q206)^(1/3)),'OddsRatio_working_3-way'!AN206-'OddsRatio_working_3-way'!R206/3)</f>
        <v>-0.30273527746111528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2.4700000000000002</v>
      </c>
      <c r="B207" s="4">
        <f>IF('True_Odds_Calculator_3-way'!B208="","",'True_Odds_Calculator_3-way'!B208)</f>
        <v>3.68</v>
      </c>
      <c r="C207" s="4">
        <f>IF('True_Odds_Calculator_3-way'!C208="","",'True_Odds_Calculator_3-way'!C208)</f>
        <v>2.9</v>
      </c>
      <c r="D207" s="9">
        <f t="shared" si="52"/>
        <v>0.3970776621611074</v>
      </c>
      <c r="E207" s="9">
        <f t="shared" si="53"/>
        <v>0.26537604100954137</v>
      </c>
      <c r="F207" s="9">
        <f t="shared" si="54"/>
        <v>0.33754629682935122</v>
      </c>
      <c r="G207" s="9">
        <f t="shared" si="55"/>
        <v>1.0329245115383179</v>
      </c>
      <c r="H207" s="9">
        <f t="shared" si="56"/>
        <v>2.5183990319613279</v>
      </c>
      <c r="I207" s="9">
        <f t="shared" si="57"/>
        <v>3.7682376909226929</v>
      </c>
      <c r="J207" s="9">
        <f t="shared" si="58"/>
        <v>2.962556571922804</v>
      </c>
      <c r="K207" s="11">
        <f t="shared" si="59"/>
        <v>0.40485829959514169</v>
      </c>
      <c r="L207" s="11">
        <f t="shared" si="60"/>
        <v>0.27173913043478259</v>
      </c>
      <c r="M207" s="11">
        <f t="shared" si="61"/>
        <v>0.34482758620689657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-0.2839637873371007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0.22951580889717088</v>
      </c>
      <c r="Q207" s="11">
        <f>2*'OddsRatio_working_3-way'!K207*'OddsRatio_working_3-way'!L207*'OddsRatio_working_3-way'!M207</f>
        <v>7.5872994676750696E-2</v>
      </c>
      <c r="R207" s="11">
        <f t="shared" si="62"/>
        <v>0</v>
      </c>
      <c r="S207" s="11">
        <f t="shared" si="63"/>
        <v>-0.80825731706665394</v>
      </c>
      <c r="T207" s="11">
        <f t="shared" si="64"/>
        <v>-0.26719250150963764</v>
      </c>
      <c r="U207" s="11">
        <f>'OddsRatio_working_3-way'!S207-'OddsRatio_working_3-way'!R207^2/3</f>
        <v>-0.80825731706665394</v>
      </c>
      <c r="V207" s="11">
        <f>'OddsRatio_working_3-way'!S207*'OddsRatio_working_3-way'!R207/3-2*'OddsRatio_working_3-way'!R207^3/27-'OddsRatio_working_3-way'!T207</f>
        <v>0.26719250150963764</v>
      </c>
      <c r="W207" s="11">
        <f>'OddsRatio_working_3-way'!V207^2+4*'OddsRatio_working_3-way'!U207^3/27</f>
        <v>-6.8330933093650875E-3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0.13984359671821123</v>
      </c>
      <c r="Y207" s="11">
        <f>IF('OddsRatio_working_3-way'!W207&gt;=0,IF('OddsRatio_working_3-way'!V207+SQRT('OddsRatio_working_3-way'!W207)&gt;0,0,PI()),ACOS('OddsRatio_working_3-way'!V207/(2*'OddsRatio_working_3-way'!X207)))</f>
        <v>0.30003484146447601</v>
      </c>
      <c r="Z207" s="11">
        <f>'OddsRatio_working_3-way'!X207^(1/3)*COS('OddsRatio_working_3-way'!Y207/3)</f>
        <v>0.51646225576915905</v>
      </c>
      <c r="AA207" s="11">
        <f>'OddsRatio_working_3-way'!X207^(1/3)*COS(('OddsRatio_working_3-way'!Y207+2*PI())/3)</f>
        <v>-0.30311300664469032</v>
      </c>
      <c r="AB207" s="11">
        <f>'OddsRatio_working_3-way'!X207^(1/3)*COS(('OddsRatio_working_3-way'!Y207+4*PI())/3)</f>
        <v>-0.21334924912446873</v>
      </c>
      <c r="AC207" s="11">
        <f>'OddsRatio_working_3-way'!X207^(1/3)*SIN('OddsRatio_working_3-way'!Y207/3)</f>
        <v>5.1825129567772202E-2</v>
      </c>
      <c r="AD207" s="11">
        <f>'OddsRatio_working_3-way'!X207^(1/3)*SIN(('OddsRatio_working_3-way'!Y207+2*PI())/3)</f>
        <v>0.42135686880802198</v>
      </c>
      <c r="AE207" s="11">
        <f>'OddsRatio_working_3-way'!X207^(1/3)*SIN(('OddsRatio_working_3-way'!Y207+4*PI())/3)</f>
        <v>-0.47318199837579417</v>
      </c>
      <c r="AF207" s="11">
        <f>-'OddsRatio_working_3-way'!U207/(3*'OddsRatio_working_3-way'!X207^(1/3))*COS(('OddsRatio_working_3-way'!Y207)/3)</f>
        <v>0.51646225576915894</v>
      </c>
      <c r="AG207" s="11">
        <f>-'OddsRatio_working_3-way'!U207/(3*'OddsRatio_working_3-way'!X207^(1/3))*COS(('OddsRatio_working_3-way'!Y207+2*PI())/3)</f>
        <v>-0.30311300664469021</v>
      </c>
      <c r="AH207" s="11">
        <f>-'OddsRatio_working_3-way'!U207/(3*'OddsRatio_working_3-way'!X207^(1/3))*COS(('OddsRatio_working_3-way'!Y207+4*PI())/3)</f>
        <v>-0.21334924912446868</v>
      </c>
      <c r="AI207" s="11">
        <f>'OddsRatio_working_3-way'!U207/(3*'OddsRatio_working_3-way'!X207^(1/3))*SIN(('OddsRatio_working_3-way'!Y207)/3)</f>
        <v>-5.1825129567772188E-2</v>
      </c>
      <c r="AJ207" s="11">
        <f>'OddsRatio_working_3-way'!U207/(3*'OddsRatio_working_3-way'!X207^(1/3))*SIN(('OddsRatio_working_3-way'!Y207+2*PI())/3)</f>
        <v>-0.42135686880802187</v>
      </c>
      <c r="AK207" s="11">
        <f>'OddsRatio_working_3-way'!U207/(3*'OddsRatio_working_3-way'!X207^(1/3))*SIN(('OddsRatio_working_3-way'!Y207+4*PI())/3)</f>
        <v>0.47318199837579411</v>
      </c>
      <c r="AL207" s="11">
        <f>'OddsRatio_working_3-way'!Z207+'OddsRatio_working_3-way'!AF207</f>
        <v>1.0329245115383179</v>
      </c>
      <c r="AM207" s="11">
        <f>'OddsRatio_working_3-way'!AA207+'OddsRatio_working_3-way'!AG207</f>
        <v>-0.60622601328938053</v>
      </c>
      <c r="AN207" s="11">
        <f>'OddsRatio_working_3-way'!AB207+'OddsRatio_working_3-way'!AH207</f>
        <v>-0.42669849824893741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1.0329245115383179</v>
      </c>
      <c r="AS207" s="11">
        <f>IF(('OddsRatio_working_3-way'!X207=0),IF(Q207&gt;0,-Q207^(1/3),(-Q207)^(1/3)),'OddsRatio_working_3-way'!AM207-'OddsRatio_working_3-way'!R207/3)</f>
        <v>-0.60622601328938053</v>
      </c>
      <c r="AT207" s="11">
        <f>IF(('OddsRatio_working_3-way'!X207=0),IF(Q207&gt;0,-Q207^(1/3),(-Q207)^(1/3)),'OddsRatio_working_3-way'!AN207-'OddsRatio_working_3-way'!R207/3)</f>
        <v>-0.42669849824893741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1.93</v>
      </c>
      <c r="B208" s="4">
        <f>IF('True_Odds_Calculator_3-way'!B209="","",'True_Odds_Calculator_3-way'!B209)</f>
        <v>3.81</v>
      </c>
      <c r="C208" s="4">
        <f>IF('True_Odds_Calculator_3-way'!C209="","",'True_Odds_Calculator_3-way'!C209)</f>
        <v>4.0999999999999996</v>
      </c>
      <c r="D208" s="9">
        <f t="shared" si="52"/>
        <v>0.50832661422042402</v>
      </c>
      <c r="E208" s="9">
        <f t="shared" si="53"/>
        <v>0.25493826938452774</v>
      </c>
      <c r="F208" s="9">
        <f t="shared" si="54"/>
        <v>0.23673511639504824</v>
      </c>
      <c r="G208" s="9">
        <f t="shared" si="55"/>
        <v>1.0400420619109831</v>
      </c>
      <c r="H208" s="9">
        <f t="shared" si="56"/>
        <v>1.9672391175772144</v>
      </c>
      <c r="I208" s="9">
        <f t="shared" si="57"/>
        <v>3.9225181939698626</v>
      </c>
      <c r="J208" s="9">
        <f t="shared" si="58"/>
        <v>4.2241303919240467</v>
      </c>
      <c r="K208" s="11">
        <f t="shared" si="59"/>
        <v>0.5181347150259068</v>
      </c>
      <c r="L208" s="11">
        <f t="shared" si="60"/>
        <v>0.26246719160104987</v>
      </c>
      <c r="M208" s="11">
        <f t="shared" si="61"/>
        <v>0.24390243902439027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-0.26871061375131711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0.22687673329346408</v>
      </c>
      <c r="Q208" s="11">
        <f>2*'OddsRatio_working_3-way'!K208*'OddsRatio_working_3-way'!L208*'OddsRatio_working_3-way'!M208</f>
        <v>6.6338226109200024E-2</v>
      </c>
      <c r="R208" s="11">
        <f t="shared" si="62"/>
        <v>0</v>
      </c>
      <c r="S208" s="11">
        <f t="shared" si="63"/>
        <v>-0.84431623346084528</v>
      </c>
      <c r="T208" s="11">
        <f t="shared" si="64"/>
        <v>-0.24687609165521793</v>
      </c>
      <c r="U208" s="11">
        <f>'OddsRatio_working_3-way'!S208-'OddsRatio_working_3-way'!R208^2/3</f>
        <v>-0.84431623346084528</v>
      </c>
      <c r="V208" s="11">
        <f>'OddsRatio_working_3-way'!S208*'OddsRatio_working_3-way'!R208/3-2*'OddsRatio_working_3-way'!R208^3/27-'OddsRatio_working_3-way'!T208</f>
        <v>0.24687609165521793</v>
      </c>
      <c r="W208" s="11">
        <f>'OddsRatio_working_3-way'!V208^2+4*'OddsRatio_working_3-way'!U208^3/27</f>
        <v>-2.8220733247035293E-2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0.14930550716399485</v>
      </c>
      <c r="Y208" s="11">
        <f>IF('OddsRatio_working_3-way'!W208&gt;=0,IF('OddsRatio_working_3-way'!V208+SQRT('OddsRatio_working_3-way'!W208)&gt;0,0,PI()),ACOS('OddsRatio_working_3-way'!V208/(2*'OddsRatio_working_3-way'!X208)))</f>
        <v>0.59749383312266435</v>
      </c>
      <c r="Z208" s="11">
        <f>'OddsRatio_working_3-way'!X208^(1/3)*COS('OddsRatio_working_3-way'!Y208/3)</f>
        <v>0.52002103095549168</v>
      </c>
      <c r="AA208" s="11">
        <f>'OddsRatio_working_3-way'!X208^(1/3)*COS(('OddsRatio_working_3-way'!Y208+2*PI())/3)</f>
        <v>-0.3509096567729309</v>
      </c>
      <c r="AB208" s="11">
        <f>'OddsRatio_working_3-way'!X208^(1/3)*COS(('OddsRatio_working_3-way'!Y208+4*PI())/3)</f>
        <v>-0.1691113741825607</v>
      </c>
      <c r="AC208" s="11">
        <f>'OddsRatio_working_3-way'!X208^(1/3)*SIN('OddsRatio_working_3-way'!Y208/3)</f>
        <v>0.1049612873917619</v>
      </c>
      <c r="AD208" s="11">
        <f>'OddsRatio_working_3-way'!X208^(1/3)*SIN(('OddsRatio_working_3-way'!Y208+2*PI())/3)</f>
        <v>0.39787077961374889</v>
      </c>
      <c r="AE208" s="11">
        <f>'OddsRatio_working_3-way'!X208^(1/3)*SIN(('OddsRatio_working_3-way'!Y208+4*PI())/3)</f>
        <v>-0.50283206700551075</v>
      </c>
      <c r="AF208" s="11">
        <f>-'OddsRatio_working_3-way'!U208/(3*'OddsRatio_working_3-way'!X208^(1/3))*COS(('OddsRatio_working_3-way'!Y208)/3)</f>
        <v>0.52002103095549157</v>
      </c>
      <c r="AG208" s="11">
        <f>-'OddsRatio_working_3-way'!U208/(3*'OddsRatio_working_3-way'!X208^(1/3))*COS(('OddsRatio_working_3-way'!Y208+2*PI())/3)</f>
        <v>-0.35090965677293084</v>
      </c>
      <c r="AH208" s="11">
        <f>-'OddsRatio_working_3-way'!U208/(3*'OddsRatio_working_3-way'!X208^(1/3))*COS(('OddsRatio_working_3-way'!Y208+4*PI())/3)</f>
        <v>-0.16911137418256067</v>
      </c>
      <c r="AI208" s="11">
        <f>'OddsRatio_working_3-way'!U208/(3*'OddsRatio_working_3-way'!X208^(1/3))*SIN(('OddsRatio_working_3-way'!Y208)/3)</f>
        <v>-0.10496128739176187</v>
      </c>
      <c r="AJ208" s="11">
        <f>'OddsRatio_working_3-way'!U208/(3*'OddsRatio_working_3-way'!X208^(1/3))*SIN(('OddsRatio_working_3-way'!Y208+2*PI())/3)</f>
        <v>-0.39787077961374878</v>
      </c>
      <c r="AK208" s="11">
        <f>'OddsRatio_working_3-way'!U208/(3*'OddsRatio_working_3-way'!X208^(1/3))*SIN(('OddsRatio_working_3-way'!Y208+4*PI())/3)</f>
        <v>0.50283206700551064</v>
      </c>
      <c r="AL208" s="11">
        <f>'OddsRatio_working_3-way'!Z208+'OddsRatio_working_3-way'!AF208</f>
        <v>1.0400420619109831</v>
      </c>
      <c r="AM208" s="11">
        <f>'OddsRatio_working_3-way'!AA208+'OddsRatio_working_3-way'!AG208</f>
        <v>-0.70181931354586169</v>
      </c>
      <c r="AN208" s="11">
        <f>'OddsRatio_working_3-way'!AB208+'OddsRatio_working_3-way'!AH208</f>
        <v>-0.33822274836512134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1.0400420619109831</v>
      </c>
      <c r="AS208" s="11">
        <f>IF(('OddsRatio_working_3-way'!X208=0),IF(Q208&gt;0,-Q208^(1/3),(-Q208)^(1/3)),'OddsRatio_working_3-way'!AM208-'OddsRatio_working_3-way'!R208/3)</f>
        <v>-0.70181931354586169</v>
      </c>
      <c r="AT208" s="11">
        <f>IF(('OddsRatio_working_3-way'!X208=0),IF(Q208&gt;0,-Q208^(1/3),(-Q208)^(1/3)),'OddsRatio_working_3-way'!AN208-'OddsRatio_working_3-way'!R208/3)</f>
        <v>-0.33822274836512134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1.37</v>
      </c>
      <c r="B209" s="4">
        <f>IF('True_Odds_Calculator_3-way'!B210="","",'True_Odds_Calculator_3-way'!B210)</f>
        <v>5.37</v>
      </c>
      <c r="C209" s="4">
        <f>IF('True_Odds_Calculator_3-way'!C210="","",'True_Odds_Calculator_3-way'!C210)</f>
        <v>9.2100000000000009</v>
      </c>
      <c r="D209" s="9">
        <f t="shared" si="52"/>
        <v>0.71879064968264939</v>
      </c>
      <c r="E209" s="9">
        <f t="shared" si="53"/>
        <v>0.17791402607182275</v>
      </c>
      <c r="F209" s="9">
        <f t="shared" si="54"/>
        <v>0.10329532424552786</v>
      </c>
      <c r="G209" s="9">
        <f t="shared" si="55"/>
        <v>1.0573666636642125</v>
      </c>
      <c r="H209" s="9">
        <f t="shared" si="56"/>
        <v>1.3912256655557587</v>
      </c>
      <c r="I209" s="9">
        <f t="shared" si="57"/>
        <v>5.6206923202126093</v>
      </c>
      <c r="J209" s="9">
        <f t="shared" si="58"/>
        <v>9.6809803086831856</v>
      </c>
      <c r="K209" s="11">
        <f t="shared" si="59"/>
        <v>0.72992700729927007</v>
      </c>
      <c r="L209" s="11">
        <f t="shared" si="60"/>
        <v>0.18621973929236499</v>
      </c>
      <c r="M209" s="11">
        <f t="shared" si="61"/>
        <v>0.10857763300760043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-0.19591687058271967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0.1911240260773458</v>
      </c>
      <c r="Q209" s="11">
        <f>2*'OddsRatio_working_3-way'!K209*'OddsRatio_working_3-way'!L209*'OddsRatio_working_3-way'!M209</f>
        <v>2.9517224104609392E-2</v>
      </c>
      <c r="R209" s="11">
        <f t="shared" si="62"/>
        <v>0</v>
      </c>
      <c r="S209" s="11">
        <f t="shared" si="63"/>
        <v>-0.97553633594126732</v>
      </c>
      <c r="T209" s="11">
        <f t="shared" si="64"/>
        <v>-0.1506619823847517</v>
      </c>
      <c r="U209" s="11">
        <f>'OddsRatio_working_3-way'!S209-'OddsRatio_working_3-way'!R209^2/3</f>
        <v>-0.97553633594126732</v>
      </c>
      <c r="V209" s="11">
        <f>'OddsRatio_working_3-way'!S209*'OddsRatio_working_3-way'!R209/3-2*'OddsRatio_working_3-way'!R209^3/27-'OddsRatio_working_3-way'!T209</f>
        <v>0.1506619823847517</v>
      </c>
      <c r="W209" s="11">
        <f>'OddsRatio_working_3-way'!V209^2+4*'OddsRatio_working_3-way'!U209^3/27</f>
        <v>-0.11484019367297671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0.1854314068659082</v>
      </c>
      <c r="Y209" s="11">
        <f>IF('OddsRatio_working_3-way'!W209&gt;=0,IF('OddsRatio_working_3-way'!V209+SQRT('OddsRatio_working_3-way'!W209)&gt;0,0,PI()),ACOS('OddsRatio_working_3-way'!V209/(2*'OddsRatio_working_3-way'!X209)))</f>
        <v>1.1524529965721277</v>
      </c>
      <c r="Z209" s="11">
        <f>'OddsRatio_working_3-way'!X209^(1/3)*COS('OddsRatio_working_3-way'!Y209/3)</f>
        <v>0.52868333183210625</v>
      </c>
      <c r="AA209" s="11">
        <f>'OddsRatio_working_3-way'!X209^(1/3)*COS(('OddsRatio_working_3-way'!Y209+2*PI())/3)</f>
        <v>-0.44942147293857543</v>
      </c>
      <c r="AB209" s="11">
        <f>'OddsRatio_working_3-way'!X209^(1/3)*COS(('OddsRatio_working_3-way'!Y209+4*PI())/3)</f>
        <v>-7.9261858893530893E-2</v>
      </c>
      <c r="AC209" s="11">
        <f>'OddsRatio_working_3-way'!X209^(1/3)*SIN('OddsRatio_working_3-way'!Y209/3)</f>
        <v>0.21371175281203439</v>
      </c>
      <c r="AD209" s="11">
        <f>'OddsRatio_working_3-way'!X209^(1/3)*SIN(('OddsRatio_working_3-way'!Y209+2*PI())/3)</f>
        <v>0.35099731951798485</v>
      </c>
      <c r="AE209" s="11">
        <f>'OddsRatio_working_3-way'!X209^(1/3)*SIN(('OddsRatio_working_3-way'!Y209+4*PI())/3)</f>
        <v>-0.56470907233001943</v>
      </c>
      <c r="AF209" s="11">
        <f>-'OddsRatio_working_3-way'!U209/(3*'OddsRatio_working_3-way'!X209^(1/3))*COS(('OddsRatio_working_3-way'!Y209)/3)</f>
        <v>0.52868333183210636</v>
      </c>
      <c r="AG209" s="11">
        <f>-'OddsRatio_working_3-way'!U209/(3*'OddsRatio_working_3-way'!X209^(1/3))*COS(('OddsRatio_working_3-way'!Y209+2*PI())/3)</f>
        <v>-0.44942147293857548</v>
      </c>
      <c r="AH209" s="11">
        <f>-'OddsRatio_working_3-way'!U209/(3*'OddsRatio_working_3-way'!X209^(1/3))*COS(('OddsRatio_working_3-way'!Y209+4*PI())/3)</f>
        <v>-7.9261858893530907E-2</v>
      </c>
      <c r="AI209" s="11">
        <f>'OddsRatio_working_3-way'!U209/(3*'OddsRatio_working_3-way'!X209^(1/3))*SIN(('OddsRatio_working_3-way'!Y209)/3)</f>
        <v>-0.21371175281203444</v>
      </c>
      <c r="AJ209" s="11">
        <f>'OddsRatio_working_3-way'!U209/(3*'OddsRatio_working_3-way'!X209^(1/3))*SIN(('OddsRatio_working_3-way'!Y209+2*PI())/3)</f>
        <v>-0.35099731951798491</v>
      </c>
      <c r="AK209" s="11">
        <f>'OddsRatio_working_3-way'!U209/(3*'OddsRatio_working_3-way'!X209^(1/3))*SIN(('OddsRatio_working_3-way'!Y209+4*PI())/3)</f>
        <v>0.56470907233001955</v>
      </c>
      <c r="AL209" s="11">
        <f>'OddsRatio_working_3-way'!Z209+'OddsRatio_working_3-way'!AF209</f>
        <v>1.0573666636642125</v>
      </c>
      <c r="AM209" s="11">
        <f>'OddsRatio_working_3-way'!AA209+'OddsRatio_working_3-way'!AG209</f>
        <v>-0.89884294587715097</v>
      </c>
      <c r="AN209" s="11">
        <f>'OddsRatio_working_3-way'!AB209+'OddsRatio_working_3-way'!AH209</f>
        <v>-0.15852371778706181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1.0573666636642125</v>
      </c>
      <c r="AS209" s="11">
        <f>IF(('OddsRatio_working_3-way'!X209=0),IF(Q209&gt;0,-Q209^(1/3),(-Q209)^(1/3)),'OddsRatio_working_3-way'!AM209-'OddsRatio_working_3-way'!R209/3)</f>
        <v>-0.89884294587715097</v>
      </c>
      <c r="AT209" s="11">
        <f>IF(('OddsRatio_working_3-way'!X209=0),IF(Q209&gt;0,-Q209^(1/3),(-Q209)^(1/3)),'OddsRatio_working_3-way'!AN209-'OddsRatio_working_3-way'!R209/3)</f>
        <v>-0.15852371778706181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8.99</v>
      </c>
      <c r="B210" s="4">
        <f>IF('True_Odds_Calculator_3-way'!B211="","",'True_Odds_Calculator_3-way'!B211)</f>
        <v>6.54</v>
      </c>
      <c r="C210" s="4">
        <f>IF('True_Odds_Calculator_3-way'!C211="","",'True_Odds_Calculator_3-way'!C211)</f>
        <v>1.31</v>
      </c>
      <c r="D210" s="9">
        <f t="shared" si="52"/>
        <v>0.10472306551128582</v>
      </c>
      <c r="E210" s="9">
        <f t="shared" si="53"/>
        <v>0.14435037882636523</v>
      </c>
      <c r="F210" s="9">
        <f t="shared" si="54"/>
        <v>0.75092655566234889</v>
      </c>
      <c r="G210" s="9">
        <f t="shared" si="55"/>
        <v>1.0699617926831126</v>
      </c>
      <c r="H210" s="9">
        <f t="shared" si="56"/>
        <v>9.5489947235380708</v>
      </c>
      <c r="I210" s="9">
        <f t="shared" si="57"/>
        <v>6.9275883314644444</v>
      </c>
      <c r="J210" s="9">
        <f t="shared" si="58"/>
        <v>1.331688155731765</v>
      </c>
      <c r="K210" s="11">
        <f t="shared" si="59"/>
        <v>0.11123470522803114</v>
      </c>
      <c r="L210" s="11">
        <f t="shared" si="60"/>
        <v>0.1529051987767584</v>
      </c>
      <c r="M210" s="11">
        <f t="shared" si="61"/>
        <v>0.76335877862595414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-0.17815971207616998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0.17969142567826302</v>
      </c>
      <c r="Q210" s="11">
        <f>2*'OddsRatio_working_3-way'!K210*'OddsRatio_working_3-way'!L210*'OddsRatio_working_3-way'!M210</f>
        <v>2.5966969028650727E-2</v>
      </c>
      <c r="R210" s="11">
        <f t="shared" si="62"/>
        <v>0</v>
      </c>
      <c r="S210" s="11">
        <f t="shared" si="63"/>
        <v>-1.0085974184861624</v>
      </c>
      <c r="T210" s="11">
        <f t="shared" si="64"/>
        <v>-0.14575107203557261</v>
      </c>
      <c r="U210" s="11">
        <f>'OddsRatio_working_3-way'!S210-'OddsRatio_working_3-way'!R210^2/3</f>
        <v>-1.0085974184861624</v>
      </c>
      <c r="V210" s="11">
        <f>'OddsRatio_working_3-way'!S210*'OddsRatio_working_3-way'!R210/3-2*'OddsRatio_working_3-way'!R210^3/27-'OddsRatio_working_3-way'!T210</f>
        <v>0.14575107203557261</v>
      </c>
      <c r="W210" s="11">
        <f>'OddsRatio_working_3-way'!V210^2+4*'OddsRatio_working_3-way'!U210^3/27</f>
        <v>-0.13075879355688894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0.19493727744867553</v>
      </c>
      <c r="Y210" s="11">
        <f>IF('OddsRatio_working_3-way'!W210&gt;=0,IF('OddsRatio_working_3-way'!V210+SQRT('OddsRatio_working_3-way'!W210)&gt;0,0,PI()),ACOS('OddsRatio_working_3-way'!V210/(2*'OddsRatio_working_3-way'!X210)))</f>
        <v>1.1876495321547678</v>
      </c>
      <c r="Z210" s="11">
        <f>'OddsRatio_working_3-way'!X210^(1/3)*COS('OddsRatio_working_3-way'!Y210/3)</f>
        <v>0.53498089634155643</v>
      </c>
      <c r="AA210" s="11">
        <f>'OddsRatio_working_3-way'!X210^(1/3)*COS(('OddsRatio_working_3-way'!Y210+2*PI())/3)</f>
        <v>-0.46112911949892299</v>
      </c>
      <c r="AB210" s="11">
        <f>'OddsRatio_working_3-way'!X210^(1/3)*COS(('OddsRatio_working_3-way'!Y210+4*PI())/3)</f>
        <v>-7.3851776842633346E-2</v>
      </c>
      <c r="AC210" s="11">
        <f>'OddsRatio_working_3-way'!X210^(1/3)*SIN('OddsRatio_working_3-way'!Y210/3)</f>
        <v>0.22359467803365171</v>
      </c>
      <c r="AD210" s="11">
        <f>'OddsRatio_working_3-way'!X210^(1/3)*SIN(('OddsRatio_working_3-way'!Y210+2*PI())/3)</f>
        <v>0.35150970775433149</v>
      </c>
      <c r="AE210" s="11">
        <f>'OddsRatio_working_3-way'!X210^(1/3)*SIN(('OddsRatio_working_3-way'!Y210+4*PI())/3)</f>
        <v>-0.57510438578798317</v>
      </c>
      <c r="AF210" s="11">
        <f>-'OddsRatio_working_3-way'!U210/(3*'OddsRatio_working_3-way'!X210^(1/3))*COS(('OddsRatio_working_3-way'!Y210)/3)</f>
        <v>0.53498089634155632</v>
      </c>
      <c r="AG210" s="11">
        <f>-'OddsRatio_working_3-way'!U210/(3*'OddsRatio_working_3-way'!X210^(1/3))*COS(('OddsRatio_working_3-way'!Y210+2*PI())/3)</f>
        <v>-0.46112911949892288</v>
      </c>
      <c r="AH210" s="11">
        <f>-'OddsRatio_working_3-way'!U210/(3*'OddsRatio_working_3-way'!X210^(1/3))*COS(('OddsRatio_working_3-way'!Y210+4*PI())/3)</f>
        <v>-7.3851776842633332E-2</v>
      </c>
      <c r="AI210" s="11">
        <f>'OddsRatio_working_3-way'!U210/(3*'OddsRatio_working_3-way'!X210^(1/3))*SIN(('OddsRatio_working_3-way'!Y210)/3)</f>
        <v>-0.22359467803365166</v>
      </c>
      <c r="AJ210" s="11">
        <f>'OddsRatio_working_3-way'!U210/(3*'OddsRatio_working_3-way'!X210^(1/3))*SIN(('OddsRatio_working_3-way'!Y210+2*PI())/3)</f>
        <v>-0.35150970775433144</v>
      </c>
      <c r="AK210" s="11">
        <f>'OddsRatio_working_3-way'!U210/(3*'OddsRatio_working_3-way'!X210^(1/3))*SIN(('OddsRatio_working_3-way'!Y210+4*PI())/3)</f>
        <v>0.57510438578798306</v>
      </c>
      <c r="AL210" s="11">
        <f>'OddsRatio_working_3-way'!Z210+'OddsRatio_working_3-way'!AF210</f>
        <v>1.0699617926831126</v>
      </c>
      <c r="AM210" s="11">
        <f>'OddsRatio_working_3-way'!AA210+'OddsRatio_working_3-way'!AG210</f>
        <v>-0.92225823899784587</v>
      </c>
      <c r="AN210" s="11">
        <f>'OddsRatio_working_3-way'!AB210+'OddsRatio_working_3-way'!AH210</f>
        <v>-0.14770355368526666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1.0699617926831126</v>
      </c>
      <c r="AS210" s="11">
        <f>IF(('OddsRatio_working_3-way'!X210=0),IF(Q210&gt;0,-Q210^(1/3),(-Q210)^(1/3)),'OddsRatio_working_3-way'!AM210-'OddsRatio_working_3-way'!R210/3)</f>
        <v>-0.92225823899784587</v>
      </c>
      <c r="AT210" s="11">
        <f>IF(('OddsRatio_working_3-way'!X210=0),IF(Q210&gt;0,-Q210^(1/3),(-Q210)^(1/3)),'OddsRatio_working_3-way'!AN210-'OddsRatio_working_3-way'!R210/3)</f>
        <v>-0.14770355368526666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3.46</v>
      </c>
      <c r="B211" s="4">
        <f>IF('True_Odds_Calculator_3-way'!B212="","",'True_Odds_Calculator_3-way'!B212)</f>
        <v>3.52</v>
      </c>
      <c r="C211" s="4">
        <f>IF('True_Odds_Calculator_3-way'!C212="","",'True_Odds_Calculator_3-way'!C212)</f>
        <v>2.2000000000000002</v>
      </c>
      <c r="D211" s="9">
        <f t="shared" si="52"/>
        <v>0.28038790399269287</v>
      </c>
      <c r="E211" s="9">
        <f t="shared" si="53"/>
        <v>0.2755515568372362</v>
      </c>
      <c r="F211" s="9">
        <f t="shared" si="54"/>
        <v>0.44406053917007088</v>
      </c>
      <c r="G211" s="9">
        <f t="shared" si="55"/>
        <v>1.0432876672419389</v>
      </c>
      <c r="H211" s="9">
        <f t="shared" si="56"/>
        <v>3.5664876614151688</v>
      </c>
      <c r="I211" s="9">
        <f t="shared" si="57"/>
        <v>3.6290849214496861</v>
      </c>
      <c r="J211" s="9">
        <f t="shared" si="58"/>
        <v>2.2519452006903267</v>
      </c>
      <c r="K211" s="11">
        <f t="shared" si="59"/>
        <v>0.28901734104046245</v>
      </c>
      <c r="L211" s="11">
        <f t="shared" si="60"/>
        <v>0.28409090909090912</v>
      </c>
      <c r="M211" s="11">
        <f t="shared" si="61"/>
        <v>0.45454545454545453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-0.27763579037882757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0.23064658672908805</v>
      </c>
      <c r="Q211" s="11">
        <f>2*'OddsRatio_working_3-way'!K211*'OddsRatio_working_3-way'!L211*'OddsRatio_working_3-way'!M211</f>
        <v>7.4642908326565713E-2</v>
      </c>
      <c r="R211" s="11">
        <f t="shared" si="62"/>
        <v>0</v>
      </c>
      <c r="S211" s="11">
        <f t="shared" si="63"/>
        <v>-0.83075235514259937</v>
      </c>
      <c r="T211" s="11">
        <f t="shared" si="64"/>
        <v>-0.26885189486815514</v>
      </c>
      <c r="U211" s="11">
        <f>'OddsRatio_working_3-way'!S211-'OddsRatio_working_3-way'!R211^2/3</f>
        <v>-0.83075235514259937</v>
      </c>
      <c r="V211" s="11">
        <f>'OddsRatio_working_3-way'!S211*'OddsRatio_working_3-way'!R211/3-2*'OddsRatio_working_3-way'!R211^3/27-'OddsRatio_working_3-way'!T211</f>
        <v>0.26885189486815514</v>
      </c>
      <c r="W211" s="11">
        <f>'OddsRatio_working_3-way'!V211^2+4*'OddsRatio_working_3-way'!U211^3/27</f>
        <v>-1.2658407104964062E-2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0.14572212295938597</v>
      </c>
      <c r="Y211" s="11">
        <f>IF('OddsRatio_working_3-way'!W211&gt;=0,IF('OddsRatio_working_3-way'!V211+SQRT('OddsRatio_working_3-way'!W211)&gt;0,0,PI()),ACOS('OddsRatio_working_3-way'!V211/(2*'OddsRatio_working_3-way'!X211)))</f>
        <v>0.39633662408637726</v>
      </c>
      <c r="Z211" s="11">
        <f>'OddsRatio_working_3-way'!X211^(1/3)*COS('OddsRatio_working_3-way'!Y211/3)</f>
        <v>0.52164383362096944</v>
      </c>
      <c r="AA211" s="11">
        <f>'OddsRatio_working_3-way'!X211^(1/3)*COS(('OddsRatio_working_3-way'!Y211+2*PI())/3)</f>
        <v>-0.32085417413572281</v>
      </c>
      <c r="AB211" s="11">
        <f>'OddsRatio_working_3-way'!X211^(1/3)*COS(('OddsRatio_working_3-way'!Y211+4*PI())/3)</f>
        <v>-0.20078965948524674</v>
      </c>
      <c r="AC211" s="11">
        <f>'OddsRatio_working_3-way'!X211^(1/3)*SIN('OddsRatio_working_3-way'!Y211/3)</f>
        <v>6.9319279853574209E-2</v>
      </c>
      <c r="AD211" s="11">
        <f>'OddsRatio_working_3-way'!X211^(1/3)*SIN(('OddsRatio_working_3-way'!Y211+2*PI())/3)</f>
        <v>0.41709717171647548</v>
      </c>
      <c r="AE211" s="11">
        <f>'OddsRatio_working_3-way'!X211^(1/3)*SIN(('OddsRatio_working_3-way'!Y211+4*PI())/3)</f>
        <v>-0.48641645157004965</v>
      </c>
      <c r="AF211" s="11">
        <f>-'OddsRatio_working_3-way'!U211/(3*'OddsRatio_working_3-way'!X211^(1/3))*COS(('OddsRatio_working_3-way'!Y211)/3)</f>
        <v>0.52164383362096944</v>
      </c>
      <c r="AG211" s="11">
        <f>-'OddsRatio_working_3-way'!U211/(3*'OddsRatio_working_3-way'!X211^(1/3))*COS(('OddsRatio_working_3-way'!Y211+2*PI())/3)</f>
        <v>-0.32085417413572281</v>
      </c>
      <c r="AH211" s="11">
        <f>-'OddsRatio_working_3-way'!U211/(3*'OddsRatio_working_3-way'!X211^(1/3))*COS(('OddsRatio_working_3-way'!Y211+4*PI())/3)</f>
        <v>-0.20078965948524674</v>
      </c>
      <c r="AI211" s="11">
        <f>'OddsRatio_working_3-way'!U211/(3*'OddsRatio_working_3-way'!X211^(1/3))*SIN(('OddsRatio_working_3-way'!Y211)/3)</f>
        <v>-6.9319279853574209E-2</v>
      </c>
      <c r="AJ211" s="11">
        <f>'OddsRatio_working_3-way'!U211/(3*'OddsRatio_working_3-way'!X211^(1/3))*SIN(('OddsRatio_working_3-way'!Y211+2*PI())/3)</f>
        <v>-0.41709717171647548</v>
      </c>
      <c r="AK211" s="11">
        <f>'OddsRatio_working_3-way'!U211/(3*'OddsRatio_working_3-way'!X211^(1/3))*SIN(('OddsRatio_working_3-way'!Y211+4*PI())/3)</f>
        <v>0.48641645157004965</v>
      </c>
      <c r="AL211" s="11">
        <f>'OddsRatio_working_3-way'!Z211+'OddsRatio_working_3-way'!AF211</f>
        <v>1.0432876672419389</v>
      </c>
      <c r="AM211" s="11">
        <f>'OddsRatio_working_3-way'!AA211+'OddsRatio_working_3-way'!AG211</f>
        <v>-0.64170834827144563</v>
      </c>
      <c r="AN211" s="11">
        <f>'OddsRatio_working_3-way'!AB211+'OddsRatio_working_3-way'!AH211</f>
        <v>-0.40157931897049348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1.0432876672419389</v>
      </c>
      <c r="AS211" s="11">
        <f>IF(('OddsRatio_working_3-way'!X211=0),IF(Q211&gt;0,-Q211^(1/3),(-Q211)^(1/3)),'OddsRatio_working_3-way'!AM211-'OddsRatio_working_3-way'!R211/3)</f>
        <v>-0.64170834827144563</v>
      </c>
      <c r="AT211" s="11">
        <f>IF(('OddsRatio_working_3-way'!X211=0),IF(Q211&gt;0,-Q211^(1/3),(-Q211)^(1/3)),'OddsRatio_working_3-way'!AN211-'OddsRatio_working_3-way'!R211/3)</f>
        <v>-0.40157931897049348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2.48</v>
      </c>
      <c r="B212" s="4">
        <f>IF('True_Odds_Calculator_3-way'!B213="","",'True_Odds_Calculator_3-way'!B213)</f>
        <v>3.49</v>
      </c>
      <c r="C212" s="4">
        <f>IF('True_Odds_Calculator_3-way'!C213="","",'True_Odds_Calculator_3-way'!C213)</f>
        <v>2.96</v>
      </c>
      <c r="D212" s="9">
        <f t="shared" si="52"/>
        <v>0.39327248923594427</v>
      </c>
      <c r="E212" s="9">
        <f t="shared" si="53"/>
        <v>0.2781177055669905</v>
      </c>
      <c r="F212" s="9">
        <f t="shared" si="54"/>
        <v>0.32860980519706529</v>
      </c>
      <c r="G212" s="9">
        <f t="shared" si="55"/>
        <v>1.0424096065885087</v>
      </c>
      <c r="H212" s="9">
        <f t="shared" si="56"/>
        <v>2.5427662177509927</v>
      </c>
      <c r="I212" s="9">
        <f t="shared" si="57"/>
        <v>3.5955999204053875</v>
      </c>
      <c r="J212" s="9">
        <f t="shared" si="58"/>
        <v>3.0431228289134773</v>
      </c>
      <c r="K212" s="11">
        <f t="shared" si="59"/>
        <v>0.40322580645161293</v>
      </c>
      <c r="L212" s="11">
        <f t="shared" si="60"/>
        <v>0.28653295128939826</v>
      </c>
      <c r="M212" s="11">
        <f t="shared" si="61"/>
        <v>0.33783783783783783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-0.28193455957112501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0.23146529004279259</v>
      </c>
      <c r="Q212" s="11">
        <f>2*'OddsRatio_working_3-way'!K212*'OddsRatio_working_3-way'!L212*'OddsRatio_working_3-way'!M212</f>
        <v>7.8065865107181318E-2</v>
      </c>
      <c r="R212" s="11">
        <f t="shared" si="62"/>
        <v>0</v>
      </c>
      <c r="S212" s="11">
        <f t="shared" si="63"/>
        <v>-0.82098941823554528</v>
      </c>
      <c r="T212" s="11">
        <f t="shared" si="64"/>
        <v>-0.27689356432902035</v>
      </c>
      <c r="U212" s="11">
        <f>'OddsRatio_working_3-way'!S212-'OddsRatio_working_3-way'!R212^2/3</f>
        <v>-0.82098941823554528</v>
      </c>
      <c r="V212" s="11">
        <f>'OddsRatio_working_3-way'!S212*'OddsRatio_working_3-way'!R212/3-2*'OddsRatio_working_3-way'!R212^3/27-'OddsRatio_working_3-way'!T212</f>
        <v>0.27689356432902035</v>
      </c>
      <c r="W212" s="11">
        <f>'OddsRatio_working_3-way'!V212^2+4*'OddsRatio_working_3-way'!U212^3/27</f>
        <v>-5.3101412400603926E-3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0.14316091226910518</v>
      </c>
      <c r="Y212" s="11">
        <f>IF('OddsRatio_working_3-way'!W212&gt;=0,IF('OddsRatio_working_3-way'!V212+SQRT('OddsRatio_working_3-way'!W212)&gt;0,0,PI()),ACOS('OddsRatio_working_3-way'!V212/(2*'OddsRatio_working_3-way'!X212)))</f>
        <v>0.25733718635775826</v>
      </c>
      <c r="Z212" s="11">
        <f>'OddsRatio_working_3-way'!X212^(1/3)*COS('OddsRatio_working_3-way'!Y212/3)</f>
        <v>0.52120480329425434</v>
      </c>
      <c r="AA212" s="11">
        <f>'OddsRatio_working_3-way'!X212^(1/3)*COS(('OddsRatio_working_3-way'!Y212+2*PI())/3)</f>
        <v>-0.29941630799697222</v>
      </c>
      <c r="AB212" s="11">
        <f>'OddsRatio_working_3-way'!X212^(1/3)*COS(('OddsRatio_working_3-way'!Y212+4*PI())/3)</f>
        <v>-0.22178849529728206</v>
      </c>
      <c r="AC212" s="11">
        <f>'OddsRatio_working_3-way'!X212^(1/3)*SIN('OddsRatio_working_3-way'!Y212/3)</f>
        <v>4.481843855876793E-2</v>
      </c>
      <c r="AD212" s="11">
        <f>'OddsRatio_working_3-way'!X212^(1/3)*SIN(('OddsRatio_working_3-way'!Y212+2*PI())/3)</f>
        <v>0.42896738094791159</v>
      </c>
      <c r="AE212" s="11">
        <f>'OddsRatio_working_3-way'!X212^(1/3)*SIN(('OddsRatio_working_3-way'!Y212+4*PI())/3)</f>
        <v>-0.47378581950667953</v>
      </c>
      <c r="AF212" s="11">
        <f>-'OddsRatio_working_3-way'!U212/(3*'OddsRatio_working_3-way'!X212^(1/3))*COS(('OddsRatio_working_3-way'!Y212)/3)</f>
        <v>0.52120480329425434</v>
      </c>
      <c r="AG212" s="11">
        <f>-'OddsRatio_working_3-way'!U212/(3*'OddsRatio_working_3-way'!X212^(1/3))*COS(('OddsRatio_working_3-way'!Y212+2*PI())/3)</f>
        <v>-0.29941630799697222</v>
      </c>
      <c r="AH212" s="11">
        <f>-'OddsRatio_working_3-way'!U212/(3*'OddsRatio_working_3-way'!X212^(1/3))*COS(('OddsRatio_working_3-way'!Y212+4*PI())/3)</f>
        <v>-0.22178849529728206</v>
      </c>
      <c r="AI212" s="11">
        <f>'OddsRatio_working_3-way'!U212/(3*'OddsRatio_working_3-way'!X212^(1/3))*SIN(('OddsRatio_working_3-way'!Y212)/3)</f>
        <v>-4.481843855876793E-2</v>
      </c>
      <c r="AJ212" s="11">
        <f>'OddsRatio_working_3-way'!U212/(3*'OddsRatio_working_3-way'!X212^(1/3))*SIN(('OddsRatio_working_3-way'!Y212+2*PI())/3)</f>
        <v>-0.42896738094791159</v>
      </c>
      <c r="AK212" s="11">
        <f>'OddsRatio_working_3-way'!U212/(3*'OddsRatio_working_3-way'!X212^(1/3))*SIN(('OddsRatio_working_3-way'!Y212+4*PI())/3)</f>
        <v>0.47378581950667953</v>
      </c>
      <c r="AL212" s="11">
        <f>'OddsRatio_working_3-way'!Z212+'OddsRatio_working_3-way'!AF212</f>
        <v>1.0424096065885087</v>
      </c>
      <c r="AM212" s="11">
        <f>'OddsRatio_working_3-way'!AA212+'OddsRatio_working_3-way'!AG212</f>
        <v>-0.59883261599394444</v>
      </c>
      <c r="AN212" s="11">
        <f>'OddsRatio_working_3-way'!AB212+'OddsRatio_working_3-way'!AH212</f>
        <v>-0.44357699059456412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1.0424096065885087</v>
      </c>
      <c r="AS212" s="11">
        <f>IF(('OddsRatio_working_3-way'!X212=0),IF(Q212&gt;0,-Q212^(1/3),(-Q212)^(1/3)),'OddsRatio_working_3-way'!AM212-'OddsRatio_working_3-way'!R212/3)</f>
        <v>-0.59883261599394444</v>
      </c>
      <c r="AT212" s="11">
        <f>IF(('OddsRatio_working_3-way'!X212=0),IF(Q212&gt;0,-Q212^(1/3),(-Q212)^(1/3)),'OddsRatio_working_3-way'!AN212-'OddsRatio_working_3-way'!R212/3)</f>
        <v>-0.44357699059456412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2.99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2.48</v>
      </c>
      <c r="D213" s="9">
        <f t="shared" si="52"/>
        <v>0.32501867731420275</v>
      </c>
      <c r="E213" s="9">
        <f t="shared" si="53"/>
        <v>0.28197909006242711</v>
      </c>
      <c r="F213" s="9">
        <f t="shared" si="54"/>
        <v>0.39300223262336997</v>
      </c>
      <c r="G213" s="9">
        <f t="shared" si="55"/>
        <v>1.0435910856488158</v>
      </c>
      <c r="H213" s="9">
        <f t="shared" si="56"/>
        <v>3.0767462604411433</v>
      </c>
      <c r="I213" s="9">
        <f t="shared" si="57"/>
        <v>3.5463622489831104</v>
      </c>
      <c r="J213" s="9">
        <f t="shared" si="58"/>
        <v>2.5445148067602474</v>
      </c>
      <c r="K213" s="11">
        <f t="shared" si="59"/>
        <v>0.33444816053511706</v>
      </c>
      <c r="L213" s="11">
        <f t="shared" si="60"/>
        <v>0.29069767441860467</v>
      </c>
      <c r="M213" s="11">
        <f t="shared" si="61"/>
        <v>0.40322580645161293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-0.28172364997603905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0.23168940228368134</v>
      </c>
      <c r="Q213" s="11">
        <f>2*'OddsRatio_working_3-way'!K213*'OddsRatio_working_3-way'!L213*'OddsRatio_working_3-way'!M213</f>
        <v>7.8405889097692485E-2</v>
      </c>
      <c r="R213" s="11">
        <f t="shared" si="62"/>
        <v>0</v>
      </c>
      <c r="S213" s="11">
        <f t="shared" si="63"/>
        <v>-0.82239954758284162</v>
      </c>
      <c r="T213" s="11">
        <f t="shared" si="64"/>
        <v>-0.27830779952042012</v>
      </c>
      <c r="U213" s="11">
        <f>'OddsRatio_working_3-way'!S213-'OddsRatio_working_3-way'!R213^2/3</f>
        <v>-0.82239954758284162</v>
      </c>
      <c r="V213" s="11">
        <f>'OddsRatio_working_3-way'!S213*'OddsRatio_working_3-way'!R213/3-2*'OddsRatio_working_3-way'!R213^3/27-'OddsRatio_working_3-way'!T213</f>
        <v>0.27830779952042012</v>
      </c>
      <c r="W213" s="11">
        <f>'OddsRatio_working_3-way'!V213^2+4*'OddsRatio_working_3-way'!U213^3/27</f>
        <v>-4.9481087940503182E-3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0.14352990983410799</v>
      </c>
      <c r="Y213" s="11">
        <f>IF('OddsRatio_working_3-way'!W213&gt;=0,IF('OddsRatio_working_3-way'!V213+SQRT('OddsRatio_working_3-way'!W213)&gt;0,0,PI()),ACOS('OddsRatio_working_3-way'!V213/(2*'OddsRatio_working_3-way'!X213)))</f>
        <v>0.2475669028557701</v>
      </c>
      <c r="Z213" s="11">
        <f>'OddsRatio_working_3-way'!X213^(1/3)*COS('OddsRatio_working_3-way'!Y213/3)</f>
        <v>0.52179554282440777</v>
      </c>
      <c r="AA213" s="11">
        <f>'OddsRatio_working_3-way'!X213^(1/3)*COS(('OddsRatio_working_3-way'!Y213+2*PI())/3)</f>
        <v>-0.2982735056811992</v>
      </c>
      <c r="AB213" s="11">
        <f>'OddsRatio_working_3-way'!X213^(1/3)*COS(('OddsRatio_working_3-way'!Y213+4*PI())/3)</f>
        <v>-0.22352203714320856</v>
      </c>
      <c r="AC213" s="11">
        <f>'OddsRatio_working_3-way'!X213^(1/3)*SIN('OddsRatio_working_3-way'!Y213/3)</f>
        <v>4.3157780482728794E-2</v>
      </c>
      <c r="AD213" s="11">
        <f>'OddsRatio_working_3-way'!X213^(1/3)*SIN(('OddsRatio_working_3-way'!Y213+2*PI())/3)</f>
        <v>0.43030930542606383</v>
      </c>
      <c r="AE213" s="11">
        <f>'OddsRatio_working_3-way'!X213^(1/3)*SIN(('OddsRatio_working_3-way'!Y213+4*PI())/3)</f>
        <v>-0.4734670859087925</v>
      </c>
      <c r="AF213" s="11">
        <f>-'OddsRatio_working_3-way'!U213/(3*'OddsRatio_working_3-way'!X213^(1/3))*COS(('OddsRatio_working_3-way'!Y213)/3)</f>
        <v>0.52179554282440788</v>
      </c>
      <c r="AG213" s="11">
        <f>-'OddsRatio_working_3-way'!U213/(3*'OddsRatio_working_3-way'!X213^(1/3))*COS(('OddsRatio_working_3-way'!Y213+2*PI())/3)</f>
        <v>-0.29827350568119926</v>
      </c>
      <c r="AH213" s="11">
        <f>-'OddsRatio_working_3-way'!U213/(3*'OddsRatio_working_3-way'!X213^(1/3))*COS(('OddsRatio_working_3-way'!Y213+4*PI())/3)</f>
        <v>-0.22352203714320859</v>
      </c>
      <c r="AI213" s="11">
        <f>'OddsRatio_working_3-way'!U213/(3*'OddsRatio_working_3-way'!X213^(1/3))*SIN(('OddsRatio_working_3-way'!Y213)/3)</f>
        <v>-4.3157780482728801E-2</v>
      </c>
      <c r="AJ213" s="11">
        <f>'OddsRatio_working_3-way'!U213/(3*'OddsRatio_working_3-way'!X213^(1/3))*SIN(('OddsRatio_working_3-way'!Y213+2*PI())/3)</f>
        <v>-0.43030930542606388</v>
      </c>
      <c r="AK213" s="11">
        <f>'OddsRatio_working_3-way'!U213/(3*'OddsRatio_working_3-way'!X213^(1/3))*SIN(('OddsRatio_working_3-way'!Y213+4*PI())/3)</f>
        <v>0.47346708590879261</v>
      </c>
      <c r="AL213" s="11">
        <f>'OddsRatio_working_3-way'!Z213+'OddsRatio_working_3-way'!AF213</f>
        <v>1.0435910856488158</v>
      </c>
      <c r="AM213" s="11">
        <f>'OddsRatio_working_3-way'!AA213+'OddsRatio_working_3-way'!AG213</f>
        <v>-0.59654701136239852</v>
      </c>
      <c r="AN213" s="11">
        <f>'OddsRatio_working_3-way'!AB213+'OddsRatio_working_3-way'!AH213</f>
        <v>-0.44704407428641713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1.0435910856488158</v>
      </c>
      <c r="AS213" s="11">
        <f>IF(('OddsRatio_working_3-way'!X213=0),IF(Q213&gt;0,-Q213^(1/3),(-Q213)^(1/3)),'OddsRatio_working_3-way'!AM213-'OddsRatio_working_3-way'!R213/3)</f>
        <v>-0.59654701136239852</v>
      </c>
      <c r="AT213" s="11">
        <f>IF(('OddsRatio_working_3-way'!X213=0),IF(Q213&gt;0,-Q213^(1/3),(-Q213)^(1/3)),'OddsRatio_working_3-way'!AN213-'OddsRatio_working_3-way'!R213/3)</f>
        <v>-0.44704407428641713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2.4</v>
      </c>
      <c r="B214" s="4">
        <f>IF('True_Odds_Calculator_3-way'!B215="","",'True_Odds_Calculator_3-way'!B215)</f>
        <v>3.32</v>
      </c>
      <c r="C214" s="4">
        <f>IF('True_Odds_Calculator_3-way'!C215="","",'True_Odds_Calculator_3-way'!C215)</f>
        <v>3.28</v>
      </c>
      <c r="D214" s="9">
        <f t="shared" si="52"/>
        <v>0.40833706152720306</v>
      </c>
      <c r="E214" s="9">
        <f t="shared" si="53"/>
        <v>0.29402000408464346</v>
      </c>
      <c r="F214" s="9">
        <f t="shared" si="54"/>
        <v>0.29764293438815342</v>
      </c>
      <c r="G214" s="9">
        <f t="shared" si="55"/>
        <v>1.0349694515673347</v>
      </c>
      <c r="H214" s="9">
        <f t="shared" si="56"/>
        <v>2.4489572321942688</v>
      </c>
      <c r="I214" s="9">
        <f t="shared" si="57"/>
        <v>3.4011291276362159</v>
      </c>
      <c r="J214" s="9">
        <f t="shared" si="58"/>
        <v>3.3597303495735233</v>
      </c>
      <c r="K214" s="11">
        <f t="shared" si="59"/>
        <v>0.41666666666666669</v>
      </c>
      <c r="L214" s="11">
        <f t="shared" si="60"/>
        <v>0.30120481927710846</v>
      </c>
      <c r="M214" s="11">
        <f t="shared" si="61"/>
        <v>0.3048780487804878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-0.28335292389068467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0.22957684396121075</v>
      </c>
      <c r="Q214" s="11">
        <f>2*'OddsRatio_working_3-way'!K214*'OddsRatio_working_3-way'!L214*'OddsRatio_working_3-way'!M214</f>
        <v>7.6525614653736904E-2</v>
      </c>
      <c r="R214" s="11">
        <f t="shared" si="62"/>
        <v>0</v>
      </c>
      <c r="S214" s="11">
        <f t="shared" si="63"/>
        <v>-0.81021519315530233</v>
      </c>
      <c r="T214" s="11">
        <f t="shared" si="64"/>
        <v>-0.27007173105176741</v>
      </c>
      <c r="U214" s="11">
        <f>'OddsRatio_working_3-way'!S214-'OddsRatio_working_3-way'!R214^2/3</f>
        <v>-0.81021519315530233</v>
      </c>
      <c r="V214" s="11">
        <f>'OddsRatio_working_3-way'!S214*'OddsRatio_working_3-way'!R214/3-2*'OddsRatio_working_3-way'!R214^3/27-'OddsRatio_working_3-way'!T214</f>
        <v>0.27007173105176741</v>
      </c>
      <c r="W214" s="11">
        <f>'OddsRatio_working_3-way'!V214^2+4*'OddsRatio_working_3-way'!U214^3/27</f>
        <v>-5.8560270831781724E-3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0.14035202794801038</v>
      </c>
      <c r="Y214" s="11">
        <f>IF('OddsRatio_working_3-way'!W214&gt;=0,IF('OddsRatio_working_3-way'!V214+SQRT('OddsRatio_working_3-way'!W214)&gt;0,0,PI()),ACOS('OddsRatio_working_3-way'!V214/(2*'OddsRatio_working_3-way'!X214)))</f>
        <v>0.27611196020960249</v>
      </c>
      <c r="Z214" s="11">
        <f>'OddsRatio_working_3-way'!X214^(1/3)*COS('OddsRatio_working_3-way'!Y214/3)</f>
        <v>0.51748472578366733</v>
      </c>
      <c r="AA214" s="11">
        <f>'OddsRatio_working_3-way'!X214^(1/3)*COS(('OddsRatio_working_3-way'!Y214+2*PI())/3)</f>
        <v>-0.30010620246551845</v>
      </c>
      <c r="AB214" s="11">
        <f>'OddsRatio_working_3-way'!X214^(1/3)*COS(('OddsRatio_working_3-way'!Y214+4*PI())/3)</f>
        <v>-0.21737852331814897</v>
      </c>
      <c r="AC214" s="11">
        <f>'OddsRatio_working_3-way'!X214^(1/3)*SIN('OddsRatio_working_3-way'!Y214/3)</f>
        <v>4.7762847825166752E-2</v>
      </c>
      <c r="AD214" s="11">
        <f>'OddsRatio_working_3-way'!X214^(1/3)*SIN(('OddsRatio_working_3-way'!Y214+2*PI())/3)</f>
        <v>0.42427349468649661</v>
      </c>
      <c r="AE214" s="11">
        <f>'OddsRatio_working_3-way'!X214^(1/3)*SIN(('OddsRatio_working_3-way'!Y214+4*PI())/3)</f>
        <v>-0.47203634251166338</v>
      </c>
      <c r="AF214" s="11">
        <f>-'OddsRatio_working_3-way'!U214/(3*'OddsRatio_working_3-way'!X214^(1/3))*COS(('OddsRatio_working_3-way'!Y214)/3)</f>
        <v>0.51748472578366733</v>
      </c>
      <c r="AG214" s="11">
        <f>-'OddsRatio_working_3-way'!U214/(3*'OddsRatio_working_3-way'!X214^(1/3))*COS(('OddsRatio_working_3-way'!Y214+2*PI())/3)</f>
        <v>-0.30010620246551845</v>
      </c>
      <c r="AH214" s="11">
        <f>-'OddsRatio_working_3-way'!U214/(3*'OddsRatio_working_3-way'!X214^(1/3))*COS(('OddsRatio_working_3-way'!Y214+4*PI())/3)</f>
        <v>-0.21737852331814897</v>
      </c>
      <c r="AI214" s="11">
        <f>'OddsRatio_working_3-way'!U214/(3*'OddsRatio_working_3-way'!X214^(1/3))*SIN(('OddsRatio_working_3-way'!Y214)/3)</f>
        <v>-4.7762847825166752E-2</v>
      </c>
      <c r="AJ214" s="11">
        <f>'OddsRatio_working_3-way'!U214/(3*'OddsRatio_working_3-way'!X214^(1/3))*SIN(('OddsRatio_working_3-way'!Y214+2*PI())/3)</f>
        <v>-0.42427349468649661</v>
      </c>
      <c r="AK214" s="11">
        <f>'OddsRatio_working_3-way'!U214/(3*'OddsRatio_working_3-way'!X214^(1/3))*SIN(('OddsRatio_working_3-way'!Y214+4*PI())/3)</f>
        <v>0.47203634251166338</v>
      </c>
      <c r="AL214" s="11">
        <f>'OddsRatio_working_3-way'!Z214+'OddsRatio_working_3-way'!AF214</f>
        <v>1.0349694515673347</v>
      </c>
      <c r="AM214" s="11">
        <f>'OddsRatio_working_3-way'!AA214+'OddsRatio_working_3-way'!AG214</f>
        <v>-0.60021240493103689</v>
      </c>
      <c r="AN214" s="11">
        <f>'OddsRatio_working_3-way'!AB214+'OddsRatio_working_3-way'!AH214</f>
        <v>-0.43475704663629794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1.0349694515673347</v>
      </c>
      <c r="AS214" s="11">
        <f>IF(('OddsRatio_working_3-way'!X214=0),IF(Q214&gt;0,-Q214^(1/3),(-Q214)^(1/3)),'OddsRatio_working_3-way'!AM214-'OddsRatio_working_3-way'!R214/3)</f>
        <v>-0.60021240493103689</v>
      </c>
      <c r="AT214" s="11">
        <f>IF(('OddsRatio_working_3-way'!X214=0),IF(Q214&gt;0,-Q214^(1/3),(-Q214)^(1/3)),'OddsRatio_working_3-way'!AN214-'OddsRatio_working_3-way'!R214/3)</f>
        <v>-0.43475704663629794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2.62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2.95</v>
      </c>
      <c r="D215" s="9">
        <f t="shared" si="52"/>
        <v>0.37397332644332548</v>
      </c>
      <c r="E215" s="9">
        <f t="shared" si="53"/>
        <v>0.29435005970463884</v>
      </c>
      <c r="F215" s="9">
        <f t="shared" si="54"/>
        <v>0.33167661385203573</v>
      </c>
      <c r="G215" s="9">
        <f t="shared" si="55"/>
        <v>1.033325616883064</v>
      </c>
      <c r="H215" s="9">
        <f t="shared" si="56"/>
        <v>2.6739874993505639</v>
      </c>
      <c r="I215" s="9">
        <f t="shared" si="57"/>
        <v>3.3973154311687077</v>
      </c>
      <c r="J215" s="9">
        <f t="shared" si="58"/>
        <v>3.0149849529219748</v>
      </c>
      <c r="K215" s="11">
        <f t="shared" si="59"/>
        <v>0.38167938931297707</v>
      </c>
      <c r="L215" s="11">
        <f t="shared" si="60"/>
        <v>0.30120481927710846</v>
      </c>
      <c r="M215" s="11">
        <f t="shared" si="61"/>
        <v>0.33898305084745761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-0.28561184835083642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0.22953763559867624</v>
      </c>
      <c r="Q215" s="11">
        <f>2*'OddsRatio_working_3-way'!K215*'OddsRatio_working_3-way'!L215*'OddsRatio_working_3-way'!M215</f>
        <v>7.7941472189703306E-2</v>
      </c>
      <c r="R215" s="11">
        <f t="shared" si="62"/>
        <v>0</v>
      </c>
      <c r="S215" s="11">
        <f t="shared" si="63"/>
        <v>-0.80366986497254689</v>
      </c>
      <c r="T215" s="11">
        <f t="shared" si="64"/>
        <v>-0.27289299319950655</v>
      </c>
      <c r="U215" s="11">
        <f>'OddsRatio_working_3-way'!S215-'OddsRatio_working_3-way'!R215^2/3</f>
        <v>-0.80366986497254689</v>
      </c>
      <c r="V215" s="11">
        <f>'OddsRatio_working_3-way'!S215*'OddsRatio_working_3-way'!R215/3-2*'OddsRatio_working_3-way'!R215^3/27-'OddsRatio_working_3-way'!T215</f>
        <v>0.27289299319950655</v>
      </c>
      <c r="W215" s="11">
        <f>'OddsRatio_working_3-way'!V215^2+4*'OddsRatio_working_3-way'!U215^3/27</f>
        <v>-2.4299347298877561E-3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0.13865471545107444</v>
      </c>
      <c r="Y215" s="11">
        <f>IF('OddsRatio_working_3-way'!W215&gt;=0,IF('OddsRatio_working_3-way'!V215+SQRT('OddsRatio_working_3-way'!W215)&gt;0,0,PI()),ACOS('OddsRatio_working_3-way'!V215/(2*'OddsRatio_working_3-way'!X215)))</f>
        <v>0.17870915647741326</v>
      </c>
      <c r="Z215" s="11">
        <f>'OddsRatio_working_3-way'!X215^(1/3)*COS('OddsRatio_working_3-way'!Y215/3)</f>
        <v>0.51666280844153201</v>
      </c>
      <c r="AA215" s="11">
        <f>'OddsRatio_working_3-way'!X215^(1/3)*COS(('OddsRatio_working_3-way'!Y215+2*PI())/3)</f>
        <v>-0.285017037492591</v>
      </c>
      <c r="AB215" s="11">
        <f>'OddsRatio_working_3-way'!X215^(1/3)*COS(('OddsRatio_working_3-way'!Y215+4*PI())/3)</f>
        <v>-0.23164577094894112</v>
      </c>
      <c r="AC215" s="11">
        <f>'OddsRatio_working_3-way'!X215^(1/3)*SIN('OddsRatio_working_3-way'!Y215/3)</f>
        <v>3.0813915105967472E-2</v>
      </c>
      <c r="AD215" s="11">
        <f>'OddsRatio_working_3-way'!X215^(1/3)*SIN(('OddsRatio_working_3-way'!Y215+2*PI())/3)</f>
        <v>0.43203615974799608</v>
      </c>
      <c r="AE215" s="11">
        <f>'OddsRatio_working_3-way'!X215^(1/3)*SIN(('OddsRatio_working_3-way'!Y215+4*PI())/3)</f>
        <v>-0.46285007485396357</v>
      </c>
      <c r="AF215" s="11">
        <f>-'OddsRatio_working_3-way'!U215/(3*'OddsRatio_working_3-way'!X215^(1/3))*COS(('OddsRatio_working_3-way'!Y215)/3)</f>
        <v>0.51666280844153201</v>
      </c>
      <c r="AG215" s="11">
        <f>-'OddsRatio_working_3-way'!U215/(3*'OddsRatio_working_3-way'!X215^(1/3))*COS(('OddsRatio_working_3-way'!Y215+2*PI())/3)</f>
        <v>-0.285017037492591</v>
      </c>
      <c r="AH215" s="11">
        <f>-'OddsRatio_working_3-way'!U215/(3*'OddsRatio_working_3-way'!X215^(1/3))*COS(('OddsRatio_working_3-way'!Y215+4*PI())/3)</f>
        <v>-0.23164577094894112</v>
      </c>
      <c r="AI215" s="11">
        <f>'OddsRatio_working_3-way'!U215/(3*'OddsRatio_working_3-way'!X215^(1/3))*SIN(('OddsRatio_working_3-way'!Y215)/3)</f>
        <v>-3.0813915105967472E-2</v>
      </c>
      <c r="AJ215" s="11">
        <f>'OddsRatio_working_3-way'!U215/(3*'OddsRatio_working_3-way'!X215^(1/3))*SIN(('OddsRatio_working_3-way'!Y215+2*PI())/3)</f>
        <v>-0.43203615974799608</v>
      </c>
      <c r="AK215" s="11">
        <f>'OddsRatio_working_3-way'!U215/(3*'OddsRatio_working_3-way'!X215^(1/3))*SIN(('OddsRatio_working_3-way'!Y215+4*PI())/3)</f>
        <v>0.46285007485396357</v>
      </c>
      <c r="AL215" s="11">
        <f>'OddsRatio_working_3-way'!Z215+'OddsRatio_working_3-way'!AF215</f>
        <v>1.033325616883064</v>
      </c>
      <c r="AM215" s="11">
        <f>'OddsRatio_working_3-way'!AA215+'OddsRatio_working_3-way'!AG215</f>
        <v>-0.57003407498518199</v>
      </c>
      <c r="AN215" s="11">
        <f>'OddsRatio_working_3-way'!AB215+'OddsRatio_working_3-way'!AH215</f>
        <v>-0.46329154189788224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1.033325616883064</v>
      </c>
      <c r="AS215" s="11">
        <f>IF(('OddsRatio_working_3-way'!X215=0),IF(Q215&gt;0,-Q215^(1/3),(-Q215)^(1/3)),'OddsRatio_working_3-way'!AM215-'OddsRatio_working_3-way'!R215/3)</f>
        <v>-0.57003407498518199</v>
      </c>
      <c r="AT215" s="11">
        <f>IF(('OddsRatio_working_3-way'!X215=0),IF(Q215&gt;0,-Q215^(1/3),(-Q215)^(1/3)),'OddsRatio_working_3-way'!AN215-'OddsRatio_working_3-way'!R215/3)</f>
        <v>-0.46329154189788224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4.49</v>
      </c>
      <c r="B216" s="4">
        <f>IF('True_Odds_Calculator_3-way'!B217="","",'True_Odds_Calculator_3-way'!B217)</f>
        <v>4.32</v>
      </c>
      <c r="C216" s="4">
        <f>IF('True_Odds_Calculator_3-way'!C217="","",'True_Odds_Calculator_3-way'!C217)</f>
        <v>1.75</v>
      </c>
      <c r="D216" s="9">
        <f t="shared" si="52"/>
        <v>0.21531916489708847</v>
      </c>
      <c r="E216" s="9">
        <f t="shared" si="53"/>
        <v>0.22387622362468018</v>
      </c>
      <c r="F216" s="9">
        <f t="shared" si="54"/>
        <v>0.56080461147823124</v>
      </c>
      <c r="G216" s="9">
        <f t="shared" si="55"/>
        <v>1.0442029886644202</v>
      </c>
      <c r="H216" s="9">
        <f t="shared" si="56"/>
        <v>4.6442684304388271</v>
      </c>
      <c r="I216" s="9">
        <f t="shared" si="57"/>
        <v>4.466753922365875</v>
      </c>
      <c r="J216" s="9">
        <f t="shared" si="58"/>
        <v>1.7831522414983154</v>
      </c>
      <c r="K216" s="11">
        <f t="shared" si="59"/>
        <v>0.22271714922048996</v>
      </c>
      <c r="L216" s="11">
        <f t="shared" si="60"/>
        <v>0.23148148148148145</v>
      </c>
      <c r="M216" s="11">
        <f t="shared" si="61"/>
        <v>0.5714285714285714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-0.25600982783610848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0.22271714922048991</v>
      </c>
      <c r="Q216" s="11">
        <f>2*'OddsRatio_working_3-way'!K216*'OddsRatio_working_3-way'!L216*'OddsRatio_working_3-way'!M216</f>
        <v>5.8919880746161356E-2</v>
      </c>
      <c r="R216" s="11">
        <f t="shared" si="62"/>
        <v>0</v>
      </c>
      <c r="S216" s="11">
        <f t="shared" si="63"/>
        <v>-0.86995546656540168</v>
      </c>
      <c r="T216" s="11">
        <f t="shared" si="64"/>
        <v>-0.23014694882682585</v>
      </c>
      <c r="U216" s="11">
        <f>'OddsRatio_working_3-way'!S216-'OddsRatio_working_3-way'!R216^2/3</f>
        <v>-0.86995546656540168</v>
      </c>
      <c r="V216" s="11">
        <f>'OddsRatio_working_3-way'!S216*'OddsRatio_working_3-way'!R216/3-2*'OddsRatio_working_3-way'!R216^3/27-'OddsRatio_working_3-way'!T216</f>
        <v>0.23014694882682585</v>
      </c>
      <c r="W216" s="11">
        <f>'OddsRatio_working_3-way'!V216^2+4*'OddsRatio_working_3-way'!U216^3/27</f>
        <v>-4.4573401665138131E-2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0.15615778856611326</v>
      </c>
      <c r="Y216" s="11">
        <f>IF('OddsRatio_working_3-way'!W216&gt;=0,IF('OddsRatio_working_3-way'!V216+SQRT('OddsRatio_working_3-way'!W216)&gt;0,0,PI()),ACOS('OddsRatio_working_3-way'!V216/(2*'OddsRatio_working_3-way'!X216)))</f>
        <v>0.74231571251083739</v>
      </c>
      <c r="Z216" s="11">
        <f>'OddsRatio_working_3-way'!X216^(1/3)*COS('OddsRatio_working_3-way'!Y216/3)</f>
        <v>0.52210149433221009</v>
      </c>
      <c r="AA216" s="11">
        <f>'OddsRatio_working_3-way'!X216^(1/3)*COS(('OddsRatio_working_3-way'!Y216+2*PI())/3)</f>
        <v>-0.37527153710123612</v>
      </c>
      <c r="AB216" s="11">
        <f>'OddsRatio_working_3-way'!X216^(1/3)*COS(('OddsRatio_working_3-way'!Y216+4*PI())/3)</f>
        <v>-0.14682995723097381</v>
      </c>
      <c r="AC216" s="11">
        <f>'OddsRatio_working_3-way'!X216^(1/3)*SIN('OddsRatio_working_3-way'!Y216/3)</f>
        <v>0.13189080763219932</v>
      </c>
      <c r="AD216" s="11">
        <f>'OddsRatio_working_3-way'!X216^(1/3)*SIN(('OddsRatio_working_3-way'!Y216+2*PI())/3)</f>
        <v>0.3862077536294114</v>
      </c>
      <c r="AE216" s="11">
        <f>'OddsRatio_working_3-way'!X216^(1/3)*SIN(('OddsRatio_working_3-way'!Y216+4*PI())/3)</f>
        <v>-0.51809856126161069</v>
      </c>
      <c r="AF216" s="11">
        <f>-'OddsRatio_working_3-way'!U216/(3*'OddsRatio_working_3-way'!X216^(1/3))*COS(('OddsRatio_working_3-way'!Y216)/3)</f>
        <v>0.52210149433221009</v>
      </c>
      <c r="AG216" s="11">
        <f>-'OddsRatio_working_3-way'!U216/(3*'OddsRatio_working_3-way'!X216^(1/3))*COS(('OddsRatio_working_3-way'!Y216+2*PI())/3)</f>
        <v>-0.37527153710123612</v>
      </c>
      <c r="AH216" s="11">
        <f>-'OddsRatio_working_3-way'!U216/(3*'OddsRatio_working_3-way'!X216^(1/3))*COS(('OddsRatio_working_3-way'!Y216+4*PI())/3)</f>
        <v>-0.14682995723097381</v>
      </c>
      <c r="AI216" s="11">
        <f>'OddsRatio_working_3-way'!U216/(3*'OddsRatio_working_3-way'!X216^(1/3))*SIN(('OddsRatio_working_3-way'!Y216)/3)</f>
        <v>-0.13189080763219932</v>
      </c>
      <c r="AJ216" s="11">
        <f>'OddsRatio_working_3-way'!U216/(3*'OddsRatio_working_3-way'!X216^(1/3))*SIN(('OddsRatio_working_3-way'!Y216+2*PI())/3)</f>
        <v>-0.3862077536294114</v>
      </c>
      <c r="AK216" s="11">
        <f>'OddsRatio_working_3-way'!U216/(3*'OddsRatio_working_3-way'!X216^(1/3))*SIN(('OddsRatio_working_3-way'!Y216+4*PI())/3)</f>
        <v>0.51809856126161069</v>
      </c>
      <c r="AL216" s="11">
        <f>'OddsRatio_working_3-way'!Z216+'OddsRatio_working_3-way'!AF216</f>
        <v>1.0442029886644202</v>
      </c>
      <c r="AM216" s="11">
        <f>'OddsRatio_working_3-way'!AA216+'OddsRatio_working_3-way'!AG216</f>
        <v>-0.75054307420247224</v>
      </c>
      <c r="AN216" s="11">
        <f>'OddsRatio_working_3-way'!AB216+'OddsRatio_working_3-way'!AH216</f>
        <v>-0.29365991446194761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1.0442029886644202</v>
      </c>
      <c r="AS216" s="11">
        <f>IF(('OddsRatio_working_3-way'!X216=0),IF(Q216&gt;0,-Q216^(1/3),(-Q216)^(1/3)),'OddsRatio_working_3-way'!AM216-'OddsRatio_working_3-way'!R216/3)</f>
        <v>-0.75054307420247224</v>
      </c>
      <c r="AT216" s="11">
        <f>IF(('OddsRatio_working_3-way'!X216=0),IF(Q216&gt;0,-Q216^(1/3),(-Q216)^(1/3)),'OddsRatio_working_3-way'!AN216-'OddsRatio_working_3-way'!R216/3)</f>
        <v>-0.29365991446194761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4.5199999999999996</v>
      </c>
      <c r="B217" s="4">
        <f>IF('True_Odds_Calculator_3-way'!B218="","",'True_Odds_Calculator_3-way'!B218)</f>
        <v>4.28</v>
      </c>
      <c r="C217" s="4">
        <f>IF('True_Odds_Calculator_3-way'!C218="","",'True_Odds_Calculator_3-way'!C218)</f>
        <v>1.76</v>
      </c>
      <c r="D217" s="9">
        <f t="shared" si="52"/>
        <v>0.21461666170878693</v>
      </c>
      <c r="E217" s="9">
        <f t="shared" si="53"/>
        <v>0.22675936827549242</v>
      </c>
      <c r="F217" s="9">
        <f t="shared" si="54"/>
        <v>0.55862397001572062</v>
      </c>
      <c r="G217" s="9">
        <f t="shared" si="55"/>
        <v>1.0396222957878045</v>
      </c>
      <c r="H217" s="9">
        <f t="shared" si="56"/>
        <v>4.6594704811730727</v>
      </c>
      <c r="I217" s="9">
        <f t="shared" si="57"/>
        <v>4.4099611301839978</v>
      </c>
      <c r="J217" s="9">
        <f t="shared" si="58"/>
        <v>1.7901129447987316</v>
      </c>
      <c r="K217" s="11">
        <f t="shared" si="59"/>
        <v>0.22123893805309736</v>
      </c>
      <c r="L217" s="11">
        <f t="shared" si="60"/>
        <v>0.23364485981308411</v>
      </c>
      <c r="M217" s="11">
        <f t="shared" si="61"/>
        <v>0.56818181818181823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-0.25771234802745846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0.22203780422703592</v>
      </c>
      <c r="Q217" s="11">
        <f>2*'OddsRatio_working_3-way'!K217*'OddsRatio_working_3-way'!L217*'OddsRatio_working_3-way'!M217</f>
        <v>5.8740159848422201E-2</v>
      </c>
      <c r="R217" s="11">
        <f t="shared" si="62"/>
        <v>0</v>
      </c>
      <c r="S217" s="11">
        <f t="shared" si="63"/>
        <v>-0.86157223713385467</v>
      </c>
      <c r="T217" s="11">
        <f t="shared" si="64"/>
        <v>-0.22792916326292451</v>
      </c>
      <c r="U217" s="11">
        <f>'OddsRatio_working_3-way'!S217-'OddsRatio_working_3-way'!R217^2/3</f>
        <v>-0.86157223713385467</v>
      </c>
      <c r="V217" s="11">
        <f>'OddsRatio_working_3-way'!S217*'OddsRatio_working_3-way'!R217/3-2*'OddsRatio_working_3-way'!R217^3/27-'OddsRatio_working_3-way'!T217</f>
        <v>0.22792916326292451</v>
      </c>
      <c r="W217" s="11">
        <f>'OddsRatio_working_3-way'!V217^2+4*'OddsRatio_working_3-way'!U217^3/27</f>
        <v>-4.2796572270179745E-2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0.15390603930313834</v>
      </c>
      <c r="Y217" s="11">
        <f>IF('OddsRatio_working_3-way'!W217&gt;=0,IF('OddsRatio_working_3-way'!V217+SQRT('OddsRatio_working_3-way'!W217)&gt;0,0,PI()),ACOS('OddsRatio_working_3-way'!V217/(2*'OddsRatio_working_3-way'!X217)))</f>
        <v>0.73700974925432572</v>
      </c>
      <c r="Z217" s="11">
        <f>'OddsRatio_working_3-way'!X217^(1/3)*COS('OddsRatio_working_3-way'!Y217/3)</f>
        <v>0.51981114789390237</v>
      </c>
      <c r="AA217" s="11">
        <f>'OddsRatio_working_3-way'!X217^(1/3)*COS(('OddsRatio_working_3-way'!Y217+2*PI())/3)</f>
        <v>-0.37277867604564158</v>
      </c>
      <c r="AB217" s="11">
        <f>'OddsRatio_working_3-way'!X217^(1/3)*COS(('OddsRatio_working_3-way'!Y217+4*PI())/3)</f>
        <v>-0.14703247184826085</v>
      </c>
      <c r="AC217" s="11">
        <f>'OddsRatio_working_3-way'!X217^(1/3)*SIN('OddsRatio_working_3-way'!Y217/3)</f>
        <v>0.13033463176189403</v>
      </c>
      <c r="AD217" s="11">
        <f>'OddsRatio_working_3-way'!X217^(1/3)*SIN(('OddsRatio_working_3-way'!Y217+2*PI())/3)</f>
        <v>0.38500234336552225</v>
      </c>
      <c r="AE217" s="11">
        <f>'OddsRatio_working_3-way'!X217^(1/3)*SIN(('OddsRatio_working_3-way'!Y217+4*PI())/3)</f>
        <v>-0.51533697512741639</v>
      </c>
      <c r="AF217" s="11">
        <f>-'OddsRatio_working_3-way'!U217/(3*'OddsRatio_working_3-way'!X217^(1/3))*COS(('OddsRatio_working_3-way'!Y217)/3)</f>
        <v>0.51981114789390226</v>
      </c>
      <c r="AG217" s="11">
        <f>-'OddsRatio_working_3-way'!U217/(3*'OddsRatio_working_3-way'!X217^(1/3))*COS(('OddsRatio_working_3-way'!Y217+2*PI())/3)</f>
        <v>-0.37277867604564152</v>
      </c>
      <c r="AH217" s="11">
        <f>-'OddsRatio_working_3-way'!U217/(3*'OddsRatio_working_3-way'!X217^(1/3))*COS(('OddsRatio_working_3-way'!Y217+4*PI())/3)</f>
        <v>-0.14703247184826082</v>
      </c>
      <c r="AI217" s="11">
        <f>'OddsRatio_working_3-way'!U217/(3*'OddsRatio_working_3-way'!X217^(1/3))*SIN(('OddsRatio_working_3-way'!Y217)/3)</f>
        <v>-0.130334631761894</v>
      </c>
      <c r="AJ217" s="11">
        <f>'OddsRatio_working_3-way'!U217/(3*'OddsRatio_working_3-way'!X217^(1/3))*SIN(('OddsRatio_working_3-way'!Y217+2*PI())/3)</f>
        <v>-0.38500234336552219</v>
      </c>
      <c r="AK217" s="11">
        <f>'OddsRatio_working_3-way'!U217/(3*'OddsRatio_working_3-way'!X217^(1/3))*SIN(('OddsRatio_working_3-way'!Y217+4*PI())/3)</f>
        <v>0.51533697512741627</v>
      </c>
      <c r="AL217" s="11">
        <f>'OddsRatio_working_3-way'!Z217+'OddsRatio_working_3-way'!AF217</f>
        <v>1.0396222957878045</v>
      </c>
      <c r="AM217" s="11">
        <f>'OddsRatio_working_3-way'!AA217+'OddsRatio_working_3-way'!AG217</f>
        <v>-0.74555735209128304</v>
      </c>
      <c r="AN217" s="11">
        <f>'OddsRatio_working_3-way'!AB217+'OddsRatio_working_3-way'!AH217</f>
        <v>-0.2940649436965217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1.0396222957878045</v>
      </c>
      <c r="AS217" s="11">
        <f>IF(('OddsRatio_working_3-way'!X217=0),IF(Q217&gt;0,-Q217^(1/3),(-Q217)^(1/3)),'OddsRatio_working_3-way'!AM217-'OddsRatio_working_3-way'!R217/3)</f>
        <v>-0.74555735209128304</v>
      </c>
      <c r="AT217" s="11">
        <f>IF(('OddsRatio_working_3-way'!X217=0),IF(Q217&gt;0,-Q217^(1/3),(-Q217)^(1/3)),'OddsRatio_working_3-way'!AN217-'OddsRatio_working_3-way'!R217/3)</f>
        <v>-0.2940649436965217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2.5299999999999998</v>
      </c>
      <c r="B218" s="4">
        <f>IF('True_Odds_Calculator_3-way'!B219="","",'True_Odds_Calculator_3-way'!B219)</f>
        <v>3.16</v>
      </c>
      <c r="C218" s="4">
        <f>IF('True_Odds_Calculator_3-way'!C219="","",'True_Odds_Calculator_3-way'!C219)</f>
        <v>3.16</v>
      </c>
      <c r="D218" s="9">
        <f t="shared" si="52"/>
        <v>0.38521095976393499</v>
      </c>
      <c r="E218" s="9">
        <f t="shared" si="53"/>
        <v>0.30739452011803264</v>
      </c>
      <c r="F218" s="9">
        <f t="shared" si="54"/>
        <v>0.30739452011803264</v>
      </c>
      <c r="G218" s="9">
        <f t="shared" si="55"/>
        <v>1.043124272376156</v>
      </c>
      <c r="H218" s="9">
        <f t="shared" si="56"/>
        <v>2.595980136735518</v>
      </c>
      <c r="I218" s="9">
        <f t="shared" si="57"/>
        <v>3.253148428332497</v>
      </c>
      <c r="J218" s="9">
        <f t="shared" si="58"/>
        <v>3.253148428332497</v>
      </c>
      <c r="K218" s="11">
        <f t="shared" si="59"/>
        <v>0.39525691699604748</v>
      </c>
      <c r="L218" s="11">
        <f t="shared" si="60"/>
        <v>0.31645569620253161</v>
      </c>
      <c r="M218" s="11">
        <f t="shared" si="61"/>
        <v>0.31645569620253161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-0.2825558131772995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0.23155874102977059</v>
      </c>
      <c r="Q218" s="11">
        <f>2*'OddsRatio_working_3-way'!K218*'OddsRatio_working_3-way'!L218*'OddsRatio_working_3-way'!M218</f>
        <v>7.9165381548639516E-2</v>
      </c>
      <c r="R218" s="11">
        <f t="shared" si="62"/>
        <v>0</v>
      </c>
      <c r="S218" s="11">
        <f t="shared" si="63"/>
        <v>-0.81951504881788073</v>
      </c>
      <c r="T218" s="11">
        <f t="shared" si="64"/>
        <v>-0.2801760850659421</v>
      </c>
      <c r="U218" s="11">
        <f>'OddsRatio_working_3-way'!S218-'OddsRatio_working_3-way'!R218^2/3</f>
        <v>-0.81951504881788073</v>
      </c>
      <c r="V218" s="11">
        <f>'OddsRatio_working_3-way'!S218*'OddsRatio_working_3-way'!R218/3-2*'OddsRatio_working_3-way'!R218^3/27-'OddsRatio_working_3-way'!T218</f>
        <v>0.2801760850659421</v>
      </c>
      <c r="W218" s="11">
        <f>'OddsRatio_working_3-way'!V218^2+4*'OddsRatio_working_3-way'!U218^3/27</f>
        <v>-3.0406702309584144E-3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0.14277544333133449</v>
      </c>
      <c r="Y218" s="11">
        <f>IF('OddsRatio_working_3-way'!W218&gt;=0,IF('OddsRatio_working_3-way'!V218+SQRT('OddsRatio_working_3-way'!W218)&gt;0,0,PI()),ACOS('OddsRatio_working_3-way'!V218/(2*'OddsRatio_working_3-way'!X218)))</f>
        <v>0.19432918738077731</v>
      </c>
      <c r="Z218" s="11">
        <f>'OddsRatio_working_3-way'!X218^(1/3)*COS('OddsRatio_working_3-way'!Y218/3)</f>
        <v>0.52156213618807801</v>
      </c>
      <c r="AA218" s="11">
        <f>'OddsRatio_working_3-way'!X218^(1/3)*COS(('OddsRatio_working_3-way'!Y218+2*PI())/3)</f>
        <v>-0.29008065470659644</v>
      </c>
      <c r="AB218" s="11">
        <f>'OddsRatio_working_3-way'!X218^(1/3)*COS(('OddsRatio_working_3-way'!Y218+4*PI())/3)</f>
        <v>-0.2314814814814817</v>
      </c>
      <c r="AC218" s="11">
        <f>'OddsRatio_working_3-way'!X218^(1/3)*SIN('OddsRatio_working_3-way'!Y218/3)</f>
        <v>3.3832248435809516E-2</v>
      </c>
      <c r="AD218" s="11">
        <f>'OddsRatio_working_3-way'!X218^(1/3)*SIN(('OddsRatio_working_3-way'!Y218+2*PI())/3)</f>
        <v>0.43476993537304987</v>
      </c>
      <c r="AE218" s="11">
        <f>'OddsRatio_working_3-way'!X218^(1/3)*SIN(('OddsRatio_working_3-way'!Y218+4*PI())/3)</f>
        <v>-0.46860218380885943</v>
      </c>
      <c r="AF218" s="11">
        <f>-'OddsRatio_working_3-way'!U218/(3*'OddsRatio_working_3-way'!X218^(1/3))*COS(('OddsRatio_working_3-way'!Y218)/3)</f>
        <v>0.52156213618807801</v>
      </c>
      <c r="AG218" s="11">
        <f>-'OddsRatio_working_3-way'!U218/(3*'OddsRatio_working_3-way'!X218^(1/3))*COS(('OddsRatio_working_3-way'!Y218+2*PI())/3)</f>
        <v>-0.29008065470659644</v>
      </c>
      <c r="AH218" s="11">
        <f>-'OddsRatio_working_3-way'!U218/(3*'OddsRatio_working_3-way'!X218^(1/3))*COS(('OddsRatio_working_3-way'!Y218+4*PI())/3)</f>
        <v>-0.2314814814814817</v>
      </c>
      <c r="AI218" s="11">
        <f>'OddsRatio_working_3-way'!U218/(3*'OddsRatio_working_3-way'!X218^(1/3))*SIN(('OddsRatio_working_3-way'!Y218)/3)</f>
        <v>-3.3832248435809516E-2</v>
      </c>
      <c r="AJ218" s="11">
        <f>'OddsRatio_working_3-way'!U218/(3*'OddsRatio_working_3-way'!X218^(1/3))*SIN(('OddsRatio_working_3-way'!Y218+2*PI())/3)</f>
        <v>-0.43476993537304987</v>
      </c>
      <c r="AK218" s="11">
        <f>'OddsRatio_working_3-way'!U218/(3*'OddsRatio_working_3-way'!X218^(1/3))*SIN(('OddsRatio_working_3-way'!Y218+4*PI())/3)</f>
        <v>0.46860218380885943</v>
      </c>
      <c r="AL218" s="11">
        <f>'OddsRatio_working_3-way'!Z218+'OddsRatio_working_3-way'!AF218</f>
        <v>1.043124272376156</v>
      </c>
      <c r="AM218" s="11">
        <f>'OddsRatio_working_3-way'!AA218+'OddsRatio_working_3-way'!AG218</f>
        <v>-0.58016130941319288</v>
      </c>
      <c r="AN218" s="11">
        <f>'OddsRatio_working_3-way'!AB218+'OddsRatio_working_3-way'!AH218</f>
        <v>-0.46296296296296341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1.043124272376156</v>
      </c>
      <c r="AS218" s="11">
        <f>IF(('OddsRatio_working_3-way'!X218=0),IF(Q218&gt;0,-Q218^(1/3),(-Q218)^(1/3)),'OddsRatio_working_3-way'!AM218-'OddsRatio_working_3-way'!R218/3)</f>
        <v>-0.58016130941319288</v>
      </c>
      <c r="AT218" s="11">
        <f>IF(('OddsRatio_working_3-way'!X218=0),IF(Q218&gt;0,-Q218^(1/3),(-Q218)^(1/3)),'OddsRatio_working_3-way'!AN218-'OddsRatio_working_3-way'!R218/3)</f>
        <v>-0.46296296296296341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4.03</v>
      </c>
      <c r="B219" s="4">
        <f>IF('True_Odds_Calculator_3-way'!B220="","",'True_Odds_Calculator_3-way'!B220)</f>
        <v>3.31</v>
      </c>
      <c r="C219" s="4">
        <f>IF('True_Odds_Calculator_3-way'!C220="","",'True_Odds_Calculator_3-way'!C220)</f>
        <v>2.09</v>
      </c>
      <c r="D219" s="9">
        <f t="shared" si="52"/>
        <v>0.23989502129795609</v>
      </c>
      <c r="E219" s="9">
        <f t="shared" si="53"/>
        <v>0.2927759158621176</v>
      </c>
      <c r="F219" s="9">
        <f t="shared" si="54"/>
        <v>0.46732906283992615</v>
      </c>
      <c r="G219" s="9">
        <f t="shared" si="55"/>
        <v>1.0457062742998504</v>
      </c>
      <c r="H219" s="9">
        <f t="shared" si="56"/>
        <v>4.1684900111285472</v>
      </c>
      <c r="I219" s="9">
        <f t="shared" si="57"/>
        <v>3.4155814936326543</v>
      </c>
      <c r="J219" s="9">
        <f t="shared" si="58"/>
        <v>2.1398198389868366</v>
      </c>
      <c r="K219" s="11">
        <f t="shared" si="59"/>
        <v>0.24813895781637715</v>
      </c>
      <c r="L219" s="11">
        <f t="shared" si="60"/>
        <v>0.30211480362537763</v>
      </c>
      <c r="M219" s="11">
        <f t="shared" si="61"/>
        <v>0.47846889952153115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-0.2736539872091448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0.23063841610305225</v>
      </c>
      <c r="Q219" s="11">
        <f>2*'OddsRatio_working_3-way'!K219*'OddsRatio_working_3-way'!L219*'OddsRatio_working_3-way'!M219</f>
        <v>7.1738232069378613E-2</v>
      </c>
      <c r="R219" s="11">
        <f t="shared" si="62"/>
        <v>0</v>
      </c>
      <c r="S219" s="11">
        <f t="shared" si="63"/>
        <v>-0.84281036229442119</v>
      </c>
      <c r="T219" s="11">
        <f t="shared" si="64"/>
        <v>-0.26214941284429899</v>
      </c>
      <c r="U219" s="11">
        <f>'OddsRatio_working_3-way'!S219-'OddsRatio_working_3-way'!R219^2/3</f>
        <v>-0.84281036229442119</v>
      </c>
      <c r="V219" s="11">
        <f>'OddsRatio_working_3-way'!S219*'OddsRatio_working_3-way'!R219/3-2*'OddsRatio_working_3-way'!R219^3/27-'OddsRatio_working_3-way'!T219</f>
        <v>0.26214941284429899</v>
      </c>
      <c r="W219" s="11">
        <f>'OddsRatio_working_3-way'!V219^2+4*'OddsRatio_working_3-way'!U219^3/27</f>
        <v>-1.9969966886832891E-2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0.14890624696553501</v>
      </c>
      <c r="Y219" s="11">
        <f>IF('OddsRatio_working_3-way'!W219&gt;=0,IF('OddsRatio_working_3-way'!V219+SQRT('OddsRatio_working_3-way'!W219)&gt;0,0,PI()),ACOS('OddsRatio_working_3-way'!V219/(2*'OddsRatio_working_3-way'!X219)))</f>
        <v>0.49440777171391459</v>
      </c>
      <c r="Z219" s="11">
        <f>'OddsRatio_working_3-way'!X219^(1/3)*COS('OddsRatio_working_3-way'!Y219/3)</f>
        <v>0.52285313714992521</v>
      </c>
      <c r="AA219" s="11">
        <f>'OddsRatio_working_3-way'!X219^(1/3)*COS(('OddsRatio_working_3-way'!Y219+2*PI())/3)</f>
        <v>-0.33673286514415057</v>
      </c>
      <c r="AB219" s="11">
        <f>'OddsRatio_working_3-way'!X219^(1/3)*COS(('OddsRatio_working_3-way'!Y219+4*PI())/3)</f>
        <v>-0.18612027200577455</v>
      </c>
      <c r="AC219" s="11">
        <f>'OddsRatio_working_3-way'!X219^(1/3)*SIN('OddsRatio_working_3-way'!Y219/3)</f>
        <v>8.6956221191788891E-2</v>
      </c>
      <c r="AD219" s="11">
        <f>'OddsRatio_working_3-way'!X219^(1/3)*SIN(('OddsRatio_working_3-way'!Y219+2*PI())/3)</f>
        <v>0.40932598862433001</v>
      </c>
      <c r="AE219" s="11">
        <f>'OddsRatio_working_3-way'!X219^(1/3)*SIN(('OddsRatio_working_3-way'!Y219+4*PI())/3)</f>
        <v>-0.49628220981611892</v>
      </c>
      <c r="AF219" s="11">
        <f>-'OddsRatio_working_3-way'!U219/(3*'OddsRatio_working_3-way'!X219^(1/3))*COS(('OddsRatio_working_3-way'!Y219)/3)</f>
        <v>0.5228531371499251</v>
      </c>
      <c r="AG219" s="11">
        <f>-'OddsRatio_working_3-way'!U219/(3*'OddsRatio_working_3-way'!X219^(1/3))*COS(('OddsRatio_working_3-way'!Y219+2*PI())/3)</f>
        <v>-0.33673286514415046</v>
      </c>
      <c r="AH219" s="11">
        <f>-'OddsRatio_working_3-way'!U219/(3*'OddsRatio_working_3-way'!X219^(1/3))*COS(('OddsRatio_working_3-way'!Y219+4*PI())/3)</f>
        <v>-0.18612027200577452</v>
      </c>
      <c r="AI219" s="11">
        <f>'OddsRatio_working_3-way'!U219/(3*'OddsRatio_working_3-way'!X219^(1/3))*SIN(('OddsRatio_working_3-way'!Y219)/3)</f>
        <v>-8.6956221191788877E-2</v>
      </c>
      <c r="AJ219" s="11">
        <f>'OddsRatio_working_3-way'!U219/(3*'OddsRatio_working_3-way'!X219^(1/3))*SIN(('OddsRatio_working_3-way'!Y219+2*PI())/3)</f>
        <v>-0.4093259886243299</v>
      </c>
      <c r="AK219" s="11">
        <f>'OddsRatio_working_3-way'!U219/(3*'OddsRatio_working_3-way'!X219^(1/3))*SIN(('OddsRatio_working_3-way'!Y219+4*PI())/3)</f>
        <v>0.49628220981611881</v>
      </c>
      <c r="AL219" s="11">
        <f>'OddsRatio_working_3-way'!Z219+'OddsRatio_working_3-way'!AF219</f>
        <v>1.0457062742998504</v>
      </c>
      <c r="AM219" s="11">
        <f>'OddsRatio_working_3-way'!AA219+'OddsRatio_working_3-way'!AG219</f>
        <v>-0.67346573028830103</v>
      </c>
      <c r="AN219" s="11">
        <f>'OddsRatio_working_3-way'!AB219+'OddsRatio_working_3-way'!AH219</f>
        <v>-0.37224054401154905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1.0457062742998504</v>
      </c>
      <c r="AS219" s="11">
        <f>IF(('OddsRatio_working_3-way'!X219=0),IF(Q219&gt;0,-Q219^(1/3),(-Q219)^(1/3)),'OddsRatio_working_3-way'!AM219-'OddsRatio_working_3-way'!R219/3)</f>
        <v>-0.67346573028830103</v>
      </c>
      <c r="AT219" s="11">
        <f>IF(('OddsRatio_working_3-way'!X219=0),IF(Q219&gt;0,-Q219^(1/3),(-Q219)^(1/3)),'OddsRatio_working_3-way'!AN219-'OddsRatio_working_3-way'!R219/3)</f>
        <v>-0.37224054401154905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2.67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2.71</v>
      </c>
      <c r="D220" s="9">
        <f t="shared" si="52"/>
        <v>0.36486783960401548</v>
      </c>
      <c r="E220" s="9">
        <f t="shared" si="53"/>
        <v>0.27573178750529109</v>
      </c>
      <c r="F220" s="9">
        <f t="shared" si="54"/>
        <v>0.35940037289069354</v>
      </c>
      <c r="G220" s="9">
        <f t="shared" si="55"/>
        <v>1.0423463447271872</v>
      </c>
      <c r="H220" s="9">
        <f t="shared" si="56"/>
        <v>2.7407183956944028</v>
      </c>
      <c r="I220" s="9">
        <f t="shared" si="57"/>
        <v>3.6267127887125117</v>
      </c>
      <c r="J220" s="9">
        <f t="shared" si="58"/>
        <v>2.7824122494834906</v>
      </c>
      <c r="K220" s="11">
        <f t="shared" si="59"/>
        <v>0.37453183520599254</v>
      </c>
      <c r="L220" s="11">
        <f t="shared" si="60"/>
        <v>0.28409090909090912</v>
      </c>
      <c r="M220" s="11">
        <f t="shared" si="61"/>
        <v>0.36900369003690037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-0.28254648353429412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0.23164812853440075</v>
      </c>
      <c r="Q220" s="11">
        <f>2*'OddsRatio_working_3-way'!K220*'OddsRatio_working_3-way'!L220*'OddsRatio_working_3-way'!M220</f>
        <v>7.852478933369518E-2</v>
      </c>
      <c r="R220" s="11">
        <f t="shared" si="62"/>
        <v>0</v>
      </c>
      <c r="S220" s="11">
        <f t="shared" si="63"/>
        <v>-0.8198584729732955</v>
      </c>
      <c r="T220" s="11">
        <f t="shared" si="64"/>
        <v>-0.27791812643162561</v>
      </c>
      <c r="U220" s="11">
        <f>'OddsRatio_working_3-way'!S220-'OddsRatio_working_3-way'!R220^2/3</f>
        <v>-0.8198584729732955</v>
      </c>
      <c r="V220" s="11">
        <f>'OddsRatio_working_3-way'!S220*'OddsRatio_working_3-way'!R220/3-2*'OddsRatio_working_3-way'!R220^3/27-'OddsRatio_working_3-way'!T220</f>
        <v>0.27791812643162561</v>
      </c>
      <c r="W220" s="11">
        <f>'OddsRatio_working_3-way'!V220^2+4*'OddsRatio_working_3-way'!U220^3/27</f>
        <v>-4.4033758825792746E-3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0.1428651994730035</v>
      </c>
      <c r="Y220" s="11">
        <f>IF('OddsRatio_working_3-way'!W220&gt;=0,IF('OddsRatio_working_3-way'!V220+SQRT('OddsRatio_working_3-way'!W220)&gt;0,0,PI()),ACOS('OddsRatio_working_3-way'!V220/(2*'OddsRatio_working_3-way'!X220)))</f>
        <v>0.23437969386272295</v>
      </c>
      <c r="Z220" s="11">
        <f>'OddsRatio_working_3-way'!X220^(1/3)*COS('OddsRatio_working_3-way'!Y220/3)</f>
        <v>0.52117317236359362</v>
      </c>
      <c r="AA220" s="11">
        <f>'OddsRatio_working_3-way'!X220^(1/3)*COS(('OddsRatio_working_3-way'!Y220+2*PI())/3)</f>
        <v>-0.29592086910468607</v>
      </c>
      <c r="AB220" s="11">
        <f>'OddsRatio_working_3-way'!X220^(1/3)*COS(('OddsRatio_working_3-way'!Y220+4*PI())/3)</f>
        <v>-0.22525230325890774</v>
      </c>
      <c r="AC220" s="11">
        <f>'OddsRatio_working_3-way'!X220^(1/3)*SIN('OddsRatio_working_3-way'!Y220/3)</f>
        <v>4.080051551430515E-2</v>
      </c>
      <c r="AD220" s="11">
        <f>'OddsRatio_working_3-way'!X220^(1/3)*SIN(('OddsRatio_working_3-way'!Y220+2*PI())/3)</f>
        <v>0.43094894928064564</v>
      </c>
      <c r="AE220" s="11">
        <f>'OddsRatio_working_3-way'!X220^(1/3)*SIN(('OddsRatio_working_3-way'!Y220+4*PI())/3)</f>
        <v>-0.4717494647949505</v>
      </c>
      <c r="AF220" s="11">
        <f>-'OddsRatio_working_3-way'!U220/(3*'OddsRatio_working_3-way'!X220^(1/3))*COS(('OddsRatio_working_3-way'!Y220)/3)</f>
        <v>0.52117317236359362</v>
      </c>
      <c r="AG220" s="11">
        <f>-'OddsRatio_working_3-way'!U220/(3*'OddsRatio_working_3-way'!X220^(1/3))*COS(('OddsRatio_working_3-way'!Y220+2*PI())/3)</f>
        <v>-0.29592086910468607</v>
      </c>
      <c r="AH220" s="11">
        <f>-'OddsRatio_working_3-way'!U220/(3*'OddsRatio_working_3-way'!X220^(1/3))*COS(('OddsRatio_working_3-way'!Y220+4*PI())/3)</f>
        <v>-0.22525230325890774</v>
      </c>
      <c r="AI220" s="11">
        <f>'OddsRatio_working_3-way'!U220/(3*'OddsRatio_working_3-way'!X220^(1/3))*SIN(('OddsRatio_working_3-way'!Y220)/3)</f>
        <v>-4.080051551430515E-2</v>
      </c>
      <c r="AJ220" s="11">
        <f>'OddsRatio_working_3-way'!U220/(3*'OddsRatio_working_3-way'!X220^(1/3))*SIN(('OddsRatio_working_3-way'!Y220+2*PI())/3)</f>
        <v>-0.43094894928064564</v>
      </c>
      <c r="AK220" s="11">
        <f>'OddsRatio_working_3-way'!U220/(3*'OddsRatio_working_3-way'!X220^(1/3))*SIN(('OddsRatio_working_3-way'!Y220+4*PI())/3)</f>
        <v>0.4717494647949505</v>
      </c>
      <c r="AL220" s="11">
        <f>'OddsRatio_working_3-way'!Z220+'OddsRatio_working_3-way'!AF220</f>
        <v>1.0423463447271872</v>
      </c>
      <c r="AM220" s="11">
        <f>'OddsRatio_working_3-way'!AA220+'OddsRatio_working_3-way'!AG220</f>
        <v>-0.59184173820937214</v>
      </c>
      <c r="AN220" s="11">
        <f>'OddsRatio_working_3-way'!AB220+'OddsRatio_working_3-way'!AH220</f>
        <v>-0.45050460651781549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1.0423463447271872</v>
      </c>
      <c r="AS220" s="11">
        <f>IF(('OddsRatio_working_3-way'!X220=0),IF(Q220&gt;0,-Q220^(1/3),(-Q220)^(1/3)),'OddsRatio_working_3-way'!AM220-'OddsRatio_working_3-way'!R220/3)</f>
        <v>-0.59184173820937214</v>
      </c>
      <c r="AT220" s="11">
        <f>IF(('OddsRatio_working_3-way'!X220=0),IF(Q220&gt;0,-Q220^(1/3),(-Q220)^(1/3)),'OddsRatio_working_3-way'!AN220-'OddsRatio_working_3-way'!R220/3)</f>
        <v>-0.45050460651781549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1.59</v>
      </c>
      <c r="B221" s="4">
        <f>IF('True_Odds_Calculator_3-way'!B222="","",'True_Odds_Calculator_3-way'!B222)</f>
        <v>4.3499999999999996</v>
      </c>
      <c r="C221" s="4">
        <f>IF('True_Odds_Calculator_3-way'!C222="","",'True_Odds_Calculator_3-way'!C222)</f>
        <v>5.83</v>
      </c>
      <c r="D221" s="9">
        <f t="shared" si="52"/>
        <v>0.6159412012517036</v>
      </c>
      <c r="E221" s="9">
        <f t="shared" si="53"/>
        <v>0.22024533671397381</v>
      </c>
      <c r="F221" s="9">
        <f t="shared" si="54"/>
        <v>0.16381346203432265</v>
      </c>
      <c r="G221" s="9">
        <f t="shared" si="55"/>
        <v>1.0568332094032584</v>
      </c>
      <c r="H221" s="9">
        <f t="shared" si="56"/>
        <v>1.6235315935479226</v>
      </c>
      <c r="I221" s="9">
        <f t="shared" si="57"/>
        <v>4.5403912515009148</v>
      </c>
      <c r="J221" s="9">
        <f t="shared" si="58"/>
        <v>6.1045044014177368</v>
      </c>
      <c r="K221" s="11">
        <f t="shared" si="59"/>
        <v>0.62893081761006286</v>
      </c>
      <c r="L221" s="11">
        <f t="shared" si="60"/>
        <v>0.22988505747126439</v>
      </c>
      <c r="M221" s="11">
        <f t="shared" si="61"/>
        <v>0.17152658662092624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-0.23674946888509207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0.21749268628143179</v>
      </c>
      <c r="Q221" s="11">
        <f>2*'OddsRatio_working_3-way'!K221*'OddsRatio_working_3-way'!L221*'OddsRatio_working_3-way'!M221</f>
        <v>4.9599244305913753E-2</v>
      </c>
      <c r="R221" s="11">
        <f t="shared" si="62"/>
        <v>0</v>
      </c>
      <c r="S221" s="11">
        <f t="shared" si="63"/>
        <v>-0.91866177062890608</v>
      </c>
      <c r="T221" s="11">
        <f t="shared" si="64"/>
        <v>-0.20950097391765249</v>
      </c>
      <c r="U221" s="11">
        <f>'OddsRatio_working_3-way'!S221-'OddsRatio_working_3-way'!R221^2/3</f>
        <v>-0.91866177062890608</v>
      </c>
      <c r="V221" s="11">
        <f>'OddsRatio_working_3-way'!S221*'OddsRatio_working_3-way'!R221/3-2*'OddsRatio_working_3-way'!R221^3/27-'OddsRatio_working_3-way'!T221</f>
        <v>0.20950097391765249</v>
      </c>
      <c r="W221" s="11">
        <f>'OddsRatio_working_3-way'!V221^2+4*'OddsRatio_working_3-way'!U221^3/27</f>
        <v>-7.0967846868592838E-2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0.16945390593096235</v>
      </c>
      <c r="Y221" s="11">
        <f>IF('OddsRatio_working_3-way'!W221&gt;=0,IF('OddsRatio_working_3-way'!V221+SQRT('OddsRatio_working_3-way'!W221)&gt;0,0,PI()),ACOS('OddsRatio_working_3-way'!V221/(2*'OddsRatio_working_3-way'!X221)))</f>
        <v>0.9043901354068371</v>
      </c>
      <c r="Z221" s="11">
        <f>'OddsRatio_working_3-way'!X221^(1/3)*COS('OddsRatio_working_3-way'!Y221/3)</f>
        <v>0.52841660470162921</v>
      </c>
      <c r="AA221" s="11">
        <f>'OddsRatio_working_3-way'!X221^(1/3)*COS(('OddsRatio_working_3-way'!Y221+2*PI())/3)</f>
        <v>-0.40650152623701424</v>
      </c>
      <c r="AB221" s="11">
        <f>'OddsRatio_working_3-way'!X221^(1/3)*COS(('OddsRatio_working_3-way'!Y221+4*PI())/3)</f>
        <v>-0.12191507846461511</v>
      </c>
      <c r="AC221" s="11">
        <f>'OddsRatio_working_3-way'!X221^(1/3)*SIN('OddsRatio_working_3-way'!Y221/3)</f>
        <v>0.16430606222911404</v>
      </c>
      <c r="AD221" s="11">
        <f>'OddsRatio_working_3-way'!X221^(1/3)*SIN(('OddsRatio_working_3-way'!Y221+2*PI())/3)</f>
        <v>0.37546917233857352</v>
      </c>
      <c r="AE221" s="11">
        <f>'OddsRatio_working_3-way'!X221^(1/3)*SIN(('OddsRatio_working_3-way'!Y221+4*PI())/3)</f>
        <v>-0.5397752345676875</v>
      </c>
      <c r="AF221" s="11">
        <f>-'OddsRatio_working_3-way'!U221/(3*'OddsRatio_working_3-way'!X221^(1/3))*COS(('OddsRatio_working_3-way'!Y221)/3)</f>
        <v>0.52841660470162921</v>
      </c>
      <c r="AG221" s="11">
        <f>-'OddsRatio_working_3-way'!U221/(3*'OddsRatio_working_3-way'!X221^(1/3))*COS(('OddsRatio_working_3-way'!Y221+2*PI())/3)</f>
        <v>-0.40650152623701424</v>
      </c>
      <c r="AH221" s="11">
        <f>-'OddsRatio_working_3-way'!U221/(3*'OddsRatio_working_3-way'!X221^(1/3))*COS(('OddsRatio_working_3-way'!Y221+4*PI())/3)</f>
        <v>-0.12191507846461511</v>
      </c>
      <c r="AI221" s="11">
        <f>'OddsRatio_working_3-way'!U221/(3*'OddsRatio_working_3-way'!X221^(1/3))*SIN(('OddsRatio_working_3-way'!Y221)/3)</f>
        <v>-0.16430606222911404</v>
      </c>
      <c r="AJ221" s="11">
        <f>'OddsRatio_working_3-way'!U221/(3*'OddsRatio_working_3-way'!X221^(1/3))*SIN(('OddsRatio_working_3-way'!Y221+2*PI())/3)</f>
        <v>-0.37546917233857352</v>
      </c>
      <c r="AK221" s="11">
        <f>'OddsRatio_working_3-way'!U221/(3*'OddsRatio_working_3-way'!X221^(1/3))*SIN(('OddsRatio_working_3-way'!Y221+4*PI())/3)</f>
        <v>0.5397752345676875</v>
      </c>
      <c r="AL221" s="11">
        <f>'OddsRatio_working_3-way'!Z221+'OddsRatio_working_3-way'!AF221</f>
        <v>1.0568332094032584</v>
      </c>
      <c r="AM221" s="11">
        <f>'OddsRatio_working_3-way'!AA221+'OddsRatio_working_3-way'!AG221</f>
        <v>-0.81300305247402849</v>
      </c>
      <c r="AN221" s="11">
        <f>'OddsRatio_working_3-way'!AB221+'OddsRatio_working_3-way'!AH221</f>
        <v>-0.24383015692923021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1.0568332094032584</v>
      </c>
      <c r="AS221" s="11">
        <f>IF(('OddsRatio_working_3-way'!X221=0),IF(Q221&gt;0,-Q221^(1/3),(-Q221)^(1/3)),'OddsRatio_working_3-way'!AM221-'OddsRatio_working_3-way'!R221/3)</f>
        <v>-0.81300305247402849</v>
      </c>
      <c r="AT221" s="11">
        <f>IF(('OddsRatio_working_3-way'!X221=0),IF(Q221&gt;0,-Q221^(1/3),(-Q221)^(1/3)),'OddsRatio_working_3-way'!AN221-'OddsRatio_working_3-way'!R221/3)</f>
        <v>-0.24383015692923021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2.92</v>
      </c>
      <c r="B222" s="4">
        <f>IF('True_Odds_Calculator_3-way'!B223="","",'True_Odds_Calculator_3-way'!B223)</f>
        <v>3.2</v>
      </c>
      <c r="C222" s="4">
        <f>IF('True_Odds_Calculator_3-way'!C223="","",'True_Odds_Calculator_3-way'!C223)</f>
        <v>2.68</v>
      </c>
      <c r="D222" s="9">
        <f t="shared" si="52"/>
        <v>0.33307702177189474</v>
      </c>
      <c r="E222" s="9">
        <f t="shared" si="53"/>
        <v>0.30355352686902126</v>
      </c>
      <c r="F222" s="9">
        <f t="shared" si="54"/>
        <v>0.36336945135908383</v>
      </c>
      <c r="G222" s="9">
        <f t="shared" si="55"/>
        <v>1.0428690516664401</v>
      </c>
      <c r="H222" s="9">
        <f t="shared" si="56"/>
        <v>3.0023085791995654</v>
      </c>
      <c r="I222" s="9">
        <f t="shared" si="57"/>
        <v>3.294311913666168</v>
      </c>
      <c r="J222" s="9">
        <f t="shared" si="58"/>
        <v>2.7520200067996199</v>
      </c>
      <c r="K222" s="11">
        <f t="shared" si="59"/>
        <v>0.34246575342465752</v>
      </c>
      <c r="L222" s="11">
        <f t="shared" si="60"/>
        <v>0.3125</v>
      </c>
      <c r="M222" s="11">
        <f t="shared" si="61"/>
        <v>0.37313432835820892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-0.28337763238601499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0.23161163361275816</v>
      </c>
      <c r="Q222" s="11">
        <f>2*'OddsRatio_working_3-way'!K222*'OddsRatio_working_3-way'!L222*'OddsRatio_working_3-way'!M222</f>
        <v>7.9866080556123487E-2</v>
      </c>
      <c r="R222" s="11">
        <f t="shared" si="62"/>
        <v>0</v>
      </c>
      <c r="S222" s="11">
        <f t="shared" si="63"/>
        <v>-0.81732503607503659</v>
      </c>
      <c r="T222" s="11">
        <f t="shared" si="64"/>
        <v>-0.28183621933621944</v>
      </c>
      <c r="U222" s="11">
        <f>'OddsRatio_working_3-way'!S222-'OddsRatio_working_3-way'!R222^2/3</f>
        <v>-0.81732503607503659</v>
      </c>
      <c r="V222" s="11">
        <f>'OddsRatio_working_3-way'!S222*'OddsRatio_working_3-way'!R222/3-2*'OddsRatio_working_3-way'!R222^3/27-'OddsRatio_working_3-way'!T222</f>
        <v>0.28183621933621944</v>
      </c>
      <c r="W222" s="11">
        <f>'OddsRatio_working_3-way'!V222^2+4*'OddsRatio_working_3-way'!U222^3/27</f>
        <v>-1.4557004321569256E-3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0.1422035117023227</v>
      </c>
      <c r="Y222" s="11">
        <f>IF('OddsRatio_working_3-way'!W222&gt;=0,IF('OddsRatio_working_3-way'!V222+SQRT('OddsRatio_working_3-way'!W222)&gt;0,0,PI()),ACOS('OddsRatio_working_3-way'!V222/(2*'OddsRatio_working_3-way'!X222)))</f>
        <v>0.13455722146806393</v>
      </c>
      <c r="Z222" s="11">
        <f>'OddsRatio_working_3-way'!X222^(1/3)*COS('OddsRatio_working_3-way'!Y222/3)</f>
        <v>0.52143452583322014</v>
      </c>
      <c r="AA222" s="11">
        <f>'OddsRatio_working_3-way'!X222^(1/3)*COS(('OddsRatio_working_3-way'!Y222+2*PI())/3)</f>
        <v>-0.28098510618057937</v>
      </c>
      <c r="AB222" s="11">
        <f>'OddsRatio_working_3-way'!X222^(1/3)*COS(('OddsRatio_working_3-way'!Y222+4*PI())/3)</f>
        <v>-0.24044941965264088</v>
      </c>
      <c r="AC222" s="11">
        <f>'OddsRatio_working_3-way'!X222^(1/3)*SIN('OddsRatio_working_3-way'!Y222/3)</f>
        <v>2.3403289528691678E-2</v>
      </c>
      <c r="AD222" s="11">
        <f>'OddsRatio_working_3-way'!X222^(1/3)*SIN(('OddsRatio_working_3-way'!Y222+2*PI())/3)</f>
        <v>0.43987390101751594</v>
      </c>
      <c r="AE222" s="11">
        <f>'OddsRatio_working_3-way'!X222^(1/3)*SIN(('OddsRatio_working_3-way'!Y222+4*PI())/3)</f>
        <v>-0.46327719054620747</v>
      </c>
      <c r="AF222" s="11">
        <f>-'OddsRatio_working_3-way'!U222/(3*'OddsRatio_working_3-way'!X222^(1/3))*COS(('OddsRatio_working_3-way'!Y222)/3)</f>
        <v>0.52143452583322003</v>
      </c>
      <c r="AG222" s="11">
        <f>-'OddsRatio_working_3-way'!U222/(3*'OddsRatio_working_3-way'!X222^(1/3))*COS(('OddsRatio_working_3-way'!Y222+2*PI())/3)</f>
        <v>-0.28098510618057931</v>
      </c>
      <c r="AH222" s="11">
        <f>-'OddsRatio_working_3-way'!U222/(3*'OddsRatio_working_3-way'!X222^(1/3))*COS(('OddsRatio_working_3-way'!Y222+4*PI())/3)</f>
        <v>-0.24044941965264083</v>
      </c>
      <c r="AI222" s="11">
        <f>'OddsRatio_working_3-way'!U222/(3*'OddsRatio_working_3-way'!X222^(1/3))*SIN(('OddsRatio_working_3-way'!Y222)/3)</f>
        <v>-2.3403289528691675E-2</v>
      </c>
      <c r="AJ222" s="11">
        <f>'OddsRatio_working_3-way'!U222/(3*'OddsRatio_working_3-way'!X222^(1/3))*SIN(('OddsRatio_working_3-way'!Y222+2*PI())/3)</f>
        <v>-0.43987390101751583</v>
      </c>
      <c r="AK222" s="11">
        <f>'OddsRatio_working_3-way'!U222/(3*'OddsRatio_working_3-way'!X222^(1/3))*SIN(('OddsRatio_working_3-way'!Y222+4*PI())/3)</f>
        <v>0.46327719054620742</v>
      </c>
      <c r="AL222" s="11">
        <f>'OddsRatio_working_3-way'!Z222+'OddsRatio_working_3-way'!AF222</f>
        <v>1.0428690516664401</v>
      </c>
      <c r="AM222" s="11">
        <f>'OddsRatio_working_3-way'!AA222+'OddsRatio_working_3-way'!AG222</f>
        <v>-0.56197021236115874</v>
      </c>
      <c r="AN222" s="11">
        <f>'OddsRatio_working_3-way'!AB222+'OddsRatio_working_3-way'!AH222</f>
        <v>-0.48089883930528171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1.0428690516664401</v>
      </c>
      <c r="AS222" s="11">
        <f>IF(('OddsRatio_working_3-way'!X222=0),IF(Q222&gt;0,-Q222^(1/3),(-Q222)^(1/3)),'OddsRatio_working_3-way'!AM222-'OddsRatio_working_3-way'!R222/3)</f>
        <v>-0.56197021236115874</v>
      </c>
      <c r="AT222" s="11">
        <f>IF(('OddsRatio_working_3-way'!X222=0),IF(Q222&gt;0,-Q222^(1/3),(-Q222)^(1/3)),'OddsRatio_working_3-way'!AN222-'OddsRatio_working_3-way'!R222/3)</f>
        <v>-0.48089883930528171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2.88</v>
      </c>
      <c r="B223" s="4">
        <f>IF('True_Odds_Calculator_3-way'!B224="","",'True_Odds_Calculator_3-way'!B224)</f>
        <v>3.31</v>
      </c>
      <c r="C223" s="4">
        <f>IF('True_Odds_Calculator_3-way'!C224="","",'True_Odds_Calculator_3-way'!C224)</f>
        <v>2.65</v>
      </c>
      <c r="D223" s="9">
        <f t="shared" si="52"/>
        <v>0.33822296331116425</v>
      </c>
      <c r="E223" s="9">
        <f t="shared" si="53"/>
        <v>0.29375852785002321</v>
      </c>
      <c r="F223" s="9">
        <f t="shared" si="54"/>
        <v>0.36801850883881237</v>
      </c>
      <c r="G223" s="9">
        <f t="shared" si="55"/>
        <v>1.0407603866467288</v>
      </c>
      <c r="H223" s="9">
        <f t="shared" si="56"/>
        <v>2.95662952689585</v>
      </c>
      <c r="I223" s="9">
        <f t="shared" si="57"/>
        <v>3.4041564931539434</v>
      </c>
      <c r="J223" s="9">
        <f t="shared" si="58"/>
        <v>2.7172546379671023</v>
      </c>
      <c r="K223" s="11">
        <f t="shared" si="59"/>
        <v>0.34722222222222221</v>
      </c>
      <c r="L223" s="11">
        <f t="shared" si="60"/>
        <v>0.30211480362537763</v>
      </c>
      <c r="M223" s="11">
        <f t="shared" si="61"/>
        <v>0.37735849056603776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-0.28365302399817571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0.23117799438839171</v>
      </c>
      <c r="Q223" s="11">
        <f>2*'OddsRatio_working_3-way'!K223*'OddsRatio_working_3-way'!L223*'OddsRatio_working_3-way'!M223</f>
        <v>7.9170546023421814E-2</v>
      </c>
      <c r="R223" s="11">
        <f t="shared" si="62"/>
        <v>0</v>
      </c>
      <c r="S223" s="11">
        <f t="shared" si="63"/>
        <v>-0.81500274923872662</v>
      </c>
      <c r="T223" s="11">
        <f t="shared" si="64"/>
        <v>-0.27911053056120771</v>
      </c>
      <c r="U223" s="11">
        <f>'OddsRatio_working_3-way'!S223-'OddsRatio_working_3-way'!R223^2/3</f>
        <v>-0.81500274923872662</v>
      </c>
      <c r="V223" s="11">
        <f>'OddsRatio_working_3-way'!S223*'OddsRatio_working_3-way'!R223/3-2*'OddsRatio_working_3-way'!R223^3/27-'OddsRatio_working_3-way'!T223</f>
        <v>0.27911053056120771</v>
      </c>
      <c r="W223" s="11">
        <f>'OddsRatio_working_3-way'!V223^2+4*'OddsRatio_working_3-way'!U223^3/27</f>
        <v>-2.2971418569166374E-3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0.14159787262444615</v>
      </c>
      <c r="Y223" s="11">
        <f>IF('OddsRatio_working_3-way'!W223&gt;=0,IF('OddsRatio_working_3-way'!V223+SQRT('OddsRatio_working_3-way'!W223)&gt;0,0,PI()),ACOS('OddsRatio_working_3-way'!V223/(2*'OddsRatio_working_3-way'!X223)))</f>
        <v>0.17006014196177222</v>
      </c>
      <c r="Z223" s="11">
        <f>'OddsRatio_working_3-way'!X223^(1/3)*COS('OddsRatio_working_3-way'!Y223/3)</f>
        <v>0.52038019332336438</v>
      </c>
      <c r="AA223" s="11">
        <f>'OddsRatio_working_3-way'!X223^(1/3)*COS(('OddsRatio_working_3-way'!Y223+2*PI())/3)</f>
        <v>-0.28576406990079933</v>
      </c>
      <c r="AB223" s="11">
        <f>'OddsRatio_working_3-way'!X223^(1/3)*COS(('OddsRatio_working_3-way'!Y223+4*PI())/3)</f>
        <v>-0.23461612342256519</v>
      </c>
      <c r="AC223" s="11">
        <f>'OddsRatio_working_3-way'!X223^(1/3)*SIN('OddsRatio_working_3-way'!Y223/3)</f>
        <v>2.953028066770505E-2</v>
      </c>
      <c r="AD223" s="11">
        <f>'OddsRatio_working_3-way'!X223^(1/3)*SIN(('OddsRatio_working_3-way'!Y223+2*PI())/3)</f>
        <v>0.43589732671043835</v>
      </c>
      <c r="AE223" s="11">
        <f>'OddsRatio_working_3-way'!X223^(1/3)*SIN(('OddsRatio_working_3-way'!Y223+4*PI())/3)</f>
        <v>-0.46542760737814343</v>
      </c>
      <c r="AF223" s="11">
        <f>-'OddsRatio_working_3-way'!U223/(3*'OddsRatio_working_3-way'!X223^(1/3))*COS(('OddsRatio_working_3-way'!Y223)/3)</f>
        <v>0.52038019332336438</v>
      </c>
      <c r="AG223" s="11">
        <f>-'OddsRatio_working_3-way'!U223/(3*'OddsRatio_working_3-way'!X223^(1/3))*COS(('OddsRatio_working_3-way'!Y223+2*PI())/3)</f>
        <v>-0.28576406990079933</v>
      </c>
      <c r="AH223" s="11">
        <f>-'OddsRatio_working_3-way'!U223/(3*'OddsRatio_working_3-way'!X223^(1/3))*COS(('OddsRatio_working_3-way'!Y223+4*PI())/3)</f>
        <v>-0.23461612342256519</v>
      </c>
      <c r="AI223" s="11">
        <f>'OddsRatio_working_3-way'!U223/(3*'OddsRatio_working_3-way'!X223^(1/3))*SIN(('OddsRatio_working_3-way'!Y223)/3)</f>
        <v>-2.953028066770505E-2</v>
      </c>
      <c r="AJ223" s="11">
        <f>'OddsRatio_working_3-way'!U223/(3*'OddsRatio_working_3-way'!X223^(1/3))*SIN(('OddsRatio_working_3-way'!Y223+2*PI())/3)</f>
        <v>-0.43589732671043835</v>
      </c>
      <c r="AK223" s="11">
        <f>'OddsRatio_working_3-way'!U223/(3*'OddsRatio_working_3-way'!X223^(1/3))*SIN(('OddsRatio_working_3-way'!Y223+4*PI())/3)</f>
        <v>0.46542760737814343</v>
      </c>
      <c r="AL223" s="11">
        <f>'OddsRatio_working_3-way'!Z223+'OddsRatio_working_3-way'!AF223</f>
        <v>1.0407603866467288</v>
      </c>
      <c r="AM223" s="11">
        <f>'OddsRatio_working_3-way'!AA223+'OddsRatio_working_3-way'!AG223</f>
        <v>-0.57152813980159867</v>
      </c>
      <c r="AN223" s="11">
        <f>'OddsRatio_working_3-way'!AB223+'OddsRatio_working_3-way'!AH223</f>
        <v>-0.46923224684513037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1.0407603866467288</v>
      </c>
      <c r="AS223" s="11">
        <f>IF(('OddsRatio_working_3-way'!X223=0),IF(Q223&gt;0,-Q223^(1/3),(-Q223)^(1/3)),'OddsRatio_working_3-way'!AM223-'OddsRatio_working_3-way'!R223/3)</f>
        <v>-0.57152813980159867</v>
      </c>
      <c r="AT223" s="11">
        <f>IF(('OddsRatio_working_3-way'!X223=0),IF(Q223&gt;0,-Q223^(1/3),(-Q223)^(1/3)),'OddsRatio_working_3-way'!AN223-'OddsRatio_working_3-way'!R223/3)</f>
        <v>-0.46923224684513037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2.2999999999999998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3.52</v>
      </c>
      <c r="D224" s="9">
        <f t="shared" si="52"/>
        <v>0.42453935773493345</v>
      </c>
      <c r="E224" s="9">
        <f t="shared" si="53"/>
        <v>0.29979426950216653</v>
      </c>
      <c r="F224" s="9">
        <f t="shared" si="54"/>
        <v>0.27566637276289979</v>
      </c>
      <c r="G224" s="9">
        <f t="shared" si="55"/>
        <v>1.0426878555461783</v>
      </c>
      <c r="H224" s="9">
        <f t="shared" si="56"/>
        <v>2.355494212210032</v>
      </c>
      <c r="I224" s="9">
        <f t="shared" si="57"/>
        <v>3.3356207964234397</v>
      </c>
      <c r="J224" s="9">
        <f t="shared" si="58"/>
        <v>3.627573395976369</v>
      </c>
      <c r="K224" s="11">
        <f t="shared" si="59"/>
        <v>0.43478260869565222</v>
      </c>
      <c r="L224" s="11">
        <f t="shared" si="60"/>
        <v>0.30864197530864196</v>
      </c>
      <c r="M224" s="11">
        <f t="shared" si="61"/>
        <v>0.28409090909090912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-0.27975406236275802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0.23102400819792132</v>
      </c>
      <c r="Q224" s="11">
        <f>2*'OddsRatio_working_3-way'!K224*'OddsRatio_working_3-way'!L224*'OddsRatio_working_3-way'!M224</f>
        <v>7.6245547260040028E-2</v>
      </c>
      <c r="R224" s="11">
        <f t="shared" si="62"/>
        <v>0</v>
      </c>
      <c r="S224" s="11">
        <f t="shared" si="63"/>
        <v>-0.8258110936682368</v>
      </c>
      <c r="T224" s="11">
        <f t="shared" si="64"/>
        <v>-0.27254491540205833</v>
      </c>
      <c r="U224" s="11">
        <f>'OddsRatio_working_3-way'!S224-'OddsRatio_working_3-way'!R224^2/3</f>
        <v>-0.8258110936682368</v>
      </c>
      <c r="V224" s="11">
        <f>'OddsRatio_working_3-way'!S224*'OddsRatio_working_3-way'!R224/3-2*'OddsRatio_working_3-way'!R224^3/27-'OddsRatio_working_3-way'!T224</f>
        <v>0.27254491540205833</v>
      </c>
      <c r="W224" s="11">
        <f>'OddsRatio_working_3-way'!V224^2+4*'OddsRatio_working_3-way'!U224^3/27</f>
        <v>-9.1523662222553481E-3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0.14442393944025561</v>
      </c>
      <c r="Y224" s="11">
        <f>IF('OddsRatio_working_3-way'!W224&gt;=0,IF('OddsRatio_working_3-way'!V224+SQRT('OddsRatio_working_3-way'!W224)&gt;0,0,PI()),ACOS('OddsRatio_working_3-way'!V224/(2*'OddsRatio_working_3-way'!X224)))</f>
        <v>0.33758087659748059</v>
      </c>
      <c r="Z224" s="11">
        <f>'OddsRatio_working_3-way'!X224^(1/3)*COS('OddsRatio_working_3-way'!Y224/3)</f>
        <v>0.52134392777308902</v>
      </c>
      <c r="AA224" s="11">
        <f>'OddsRatio_working_3-way'!X224^(1/3)*COS(('OddsRatio_working_3-way'!Y224+2*PI())/3)</f>
        <v>-0.31169308841016979</v>
      </c>
      <c r="AB224" s="11">
        <f>'OddsRatio_working_3-way'!X224^(1/3)*COS(('OddsRatio_working_3-way'!Y224+4*PI())/3)</f>
        <v>-0.20965083936291951</v>
      </c>
      <c r="AC224" s="11">
        <f>'OddsRatio_working_3-way'!X224^(1/3)*SIN('OddsRatio_working_3-way'!Y224/3)</f>
        <v>5.891411995614499E-2</v>
      </c>
      <c r="AD224" s="11">
        <f>'OddsRatio_working_3-way'!X224^(1/3)*SIN(('OddsRatio_working_3-way'!Y224+2*PI())/3)</f>
        <v>0.42204002558218212</v>
      </c>
      <c r="AE224" s="11">
        <f>'OddsRatio_working_3-way'!X224^(1/3)*SIN(('OddsRatio_working_3-way'!Y224+4*PI())/3)</f>
        <v>-0.48095414553832699</v>
      </c>
      <c r="AF224" s="11">
        <f>-'OddsRatio_working_3-way'!U224/(3*'OddsRatio_working_3-way'!X224^(1/3))*COS(('OddsRatio_working_3-way'!Y224)/3)</f>
        <v>0.52134392777308913</v>
      </c>
      <c r="AG224" s="11">
        <f>-'OddsRatio_working_3-way'!U224/(3*'OddsRatio_working_3-way'!X224^(1/3))*COS(('OddsRatio_working_3-way'!Y224+2*PI())/3)</f>
        <v>-0.31169308841016985</v>
      </c>
      <c r="AH224" s="11">
        <f>-'OddsRatio_working_3-way'!U224/(3*'OddsRatio_working_3-way'!X224^(1/3))*COS(('OddsRatio_working_3-way'!Y224+4*PI())/3)</f>
        <v>-0.20965083936291953</v>
      </c>
      <c r="AI224" s="11">
        <f>'OddsRatio_working_3-way'!U224/(3*'OddsRatio_working_3-way'!X224^(1/3))*SIN(('OddsRatio_working_3-way'!Y224)/3)</f>
        <v>-5.8914119956145004E-2</v>
      </c>
      <c r="AJ224" s="11">
        <f>'OddsRatio_working_3-way'!U224/(3*'OddsRatio_working_3-way'!X224^(1/3))*SIN(('OddsRatio_working_3-way'!Y224+2*PI())/3)</f>
        <v>-0.42204002558218223</v>
      </c>
      <c r="AK224" s="11">
        <f>'OddsRatio_working_3-way'!U224/(3*'OddsRatio_working_3-way'!X224^(1/3))*SIN(('OddsRatio_working_3-way'!Y224+4*PI())/3)</f>
        <v>0.4809541455383271</v>
      </c>
      <c r="AL224" s="11">
        <f>'OddsRatio_working_3-way'!Z224+'OddsRatio_working_3-way'!AF224</f>
        <v>1.0426878555461783</v>
      </c>
      <c r="AM224" s="11">
        <f>'OddsRatio_working_3-way'!AA224+'OddsRatio_working_3-way'!AG224</f>
        <v>-0.6233861768203397</v>
      </c>
      <c r="AN224" s="11">
        <f>'OddsRatio_working_3-way'!AB224+'OddsRatio_working_3-way'!AH224</f>
        <v>-0.41930167872583901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1.0426878555461783</v>
      </c>
      <c r="AS224" s="11">
        <f>IF(('OddsRatio_working_3-way'!X224=0),IF(Q224&gt;0,-Q224^(1/3),(-Q224)^(1/3)),'OddsRatio_working_3-way'!AM224-'OddsRatio_working_3-way'!R224/3)</f>
        <v>-0.6233861768203397</v>
      </c>
      <c r="AT224" s="11">
        <f>IF(('OddsRatio_working_3-way'!X224=0),IF(Q224&gt;0,-Q224^(1/3),(-Q224)^(1/3)),'OddsRatio_working_3-way'!AN224-'OddsRatio_working_3-way'!R224/3)</f>
        <v>-0.41930167872583901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3.73</v>
      </c>
      <c r="B225" s="4">
        <f>IF('True_Odds_Calculator_3-way'!B226="","",'True_Odds_Calculator_3-way'!B226)</f>
        <v>3.34</v>
      </c>
      <c r="C225" s="4">
        <f>IF('True_Odds_Calculator_3-way'!C226="","",'True_Odds_Calculator_3-way'!C226)</f>
        <v>2.17</v>
      </c>
      <c r="D225" s="9">
        <f t="shared" si="52"/>
        <v>0.25963385012920925</v>
      </c>
      <c r="E225" s="9">
        <f t="shared" si="53"/>
        <v>0.290342373758323</v>
      </c>
      <c r="F225" s="9">
        <f t="shared" si="54"/>
        <v>0.45002377611246785</v>
      </c>
      <c r="G225" s="9">
        <f t="shared" si="55"/>
        <v>1.0445340303627555</v>
      </c>
      <c r="H225" s="9">
        <f t="shared" si="56"/>
        <v>3.8515779028903223</v>
      </c>
      <c r="I225" s="9">
        <f t="shared" si="57"/>
        <v>3.4442096310488468</v>
      </c>
      <c r="J225" s="9">
        <f t="shared" si="58"/>
        <v>2.2221048155244238</v>
      </c>
      <c r="K225" s="11">
        <f t="shared" si="59"/>
        <v>0.26809651474530832</v>
      </c>
      <c r="L225" s="11">
        <f t="shared" si="60"/>
        <v>0.29940119760479045</v>
      </c>
      <c r="M225" s="11">
        <f t="shared" si="61"/>
        <v>0.46082949308755761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-0.27647084107319386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0.23081793813443033</v>
      </c>
      <c r="Q225" s="11">
        <f>2*'OddsRatio_working_3-way'!K225*'OddsRatio_working_3-way'!L225*'OddsRatio_working_3-way'!M225</f>
        <v>7.3980108376419981E-2</v>
      </c>
      <c r="R225" s="11">
        <f t="shared" si="62"/>
        <v>0</v>
      </c>
      <c r="S225" s="11">
        <f t="shared" si="63"/>
        <v>-0.83487262974442489</v>
      </c>
      <c r="T225" s="11">
        <f t="shared" si="64"/>
        <v>-0.26758738132834137</v>
      </c>
      <c r="U225" s="11">
        <f>'OddsRatio_working_3-way'!S225-'OddsRatio_working_3-way'!R225^2/3</f>
        <v>-0.83487262974442489</v>
      </c>
      <c r="V225" s="11">
        <f>'OddsRatio_working_3-way'!S225*'OddsRatio_working_3-way'!R225/3-2*'OddsRatio_working_3-way'!R225^3/27-'OddsRatio_working_3-way'!T225</f>
        <v>0.26758738132834137</v>
      </c>
      <c r="W225" s="11">
        <f>'OddsRatio_working_3-way'!V225^2+4*'OddsRatio_working_3-way'!U225^3/27</f>
        <v>-1.4606844977200023E-2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0.14680757100994418</v>
      </c>
      <c r="Y225" s="11">
        <f>IF('OddsRatio_working_3-way'!W225&gt;=0,IF('OddsRatio_working_3-way'!V225+SQRT('OddsRatio_working_3-way'!W225)&gt;0,0,PI()),ACOS('OddsRatio_working_3-way'!V225/(2*'OddsRatio_working_3-way'!X225)))</f>
        <v>0.42423434655415693</v>
      </c>
      <c r="Z225" s="11">
        <f>'OddsRatio_working_3-way'!X225^(1/3)*COS('OddsRatio_working_3-way'!Y225/3)</f>
        <v>0.52226701518137786</v>
      </c>
      <c r="AA225" s="11">
        <f>'OddsRatio_working_3-way'!X225^(1/3)*COS(('OddsRatio_working_3-way'!Y225+2*PI())/3)</f>
        <v>-0.32552318903311489</v>
      </c>
      <c r="AB225" s="11">
        <f>'OddsRatio_working_3-way'!X225^(1/3)*COS(('OddsRatio_working_3-way'!Y225+4*PI())/3)</f>
        <v>-0.19674382614826308</v>
      </c>
      <c r="AC225" s="11">
        <f>'OddsRatio_working_3-way'!X225^(1/3)*SIN('OddsRatio_working_3-way'!Y225/3)</f>
        <v>7.4350799827637704E-2</v>
      </c>
      <c r="AD225" s="11">
        <f>'OddsRatio_working_3-way'!X225^(1/3)*SIN(('OddsRatio_working_3-way'!Y225+2*PI())/3)</f>
        <v>0.41512110279192743</v>
      </c>
      <c r="AE225" s="11">
        <f>'OddsRatio_working_3-way'!X225^(1/3)*SIN(('OddsRatio_working_3-way'!Y225+4*PI())/3)</f>
        <v>-0.48947190261956519</v>
      </c>
      <c r="AF225" s="11">
        <f>-'OddsRatio_working_3-way'!U225/(3*'OddsRatio_working_3-way'!X225^(1/3))*COS(('OddsRatio_working_3-way'!Y225)/3)</f>
        <v>0.52226701518137775</v>
      </c>
      <c r="AG225" s="11">
        <f>-'OddsRatio_working_3-way'!U225/(3*'OddsRatio_working_3-way'!X225^(1/3))*COS(('OddsRatio_working_3-way'!Y225+2*PI())/3)</f>
        <v>-0.32552318903311483</v>
      </c>
      <c r="AH225" s="11">
        <f>-'OddsRatio_working_3-way'!U225/(3*'OddsRatio_working_3-way'!X225^(1/3))*COS(('OddsRatio_working_3-way'!Y225+4*PI())/3)</f>
        <v>-0.19674382614826302</v>
      </c>
      <c r="AI225" s="11">
        <f>'OddsRatio_working_3-way'!U225/(3*'OddsRatio_working_3-way'!X225^(1/3))*SIN(('OddsRatio_working_3-way'!Y225)/3)</f>
        <v>-7.4350799827637676E-2</v>
      </c>
      <c r="AJ225" s="11">
        <f>'OddsRatio_working_3-way'!U225/(3*'OddsRatio_working_3-way'!X225^(1/3))*SIN(('OddsRatio_working_3-way'!Y225+2*PI())/3)</f>
        <v>-0.41512110279192732</v>
      </c>
      <c r="AK225" s="11">
        <f>'OddsRatio_working_3-way'!U225/(3*'OddsRatio_working_3-way'!X225^(1/3))*SIN(('OddsRatio_working_3-way'!Y225+4*PI())/3)</f>
        <v>0.48947190261956508</v>
      </c>
      <c r="AL225" s="11">
        <f>'OddsRatio_working_3-way'!Z225+'OddsRatio_working_3-way'!AF225</f>
        <v>1.0445340303627555</v>
      </c>
      <c r="AM225" s="11">
        <f>'OddsRatio_working_3-way'!AA225+'OddsRatio_working_3-way'!AG225</f>
        <v>-0.65104637806622967</v>
      </c>
      <c r="AN225" s="11">
        <f>'OddsRatio_working_3-way'!AB225+'OddsRatio_working_3-way'!AH225</f>
        <v>-0.3934876522965261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1.0445340303627555</v>
      </c>
      <c r="AS225" s="11">
        <f>IF(('OddsRatio_working_3-way'!X225=0),IF(Q225&gt;0,-Q225^(1/3),(-Q225)^(1/3)),'OddsRatio_working_3-way'!AM225-'OddsRatio_working_3-way'!R225/3)</f>
        <v>-0.65104637806622967</v>
      </c>
      <c r="AT225" s="11">
        <f>IF(('OddsRatio_working_3-way'!X225=0),IF(Q225&gt;0,-Q225^(1/3),(-Q225)^(1/3)),'OddsRatio_working_3-way'!AN225-'OddsRatio_working_3-way'!R225/3)</f>
        <v>-0.3934876522965261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2.74</v>
      </c>
      <c r="B226" s="4">
        <f>IF('True_Odds_Calculator_3-way'!B227="","",'True_Odds_Calculator_3-way'!B227)</f>
        <v>3.43</v>
      </c>
      <c r="C226" s="4">
        <f>IF('True_Odds_Calculator_3-way'!C227="","",'True_Odds_Calculator_3-way'!C227)</f>
        <v>2.7</v>
      </c>
      <c r="D226" s="9">
        <f t="shared" si="52"/>
        <v>0.35567875074770128</v>
      </c>
      <c r="E226" s="9">
        <f t="shared" si="53"/>
        <v>0.28329498368988343</v>
      </c>
      <c r="F226" s="9">
        <f t="shared" si="54"/>
        <v>0.36102626556241546</v>
      </c>
      <c r="G226" s="9">
        <f t="shared" si="55"/>
        <v>1.0411068070762366</v>
      </c>
      <c r="H226" s="9">
        <f t="shared" si="56"/>
        <v>2.8115258443126514</v>
      </c>
      <c r="I226" s="9">
        <f t="shared" si="57"/>
        <v>3.5298895411952556</v>
      </c>
      <c r="J226" s="9">
        <f t="shared" si="58"/>
        <v>2.7698815720296022</v>
      </c>
      <c r="K226" s="11">
        <f t="shared" si="59"/>
        <v>0.36496350364963503</v>
      </c>
      <c r="L226" s="11">
        <f t="shared" si="60"/>
        <v>0.29154518950437314</v>
      </c>
      <c r="M226" s="11">
        <f t="shared" si="61"/>
        <v>0.37037037037037035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-0.28326700857611031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0.23132877296440529</v>
      </c>
      <c r="Q226" s="11">
        <f>2*'OddsRatio_working_3-way'!K226*'OddsRatio_working_3-way'!L226*'OddsRatio_working_3-way'!M226</f>
        <v>7.8817299136083568E-2</v>
      </c>
      <c r="R226" s="11">
        <f t="shared" si="62"/>
        <v>0</v>
      </c>
      <c r="S226" s="11">
        <f t="shared" si="63"/>
        <v>-0.81664565925703325</v>
      </c>
      <c r="T226" s="11">
        <f t="shared" si="64"/>
        <v>-0.27824383620341847</v>
      </c>
      <c r="U226" s="11">
        <f>'OddsRatio_working_3-way'!S226-'OddsRatio_working_3-way'!R226^2/3</f>
        <v>-0.81664565925703325</v>
      </c>
      <c r="V226" s="11">
        <f>'OddsRatio_working_3-way'!S226*'OddsRatio_working_3-way'!R226/3-2*'OddsRatio_working_3-way'!R226^3/27-'OddsRatio_working_3-way'!T226</f>
        <v>0.27824383620341847</v>
      </c>
      <c r="W226" s="11">
        <f>'OddsRatio_working_3-way'!V226^2+4*'OddsRatio_working_3-way'!U226^3/27</f>
        <v>-3.2661846595545829E-3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0.14202624497319971</v>
      </c>
      <c r="Y226" s="11">
        <f>IF('OddsRatio_working_3-way'!W226&gt;=0,IF('OddsRatio_working_3-way'!V226+SQRT('OddsRatio_working_3-way'!W226)&gt;0,0,PI()),ACOS('OddsRatio_working_3-way'!V226/(2*'OddsRatio_working_3-way'!X226)))</f>
        <v>0.20257988227996981</v>
      </c>
      <c r="Z226" s="11">
        <f>'OddsRatio_working_3-way'!X226^(1/3)*COS('OddsRatio_working_3-way'!Y226/3)</f>
        <v>0.52055340353811841</v>
      </c>
      <c r="AA226" s="11">
        <f>'OddsRatio_working_3-way'!X226^(1/3)*COS(('OddsRatio_working_3-way'!Y226+2*PI())/3)</f>
        <v>-0.29076490215738854</v>
      </c>
      <c r="AB226" s="11">
        <f>'OddsRatio_working_3-way'!X226^(1/3)*COS(('OddsRatio_working_3-way'!Y226+4*PI())/3)</f>
        <v>-0.22978850138072981</v>
      </c>
      <c r="AC226" s="11">
        <f>'OddsRatio_working_3-way'!X226^(1/3)*SIN('OddsRatio_working_3-way'!Y226/3)</f>
        <v>3.5204741402618374E-2</v>
      </c>
      <c r="AD226" s="11">
        <f>'OddsRatio_working_3-way'!X226^(1/3)*SIN(('OddsRatio_working_3-way'!Y226+2*PI())/3)</f>
        <v>0.43321010078915367</v>
      </c>
      <c r="AE226" s="11">
        <f>'OddsRatio_working_3-way'!X226^(1/3)*SIN(('OddsRatio_working_3-way'!Y226+4*PI())/3)</f>
        <v>-0.4684148421917721</v>
      </c>
      <c r="AF226" s="11">
        <f>-'OddsRatio_working_3-way'!U226/(3*'OddsRatio_working_3-way'!X226^(1/3))*COS(('OddsRatio_working_3-way'!Y226)/3)</f>
        <v>0.5205534035381183</v>
      </c>
      <c r="AG226" s="11">
        <f>-'OddsRatio_working_3-way'!U226/(3*'OddsRatio_working_3-way'!X226^(1/3))*COS(('OddsRatio_working_3-way'!Y226+2*PI())/3)</f>
        <v>-0.29076490215738848</v>
      </c>
      <c r="AH226" s="11">
        <f>-'OddsRatio_working_3-way'!U226/(3*'OddsRatio_working_3-way'!X226^(1/3))*COS(('OddsRatio_working_3-way'!Y226+4*PI())/3)</f>
        <v>-0.22978850138072976</v>
      </c>
      <c r="AI226" s="11">
        <f>'OddsRatio_working_3-way'!U226/(3*'OddsRatio_working_3-way'!X226^(1/3))*SIN(('OddsRatio_working_3-way'!Y226)/3)</f>
        <v>-3.5204741402618367E-2</v>
      </c>
      <c r="AJ226" s="11">
        <f>'OddsRatio_working_3-way'!U226/(3*'OddsRatio_working_3-way'!X226^(1/3))*SIN(('OddsRatio_working_3-way'!Y226+2*PI())/3)</f>
        <v>-0.43321010078915362</v>
      </c>
      <c r="AK226" s="11">
        <f>'OddsRatio_working_3-way'!U226/(3*'OddsRatio_working_3-way'!X226^(1/3))*SIN(('OddsRatio_working_3-way'!Y226+4*PI())/3)</f>
        <v>0.46841484219177199</v>
      </c>
      <c r="AL226" s="11">
        <f>'OddsRatio_working_3-way'!Z226+'OddsRatio_working_3-way'!AF226</f>
        <v>1.0411068070762366</v>
      </c>
      <c r="AM226" s="11">
        <f>'OddsRatio_working_3-way'!AA226+'OddsRatio_working_3-way'!AG226</f>
        <v>-0.58152980431477697</v>
      </c>
      <c r="AN226" s="11">
        <f>'OddsRatio_working_3-way'!AB226+'OddsRatio_working_3-way'!AH226</f>
        <v>-0.45957700276145957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1.0411068070762366</v>
      </c>
      <c r="AS226" s="11">
        <f>IF(('OddsRatio_working_3-way'!X226=0),IF(Q226&gt;0,-Q226^(1/3),(-Q226)^(1/3)),'OddsRatio_working_3-way'!AM226-'OddsRatio_working_3-way'!R226/3)</f>
        <v>-0.58152980431477697</v>
      </c>
      <c r="AT226" s="11">
        <f>IF(('OddsRatio_working_3-way'!X226=0),IF(Q226&gt;0,-Q226^(1/3),(-Q226)^(1/3)),'OddsRatio_working_3-way'!AN226-'OddsRatio_working_3-way'!R226/3)</f>
        <v>-0.45957700276145957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3.39</v>
      </c>
      <c r="C227" s="4">
        <f>IF('True_Odds_Calculator_3-way'!C228="","",'True_Odds_Calculator_3-way'!C228)</f>
        <v>2.4700000000000002</v>
      </c>
      <c r="D227" s="9">
        <f t="shared" si="52"/>
        <v>0.31875085972959066</v>
      </c>
      <c r="E227" s="9">
        <f t="shared" si="53"/>
        <v>0.28639208728882981</v>
      </c>
      <c r="F227" s="9">
        <f t="shared" si="54"/>
        <v>0.39485705298157925</v>
      </c>
      <c r="G227" s="9">
        <f t="shared" si="55"/>
        <v>1.0425592391260103</v>
      </c>
      <c r="H227" s="9">
        <f t="shared" si="56"/>
        <v>3.1372464402083207</v>
      </c>
      <c r="I227" s="9">
        <f t="shared" si="57"/>
        <v>3.4917165815111648</v>
      </c>
      <c r="J227" s="9">
        <f t="shared" si="58"/>
        <v>2.5325620815152354</v>
      </c>
      <c r="K227" s="11">
        <f t="shared" si="59"/>
        <v>0.32786885245901642</v>
      </c>
      <c r="L227" s="11">
        <f t="shared" si="60"/>
        <v>0.29498525073746312</v>
      </c>
      <c r="M227" s="11">
        <f t="shared" si="61"/>
        <v>0.40485829959514169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-0.28201525810083672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0.23141472514215267</v>
      </c>
      <c r="Q227" s="11">
        <f>2*'OddsRatio_working_3-way'!K227*'OddsRatio_working_3-way'!L227*'OddsRatio_working_3-way'!M227</f>
        <v>7.8312935750305471E-2</v>
      </c>
      <c r="R227" s="11">
        <f t="shared" si="62"/>
        <v>0</v>
      </c>
      <c r="S227" s="11">
        <f t="shared" si="63"/>
        <v>-0.82057519405353785</v>
      </c>
      <c r="T227" s="11">
        <f t="shared" si="64"/>
        <v>-0.27769042099950519</v>
      </c>
      <c r="U227" s="11">
        <f>'OddsRatio_working_3-way'!S227-'OddsRatio_working_3-way'!R227^2/3</f>
        <v>-0.82057519405353785</v>
      </c>
      <c r="V227" s="11">
        <f>'OddsRatio_working_3-way'!S227*'OddsRatio_working_3-way'!R227/3-2*'OddsRatio_working_3-way'!R227^3/27-'OddsRatio_working_3-way'!T227</f>
        <v>0.27769042099950519</v>
      </c>
      <c r="W227" s="11">
        <f>'OddsRatio_working_3-way'!V227^2+4*'OddsRatio_working_3-way'!U227^3/27</f>
        <v>-4.7441923846240075E-3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0.14305257975610441</v>
      </c>
      <c r="Y227" s="11">
        <f>IF('OddsRatio_working_3-way'!W227&gt;=0,IF('OddsRatio_working_3-way'!V227+SQRT('OddsRatio_working_3-way'!W227)&gt;0,0,PI()),ACOS('OddsRatio_working_3-way'!V227/(2*'OddsRatio_working_3-way'!X227)))</f>
        <v>0.24313231431557436</v>
      </c>
      <c r="Z227" s="11">
        <f>'OddsRatio_working_3-way'!X227^(1/3)*COS('OddsRatio_working_3-way'!Y227/3)</f>
        <v>0.52127961956300506</v>
      </c>
      <c r="AA227" s="11">
        <f>'OddsRatio_working_3-way'!X227^(1/3)*COS(('OddsRatio_working_3-way'!Y227+2*PI())/3)</f>
        <v>-0.29730678653949222</v>
      </c>
      <c r="AB227" s="11">
        <f>'OddsRatio_working_3-way'!X227^(1/3)*COS(('OddsRatio_working_3-way'!Y227+4*PI())/3)</f>
        <v>-0.22397283302351295</v>
      </c>
      <c r="AC227" s="11">
        <f>'OddsRatio_working_3-way'!X227^(1/3)*SIN('OddsRatio_working_3-way'!Y227/3)</f>
        <v>4.2339377803190283E-2</v>
      </c>
      <c r="AD227" s="11">
        <f>'OddsRatio_working_3-way'!X227^(1/3)*SIN(('OddsRatio_working_3-way'!Y227+2*PI())/3)</f>
        <v>0.43027170411505494</v>
      </c>
      <c r="AE227" s="11">
        <f>'OddsRatio_working_3-way'!X227^(1/3)*SIN(('OddsRatio_working_3-way'!Y227+4*PI())/3)</f>
        <v>-0.47261108191824508</v>
      </c>
      <c r="AF227" s="11">
        <f>-'OddsRatio_working_3-way'!U227/(3*'OddsRatio_working_3-way'!X227^(1/3))*COS(('OddsRatio_working_3-way'!Y227)/3)</f>
        <v>0.52127961956300517</v>
      </c>
      <c r="AG227" s="11">
        <f>-'OddsRatio_working_3-way'!U227/(3*'OddsRatio_working_3-way'!X227^(1/3))*COS(('OddsRatio_working_3-way'!Y227+2*PI())/3)</f>
        <v>-0.29730678653949227</v>
      </c>
      <c r="AH227" s="11">
        <f>-'OddsRatio_working_3-way'!U227/(3*'OddsRatio_working_3-way'!X227^(1/3))*COS(('OddsRatio_working_3-way'!Y227+4*PI())/3)</f>
        <v>-0.22397283302351301</v>
      </c>
      <c r="AI227" s="11">
        <f>'OddsRatio_working_3-way'!U227/(3*'OddsRatio_working_3-way'!X227^(1/3))*SIN(('OddsRatio_working_3-way'!Y227)/3)</f>
        <v>-4.233937780319029E-2</v>
      </c>
      <c r="AJ227" s="11">
        <f>'OddsRatio_working_3-way'!U227/(3*'OddsRatio_working_3-way'!X227^(1/3))*SIN(('OddsRatio_working_3-way'!Y227+2*PI())/3)</f>
        <v>-0.43027170411505505</v>
      </c>
      <c r="AK227" s="11">
        <f>'OddsRatio_working_3-way'!U227/(3*'OddsRatio_working_3-way'!X227^(1/3))*SIN(('OddsRatio_working_3-way'!Y227+4*PI())/3)</f>
        <v>0.47261108191824519</v>
      </c>
      <c r="AL227" s="11">
        <f>'OddsRatio_working_3-way'!Z227+'OddsRatio_working_3-way'!AF227</f>
        <v>1.0425592391260103</v>
      </c>
      <c r="AM227" s="11">
        <f>'OddsRatio_working_3-way'!AA227+'OddsRatio_working_3-way'!AG227</f>
        <v>-0.59461357307898455</v>
      </c>
      <c r="AN227" s="11">
        <f>'OddsRatio_working_3-way'!AB227+'OddsRatio_working_3-way'!AH227</f>
        <v>-0.44794566604702596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1.0425592391260103</v>
      </c>
      <c r="AS227" s="11">
        <f>IF(('OddsRatio_working_3-way'!X227=0),IF(Q227&gt;0,-Q227^(1/3),(-Q227)^(1/3)),'OddsRatio_working_3-way'!AM227-'OddsRatio_working_3-way'!R227/3)</f>
        <v>-0.59461357307898455</v>
      </c>
      <c r="AT227" s="11">
        <f>IF(('OddsRatio_working_3-way'!X227=0),IF(Q227&gt;0,-Q227^(1/3),(-Q227)^(1/3)),'OddsRatio_working_3-way'!AN227-'OddsRatio_working_3-way'!R227/3)</f>
        <v>-0.44794566604702596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2.7</v>
      </c>
      <c r="B228" s="4">
        <f>IF('True_Odds_Calculator_3-way'!B229="","",'True_Odds_Calculator_3-way'!B229)</f>
        <v>3.16</v>
      </c>
      <c r="C228" s="4">
        <f>IF('True_Odds_Calculator_3-way'!C229="","",'True_Odds_Calculator_3-way'!C229)</f>
        <v>2.93</v>
      </c>
      <c r="D228" s="9">
        <f t="shared" si="52"/>
        <v>0.36063382227994079</v>
      </c>
      <c r="E228" s="9">
        <f t="shared" si="53"/>
        <v>0.30744441226952246</v>
      </c>
      <c r="F228" s="9">
        <f t="shared" si="54"/>
        <v>0.33192176545053681</v>
      </c>
      <c r="G228" s="9">
        <f t="shared" si="55"/>
        <v>1.0428798641855899</v>
      </c>
      <c r="H228" s="9">
        <f t="shared" si="56"/>
        <v>2.772895769115503</v>
      </c>
      <c r="I228" s="9">
        <f t="shared" si="57"/>
        <v>3.2526205066408744</v>
      </c>
      <c r="J228" s="9">
        <f t="shared" si="58"/>
        <v>3.0127581378781882</v>
      </c>
      <c r="K228" s="11">
        <f t="shared" si="59"/>
        <v>0.37037037037037035</v>
      </c>
      <c r="L228" s="11">
        <f t="shared" si="60"/>
        <v>0.31645569620253161</v>
      </c>
      <c r="M228" s="11">
        <f t="shared" si="61"/>
        <v>0.34129692832764502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-0.28349246122607685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0.23161148792980121</v>
      </c>
      <c r="Q228" s="11">
        <f>2*'OddsRatio_working_3-way'!K228*'OddsRatio_working_3-way'!L228*'OddsRatio_working_3-way'!M228</f>
        <v>8.0003968196822539E-2</v>
      </c>
      <c r="R228" s="11">
        <f t="shared" si="62"/>
        <v>0</v>
      </c>
      <c r="S228" s="11">
        <f t="shared" si="63"/>
        <v>-0.81699346405228712</v>
      </c>
      <c r="T228" s="11">
        <f t="shared" si="64"/>
        <v>-0.28220845044984016</v>
      </c>
      <c r="U228" s="11">
        <f>'OddsRatio_working_3-way'!S228-'OddsRatio_working_3-way'!R228^2/3</f>
        <v>-0.81699346405228712</v>
      </c>
      <c r="V228" s="11">
        <f>'OddsRatio_working_3-way'!S228*'OddsRatio_working_3-way'!R228/3-2*'OddsRatio_working_3-way'!R228^3/27-'OddsRatio_working_3-way'!T228</f>
        <v>0.28220845044984016</v>
      </c>
      <c r="W228" s="11">
        <f>'OddsRatio_working_3-way'!V228^2+4*'OddsRatio_working_3-way'!U228^3/27</f>
        <v>-1.1473423591585319E-3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0.14211698690204</v>
      </c>
      <c r="Y228" s="11">
        <f>IF('OddsRatio_working_3-way'!W228&gt;=0,IF('OddsRatio_working_3-way'!V228+SQRT('OddsRatio_working_3-way'!W228)&gt;0,0,PI()),ACOS('OddsRatio_working_3-way'!V228/(2*'OddsRatio_working_3-way'!X228)))</f>
        <v>0.11945487473286298</v>
      </c>
      <c r="Z228" s="11">
        <f>'OddsRatio_working_3-way'!X228^(1/3)*COS('OddsRatio_working_3-way'!Y228/3)</f>
        <v>0.52143993209279493</v>
      </c>
      <c r="AA228" s="11">
        <f>'OddsRatio_working_3-way'!X228^(1/3)*COS(('OddsRatio_working_3-way'!Y228+2*PI())/3)</f>
        <v>-0.27871062827344989</v>
      </c>
      <c r="AB228" s="11">
        <f>'OddsRatio_working_3-way'!X228^(1/3)*COS(('OddsRatio_working_3-way'!Y228+4*PI())/3)</f>
        <v>-0.24272930381934515</v>
      </c>
      <c r="AC228" s="11">
        <f>'OddsRatio_working_3-way'!X228^(1/3)*SIN('OddsRatio_working_3-way'!Y228/3)</f>
        <v>2.077382735937677E-2</v>
      </c>
      <c r="AD228" s="11">
        <f>'OddsRatio_working_3-way'!X228^(1/3)*SIN(('OddsRatio_working_3-way'!Y228+2*PI())/3)</f>
        <v>0.44119331406030465</v>
      </c>
      <c r="AE228" s="11">
        <f>'OddsRatio_working_3-way'!X228^(1/3)*SIN(('OddsRatio_working_3-way'!Y228+4*PI())/3)</f>
        <v>-0.46196714141968126</v>
      </c>
      <c r="AF228" s="11">
        <f>-'OddsRatio_working_3-way'!U228/(3*'OddsRatio_working_3-way'!X228^(1/3))*COS(('OddsRatio_working_3-way'!Y228)/3)</f>
        <v>0.52143993209279482</v>
      </c>
      <c r="AG228" s="11">
        <f>-'OddsRatio_working_3-way'!U228/(3*'OddsRatio_working_3-way'!X228^(1/3))*COS(('OddsRatio_working_3-way'!Y228+2*PI())/3)</f>
        <v>-0.27871062827344983</v>
      </c>
      <c r="AH228" s="11">
        <f>-'OddsRatio_working_3-way'!U228/(3*'OddsRatio_working_3-way'!X228^(1/3))*COS(('OddsRatio_working_3-way'!Y228+4*PI())/3)</f>
        <v>-0.2427293038193451</v>
      </c>
      <c r="AI228" s="11">
        <f>'OddsRatio_working_3-way'!U228/(3*'OddsRatio_working_3-way'!X228^(1/3))*SIN(('OddsRatio_working_3-way'!Y228)/3)</f>
        <v>-2.0773827359376763E-2</v>
      </c>
      <c r="AJ228" s="11">
        <f>'OddsRatio_working_3-way'!U228/(3*'OddsRatio_working_3-way'!X228^(1/3))*SIN(('OddsRatio_working_3-way'!Y228+2*PI())/3)</f>
        <v>-0.44119331406030454</v>
      </c>
      <c r="AK228" s="11">
        <f>'OddsRatio_working_3-way'!U228/(3*'OddsRatio_working_3-way'!X228^(1/3))*SIN(('OddsRatio_working_3-way'!Y228+4*PI())/3)</f>
        <v>0.4619671414196812</v>
      </c>
      <c r="AL228" s="11">
        <f>'OddsRatio_working_3-way'!Z228+'OddsRatio_working_3-way'!AF228</f>
        <v>1.0428798641855899</v>
      </c>
      <c r="AM228" s="11">
        <f>'OddsRatio_working_3-way'!AA228+'OddsRatio_working_3-way'!AG228</f>
        <v>-0.55742125654689967</v>
      </c>
      <c r="AN228" s="11">
        <f>'OddsRatio_working_3-way'!AB228+'OddsRatio_working_3-way'!AH228</f>
        <v>-0.48545860763869025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1.0428798641855899</v>
      </c>
      <c r="AS228" s="11">
        <f>IF(('OddsRatio_working_3-way'!X228=0),IF(Q228&gt;0,-Q228^(1/3),(-Q228)^(1/3)),'OddsRatio_working_3-way'!AM228-'OddsRatio_working_3-way'!R228/3)</f>
        <v>-0.55742125654689967</v>
      </c>
      <c r="AT228" s="11">
        <f>IF(('OddsRatio_working_3-way'!X228=0),IF(Q228&gt;0,-Q228^(1/3),(-Q228)^(1/3)),'OddsRatio_working_3-way'!AN228-'OddsRatio_working_3-way'!R228/3)</f>
        <v>-0.48545860763869025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3.21</v>
      </c>
      <c r="B229" s="4">
        <f>IF('True_Odds_Calculator_3-way'!B230="","",'True_Odds_Calculator_3-way'!B230)</f>
        <v>3.3</v>
      </c>
      <c r="C229" s="4">
        <f>IF('True_Odds_Calculator_3-way'!C230="","",'True_Odds_Calculator_3-way'!C230)</f>
        <v>2.42</v>
      </c>
      <c r="D229" s="9">
        <f t="shared" si="52"/>
        <v>0.30262177403380836</v>
      </c>
      <c r="E229" s="9">
        <f t="shared" si="53"/>
        <v>0.29426465253100453</v>
      </c>
      <c r="F229" s="9">
        <f t="shared" si="54"/>
        <v>0.40311357343518722</v>
      </c>
      <c r="G229" s="9">
        <f t="shared" si="55"/>
        <v>1.0427397676959274</v>
      </c>
      <c r="H229" s="9">
        <f t="shared" si="56"/>
        <v>3.3044548866080001</v>
      </c>
      <c r="I229" s="9">
        <f t="shared" si="57"/>
        <v>3.3983014657006323</v>
      </c>
      <c r="J229" s="9">
        <f t="shared" si="58"/>
        <v>2.4806904701282169</v>
      </c>
      <c r="K229" s="11">
        <f t="shared" si="59"/>
        <v>0.3115264797507788</v>
      </c>
      <c r="L229" s="11">
        <f t="shared" si="60"/>
        <v>0.30303030303030304</v>
      </c>
      <c r="M229" s="11">
        <f t="shared" si="61"/>
        <v>0.41322314049586778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-0.28156204822614039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0.23132381979991465</v>
      </c>
      <c r="Q229" s="11">
        <f>2*'OddsRatio_working_3-way'!K229*'OddsRatio_working_3-way'!L229*'OddsRatio_working_3-way'!M229</f>
        <v>7.8018151703175262E-2</v>
      </c>
      <c r="R229" s="11">
        <f t="shared" si="62"/>
        <v>0</v>
      </c>
      <c r="S229" s="11">
        <f t="shared" si="63"/>
        <v>-0.82157315326149272</v>
      </c>
      <c r="T229" s="11">
        <f t="shared" si="64"/>
        <v>-0.27709043954856416</v>
      </c>
      <c r="U229" s="11">
        <f>'OddsRatio_working_3-way'!S229-'OddsRatio_working_3-way'!R229^2/3</f>
        <v>-0.82157315326149272</v>
      </c>
      <c r="V229" s="11">
        <f>'OddsRatio_working_3-way'!S229*'OddsRatio_working_3-way'!R229/3-2*'OddsRatio_working_3-way'!R229^3/27-'OddsRatio_working_3-way'!T229</f>
        <v>0.27709043954856416</v>
      </c>
      <c r="W229" s="11">
        <f>'OddsRatio_working_3-way'!V229^2+4*'OddsRatio_working_3-way'!U229^3/27</f>
        <v>-5.3760670793543963E-3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0.14331362353992283</v>
      </c>
      <c r="Y229" s="11">
        <f>IF('OddsRatio_working_3-way'!W229&gt;=0,IF('OddsRatio_working_3-way'!V229+SQRT('OddsRatio_working_3-way'!W229)&gt;0,0,PI()),ACOS('OddsRatio_working_3-way'!V229/(2*'OddsRatio_working_3-way'!X229)))</f>
        <v>0.25868387403329551</v>
      </c>
      <c r="Z229" s="11">
        <f>'OddsRatio_working_3-way'!X229^(1/3)*COS('OddsRatio_working_3-way'!Y229/3)</f>
        <v>0.52136988384796379</v>
      </c>
      <c r="AA229" s="11">
        <f>'OddsRatio_working_3-way'!X229^(1/3)*COS(('OddsRatio_working_3-way'!Y229+2*PI())/3)</f>
        <v>-0.29971533364176806</v>
      </c>
      <c r="AB229" s="11">
        <f>'OddsRatio_working_3-way'!X229^(1/3)*COS(('OddsRatio_working_3-way'!Y229+4*PI())/3)</f>
        <v>-0.22165455020619562</v>
      </c>
      <c r="AC229" s="11">
        <f>'OddsRatio_working_3-way'!X229^(1/3)*SIN('OddsRatio_working_3-way'!Y229/3)</f>
        <v>4.5068414329680888E-2</v>
      </c>
      <c r="AD229" s="11">
        <f>'OddsRatio_working_3-way'!X229^(1/3)*SIN(('OddsRatio_working_3-way'!Y229+2*PI())/3)</f>
        <v>0.42898535701563828</v>
      </c>
      <c r="AE229" s="11">
        <f>'OddsRatio_working_3-way'!X229^(1/3)*SIN(('OddsRatio_working_3-way'!Y229+4*PI())/3)</f>
        <v>-0.47405377134531912</v>
      </c>
      <c r="AF229" s="11">
        <f>-'OddsRatio_working_3-way'!U229/(3*'OddsRatio_working_3-way'!X229^(1/3))*COS(('OddsRatio_working_3-way'!Y229)/3)</f>
        <v>0.52136988384796357</v>
      </c>
      <c r="AG229" s="11">
        <f>-'OddsRatio_working_3-way'!U229/(3*'OddsRatio_working_3-way'!X229^(1/3))*COS(('OddsRatio_working_3-way'!Y229+2*PI())/3)</f>
        <v>-0.29971533364176794</v>
      </c>
      <c r="AH229" s="11">
        <f>-'OddsRatio_working_3-way'!U229/(3*'OddsRatio_working_3-way'!X229^(1/3))*COS(('OddsRatio_working_3-way'!Y229+4*PI())/3)</f>
        <v>-0.22165455020619554</v>
      </c>
      <c r="AI229" s="11">
        <f>'OddsRatio_working_3-way'!U229/(3*'OddsRatio_working_3-way'!X229^(1/3))*SIN(('OddsRatio_working_3-way'!Y229)/3)</f>
        <v>-4.5068414329680867E-2</v>
      </c>
      <c r="AJ229" s="11">
        <f>'OddsRatio_working_3-way'!U229/(3*'OddsRatio_working_3-way'!X229^(1/3))*SIN(('OddsRatio_working_3-way'!Y229+2*PI())/3)</f>
        <v>-0.42898535701563811</v>
      </c>
      <c r="AK229" s="11">
        <f>'OddsRatio_working_3-way'!U229/(3*'OddsRatio_working_3-way'!X229^(1/3))*SIN(('OddsRatio_working_3-way'!Y229+4*PI())/3)</f>
        <v>0.4740537713453189</v>
      </c>
      <c r="AL229" s="11">
        <f>'OddsRatio_working_3-way'!Z229+'OddsRatio_working_3-way'!AF229</f>
        <v>1.0427397676959274</v>
      </c>
      <c r="AM229" s="11">
        <f>'OddsRatio_working_3-way'!AA229+'OddsRatio_working_3-way'!AG229</f>
        <v>-0.599430667283536</v>
      </c>
      <c r="AN229" s="11">
        <f>'OddsRatio_working_3-way'!AB229+'OddsRatio_working_3-way'!AH229</f>
        <v>-0.44330910041239113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1.0427397676959274</v>
      </c>
      <c r="AS229" s="11">
        <f>IF(('OddsRatio_working_3-way'!X229=0),IF(Q229&gt;0,-Q229^(1/3),(-Q229)^(1/3)),'OddsRatio_working_3-way'!AM229-'OddsRatio_working_3-way'!R229/3)</f>
        <v>-0.599430667283536</v>
      </c>
      <c r="AT229" s="11">
        <f>IF(('OddsRatio_working_3-way'!X229=0),IF(Q229&gt;0,-Q229^(1/3),(-Q229)^(1/3)),'OddsRatio_working_3-way'!AN229-'OddsRatio_working_3-way'!R229/3)</f>
        <v>-0.44330910041239113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2.19</v>
      </c>
      <c r="B230" s="4">
        <f>IF('True_Odds_Calculator_3-way'!B231="","",'True_Odds_Calculator_3-way'!B231)</f>
        <v>3.45</v>
      </c>
      <c r="C230" s="4">
        <f>IF('True_Odds_Calculator_3-way'!C231="","",'True_Odds_Calculator_3-way'!C231)</f>
        <v>3.47</v>
      </c>
      <c r="D230" s="9">
        <f t="shared" si="52"/>
        <v>0.44350101761682409</v>
      </c>
      <c r="E230" s="9">
        <f t="shared" si="53"/>
        <v>0.27906586264811462</v>
      </c>
      <c r="F230" s="9">
        <f t="shared" si="54"/>
        <v>0.27743311973506118</v>
      </c>
      <c r="G230" s="9">
        <f t="shared" si="55"/>
        <v>1.054442233743369</v>
      </c>
      <c r="H230" s="9">
        <f t="shared" si="56"/>
        <v>2.2547862581546085</v>
      </c>
      <c r="I230" s="9">
        <f t="shared" si="57"/>
        <v>3.5833834726712537</v>
      </c>
      <c r="J230" s="9">
        <f t="shared" si="58"/>
        <v>3.6044723173461217</v>
      </c>
      <c r="K230" s="11">
        <f t="shared" si="59"/>
        <v>0.45662100456621008</v>
      </c>
      <c r="L230" s="11">
        <f t="shared" si="60"/>
        <v>0.28985507246376813</v>
      </c>
      <c r="M230" s="11">
        <f t="shared" si="61"/>
        <v>0.28818443804034583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-0.27467384963184049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0.23304968783356672</v>
      </c>
      <c r="Q230" s="11">
        <f>2*'OddsRatio_working_3-way'!K230*'OddsRatio_working_3-way'!L230*'OddsRatio_working_3-way'!M230</f>
        <v>7.6284676868597925E-2</v>
      </c>
      <c r="R230" s="11">
        <f t="shared" si="62"/>
        <v>0</v>
      </c>
      <c r="S230" s="11">
        <f t="shared" si="63"/>
        <v>-0.84845968462573051</v>
      </c>
      <c r="T230" s="11">
        <f t="shared" si="64"/>
        <v>-0.27772821100678569</v>
      </c>
      <c r="U230" s="11">
        <f>'OddsRatio_working_3-way'!S230-'OddsRatio_working_3-way'!R230^2/3</f>
        <v>-0.84845968462573051</v>
      </c>
      <c r="V230" s="11">
        <f>'OddsRatio_working_3-way'!S230*'OddsRatio_working_3-way'!R230/3-2*'OddsRatio_working_3-way'!R230^3/27-'OddsRatio_working_3-way'!T230</f>
        <v>0.27772821100678569</v>
      </c>
      <c r="W230" s="11">
        <f>'OddsRatio_working_3-way'!V230^2+4*'OddsRatio_working_3-way'!U230^3/27</f>
        <v>-1.3354805674520798E-2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0.15040592147880222</v>
      </c>
      <c r="Y230" s="11">
        <f>IF('OddsRatio_working_3-way'!W230&gt;=0,IF('OddsRatio_working_3-way'!V230+SQRT('OddsRatio_working_3-way'!W230)&gt;0,0,PI()),ACOS('OddsRatio_working_3-way'!V230/(2*'OddsRatio_working_3-way'!X230)))</f>
        <v>0.39430905952721695</v>
      </c>
      <c r="Z230" s="11">
        <f>'OddsRatio_working_3-way'!X230^(1/3)*COS('OddsRatio_working_3-way'!Y230/3)</f>
        <v>0.52722111687168449</v>
      </c>
      <c r="AA230" s="11">
        <f>'OddsRatio_working_3-way'!X230^(1/3)*COS(('OddsRatio_working_3-way'!Y230+2*PI())/3)</f>
        <v>-0.32397065783820289</v>
      </c>
      <c r="AB230" s="11">
        <f>'OddsRatio_working_3-way'!X230^(1/3)*COS(('OddsRatio_working_3-way'!Y230+4*PI())/3)</f>
        <v>-0.20325045903348168</v>
      </c>
      <c r="AC230" s="11">
        <f>'OddsRatio_working_3-way'!X230^(1/3)*SIN('OddsRatio_working_3-way'!Y230/3)</f>
        <v>6.969783927653099E-2</v>
      </c>
      <c r="AD230" s="11">
        <f>'OddsRatio_working_3-way'!X230^(1/3)*SIN(('OddsRatio_working_3-way'!Y230+2*PI())/3)</f>
        <v>0.42173796098421773</v>
      </c>
      <c r="AE230" s="11">
        <f>'OddsRatio_working_3-way'!X230^(1/3)*SIN(('OddsRatio_working_3-way'!Y230+4*PI())/3)</f>
        <v>-0.49143580026074868</v>
      </c>
      <c r="AF230" s="11">
        <f>-'OddsRatio_working_3-way'!U230/(3*'OddsRatio_working_3-way'!X230^(1/3))*COS(('OddsRatio_working_3-way'!Y230)/3)</f>
        <v>0.52722111687168449</v>
      </c>
      <c r="AG230" s="11">
        <f>-'OddsRatio_working_3-way'!U230/(3*'OddsRatio_working_3-way'!X230^(1/3))*COS(('OddsRatio_working_3-way'!Y230+2*PI())/3)</f>
        <v>-0.32397065783820289</v>
      </c>
      <c r="AH230" s="11">
        <f>-'OddsRatio_working_3-way'!U230/(3*'OddsRatio_working_3-way'!X230^(1/3))*COS(('OddsRatio_working_3-way'!Y230+4*PI())/3)</f>
        <v>-0.20325045903348168</v>
      </c>
      <c r="AI230" s="11">
        <f>'OddsRatio_working_3-way'!U230/(3*'OddsRatio_working_3-way'!X230^(1/3))*SIN(('OddsRatio_working_3-way'!Y230)/3)</f>
        <v>-6.969783927653099E-2</v>
      </c>
      <c r="AJ230" s="11">
        <f>'OddsRatio_working_3-way'!U230/(3*'OddsRatio_working_3-way'!X230^(1/3))*SIN(('OddsRatio_working_3-way'!Y230+2*PI())/3)</f>
        <v>-0.42173796098421773</v>
      </c>
      <c r="AK230" s="11">
        <f>'OddsRatio_working_3-way'!U230/(3*'OddsRatio_working_3-way'!X230^(1/3))*SIN(('OddsRatio_working_3-way'!Y230+4*PI())/3)</f>
        <v>0.49143580026074868</v>
      </c>
      <c r="AL230" s="11">
        <f>'OddsRatio_working_3-way'!Z230+'OddsRatio_working_3-way'!AF230</f>
        <v>1.054442233743369</v>
      </c>
      <c r="AM230" s="11">
        <f>'OddsRatio_working_3-way'!AA230+'OddsRatio_working_3-way'!AG230</f>
        <v>-0.64794131567640578</v>
      </c>
      <c r="AN230" s="11">
        <f>'OddsRatio_working_3-way'!AB230+'OddsRatio_working_3-way'!AH230</f>
        <v>-0.40650091806696337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1.054442233743369</v>
      </c>
      <c r="AS230" s="11">
        <f>IF(('OddsRatio_working_3-way'!X230=0),IF(Q230&gt;0,-Q230^(1/3),(-Q230)^(1/3)),'OddsRatio_working_3-way'!AM230-'OddsRatio_working_3-way'!R230/3)</f>
        <v>-0.64794131567640578</v>
      </c>
      <c r="AT230" s="11">
        <f>IF(('OddsRatio_working_3-way'!X230=0),IF(Q230&gt;0,-Q230^(1/3),(-Q230)^(1/3)),'OddsRatio_working_3-way'!AN230-'OddsRatio_working_3-way'!R230/3)</f>
        <v>-0.40650091806696337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2.41</v>
      </c>
      <c r="B231" s="4">
        <f>IF('True_Odds_Calculator_3-way'!B232="","",'True_Odds_Calculator_3-way'!B232)</f>
        <v>3.66</v>
      </c>
      <c r="C231" s="4">
        <f>IF('True_Odds_Calculator_3-way'!C232="","",'True_Odds_Calculator_3-way'!C232)</f>
        <v>2.9</v>
      </c>
      <c r="D231" s="9">
        <f t="shared" si="52"/>
        <v>0.4028962994540598</v>
      </c>
      <c r="E231" s="9">
        <f t="shared" si="53"/>
        <v>0.26344330815611555</v>
      </c>
      <c r="F231" s="9">
        <f t="shared" si="54"/>
        <v>0.33366039238982459</v>
      </c>
      <c r="G231" s="9">
        <f t="shared" si="55"/>
        <v>1.0510838704139509</v>
      </c>
      <c r="H231" s="9">
        <f t="shared" si="56"/>
        <v>2.4820282572836709</v>
      </c>
      <c r="I231" s="9">
        <f t="shared" si="57"/>
        <v>3.7958830953011096</v>
      </c>
      <c r="J231" s="9">
        <f t="shared" si="58"/>
        <v>2.9970593537865069</v>
      </c>
      <c r="K231" s="11">
        <f t="shared" si="59"/>
        <v>0.41493775933609955</v>
      </c>
      <c r="L231" s="11">
        <f t="shared" si="60"/>
        <v>0.27322404371584696</v>
      </c>
      <c r="M231" s="11">
        <f t="shared" si="61"/>
        <v>0.34482758620689657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-0.27858531791175367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0.2333878295870091</v>
      </c>
      <c r="Q231" s="11">
        <f>2*'OddsRatio_working_3-way'!K231*'OddsRatio_working_3-way'!L231*'OddsRatio_working_3-way'!M231</f>
        <v>7.8186877583587625E-2</v>
      </c>
      <c r="R231" s="11">
        <f t="shared" si="62"/>
        <v>0</v>
      </c>
      <c r="S231" s="11">
        <f t="shared" si="63"/>
        <v>-0.83776069513088414</v>
      </c>
      <c r="T231" s="11">
        <f t="shared" si="64"/>
        <v>-0.28065684929007839</v>
      </c>
      <c r="U231" s="11">
        <f>'OddsRatio_working_3-way'!S231-'OddsRatio_working_3-way'!R231^2/3</f>
        <v>-0.83776069513088414</v>
      </c>
      <c r="V231" s="11">
        <f>'OddsRatio_working_3-way'!S231*'OddsRatio_working_3-way'!R231/3-2*'OddsRatio_working_3-way'!R231^3/27-'OddsRatio_working_3-way'!T231</f>
        <v>0.28065684929007839</v>
      </c>
      <c r="W231" s="11">
        <f>'OddsRatio_working_3-way'!V231^2+4*'OddsRatio_working_3-way'!U231^3/27</f>
        <v>-8.3393573509455005E-3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0.14757000406957649</v>
      </c>
      <c r="Y231" s="11">
        <f>IF('OddsRatio_working_3-way'!W231&gt;=0,IF('OddsRatio_working_3-way'!V231+SQRT('OddsRatio_working_3-way'!W231)&gt;0,0,PI()),ACOS('OddsRatio_working_3-way'!V231/(2*'OddsRatio_working_3-way'!X231)))</f>
        <v>0.31457541668886746</v>
      </c>
      <c r="Z231" s="11">
        <f>'OddsRatio_working_3-way'!X231^(1/3)*COS('OddsRatio_working_3-way'!Y231/3)</f>
        <v>0.52554193520697545</v>
      </c>
      <c r="AA231" s="11">
        <f>'OddsRatio_working_3-way'!X231^(1/3)*COS(('OddsRatio_working_3-way'!Y231+2*PI())/3)</f>
        <v>-0.31067117153730733</v>
      </c>
      <c r="AB231" s="11">
        <f>'OddsRatio_working_3-way'!X231^(1/3)*COS(('OddsRatio_working_3-way'!Y231+4*PI())/3)</f>
        <v>-0.21487076366966823</v>
      </c>
      <c r="AC231" s="11">
        <f>'OddsRatio_working_3-way'!X231^(1/3)*SIN('OddsRatio_working_3-way'!Y231/3)</f>
        <v>5.5310391270857504E-2</v>
      </c>
      <c r="AD231" s="11">
        <f>'OddsRatio_working_3-way'!X231^(1/3)*SIN(('OddsRatio_working_3-way'!Y231+2*PI())/3)</f>
        <v>0.4274774710078475</v>
      </c>
      <c r="AE231" s="11">
        <f>'OddsRatio_working_3-way'!X231^(1/3)*SIN(('OddsRatio_working_3-way'!Y231+4*PI())/3)</f>
        <v>-0.4827878622787049</v>
      </c>
      <c r="AF231" s="11">
        <f>-'OddsRatio_working_3-way'!U231/(3*'OddsRatio_working_3-way'!X231^(1/3))*COS(('OddsRatio_working_3-way'!Y231)/3)</f>
        <v>0.52554193520697534</v>
      </c>
      <c r="AG231" s="11">
        <f>-'OddsRatio_working_3-way'!U231/(3*'OddsRatio_working_3-way'!X231^(1/3))*COS(('OddsRatio_working_3-way'!Y231+2*PI())/3)</f>
        <v>-0.31067117153730728</v>
      </c>
      <c r="AH231" s="11">
        <f>-'OddsRatio_working_3-way'!U231/(3*'OddsRatio_working_3-way'!X231^(1/3))*COS(('OddsRatio_working_3-way'!Y231+4*PI())/3)</f>
        <v>-0.21487076366966817</v>
      </c>
      <c r="AI231" s="11">
        <f>'OddsRatio_working_3-way'!U231/(3*'OddsRatio_working_3-way'!X231^(1/3))*SIN(('OddsRatio_working_3-way'!Y231)/3)</f>
        <v>-5.5310391270857497E-2</v>
      </c>
      <c r="AJ231" s="11">
        <f>'OddsRatio_working_3-way'!U231/(3*'OddsRatio_working_3-way'!X231^(1/3))*SIN(('OddsRatio_working_3-way'!Y231+2*PI())/3)</f>
        <v>-0.42747747100784739</v>
      </c>
      <c r="AK231" s="11">
        <f>'OddsRatio_working_3-way'!U231/(3*'OddsRatio_working_3-way'!X231^(1/3))*SIN(('OddsRatio_working_3-way'!Y231+4*PI())/3)</f>
        <v>0.48278786227870479</v>
      </c>
      <c r="AL231" s="11">
        <f>'OddsRatio_working_3-way'!Z231+'OddsRatio_working_3-way'!AF231</f>
        <v>1.0510838704139509</v>
      </c>
      <c r="AM231" s="11">
        <f>'OddsRatio_working_3-way'!AA231+'OddsRatio_working_3-way'!AG231</f>
        <v>-0.62134234307461456</v>
      </c>
      <c r="AN231" s="11">
        <f>'OddsRatio_working_3-way'!AB231+'OddsRatio_working_3-way'!AH231</f>
        <v>-0.4297415273393364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1.0510838704139509</v>
      </c>
      <c r="AS231" s="11">
        <f>IF(('OddsRatio_working_3-way'!X231=0),IF(Q231&gt;0,-Q231^(1/3),(-Q231)^(1/3)),'OddsRatio_working_3-way'!AM231-'OddsRatio_working_3-way'!R231/3)</f>
        <v>-0.62134234307461456</v>
      </c>
      <c r="AT231" s="11">
        <f>IF(('OddsRatio_working_3-way'!X231=0),IF(Q231&gt;0,-Q231^(1/3),(-Q231)^(1/3)),'OddsRatio_working_3-way'!AN231-'OddsRatio_working_3-way'!R231/3)</f>
        <v>-0.4297415273393364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</v>
      </c>
      <c r="B232" s="4">
        <f>IF('True_Odds_Calculator_3-way'!B233="","",'True_Odds_Calculator_3-way'!B233)</f>
        <v>3.5</v>
      </c>
      <c r="C232" s="4">
        <f>IF('True_Odds_Calculator_3-way'!C233="","",'True_Odds_Calculator_3-way'!C233)</f>
        <v>4.04</v>
      </c>
      <c r="D232" s="9">
        <f t="shared" si="52"/>
        <v>0.48692713493786061</v>
      </c>
      <c r="E232" s="9">
        <f t="shared" si="53"/>
        <v>0.27516081408484644</v>
      </c>
      <c r="F232" s="9">
        <f t="shared" si="54"/>
        <v>0.23791205097729279</v>
      </c>
      <c r="G232" s="9">
        <f t="shared" si="55"/>
        <v>1.0536953647646177</v>
      </c>
      <c r="H232" s="9">
        <f t="shared" si="56"/>
        <v>2.0536953647646179</v>
      </c>
      <c r="I232" s="9">
        <f t="shared" si="57"/>
        <v>3.6342384119115443</v>
      </c>
      <c r="J232" s="9">
        <f t="shared" si="58"/>
        <v>4.2032339088844379</v>
      </c>
      <c r="K232" s="11">
        <f t="shared" si="59"/>
        <v>0.5</v>
      </c>
      <c r="L232" s="11">
        <f t="shared" si="60"/>
        <v>0.2857142857142857</v>
      </c>
      <c r="M232" s="11">
        <f t="shared" si="61"/>
        <v>0.24752475247524752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-0.26874115983026858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0.23125884016973125</v>
      </c>
      <c r="Q232" s="11">
        <f>2*'OddsRatio_working_3-way'!K232*'OddsRatio_working_3-way'!L232*'OddsRatio_working_3-way'!M232</f>
        <v>7.0721357850070721E-2</v>
      </c>
      <c r="R232" s="11">
        <f t="shared" si="62"/>
        <v>0</v>
      </c>
      <c r="S232" s="11">
        <f t="shared" si="63"/>
        <v>-0.86052631578947414</v>
      </c>
      <c r="T232" s="11">
        <f t="shared" si="64"/>
        <v>-0.26315789473684226</v>
      </c>
      <c r="U232" s="11">
        <f>'OddsRatio_working_3-way'!S232-'OddsRatio_working_3-way'!R232^2/3</f>
        <v>-0.86052631578947414</v>
      </c>
      <c r="V232" s="11">
        <f>'OddsRatio_working_3-way'!S232*'OddsRatio_working_3-way'!R232/3-2*'OddsRatio_working_3-way'!R232^3/27-'OddsRatio_working_3-way'!T232</f>
        <v>0.26315789473684226</v>
      </c>
      <c r="W232" s="11">
        <f>'OddsRatio_working_3-way'!V232^2+4*'OddsRatio_working_3-way'!U232^3/27</f>
        <v>-2.5151552704475943E-2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0.1536258688069842</v>
      </c>
      <c r="Y232" s="11">
        <f>IF('OddsRatio_working_3-way'!W232&gt;=0,IF('OddsRatio_working_3-way'!V232+SQRT('OddsRatio_working_3-way'!W232)&gt;0,0,PI()),ACOS('OddsRatio_working_3-way'!V232/(2*'OddsRatio_working_3-way'!X232)))</f>
        <v>0.54236660301711614</v>
      </c>
      <c r="Z232" s="11">
        <f>'OddsRatio_working_3-way'!X232^(1/3)*COS('OddsRatio_working_3-way'!Y232/3)</f>
        <v>0.52684768238230884</v>
      </c>
      <c r="AA232" s="11">
        <f>'OddsRatio_working_3-way'!X232^(1/3)*COS(('OddsRatio_working_3-way'!Y232+2*PI())/3)</f>
        <v>-0.34682179454530371</v>
      </c>
      <c r="AB232" s="11">
        <f>'OddsRatio_working_3-way'!X232^(1/3)*COS(('OddsRatio_working_3-way'!Y232+4*PI())/3)</f>
        <v>-0.18002588783700507</v>
      </c>
      <c r="AC232" s="11">
        <f>'OddsRatio_working_3-way'!X232^(1/3)*SIN('OddsRatio_working_3-way'!Y232/3)</f>
        <v>9.6299661637763836E-2</v>
      </c>
      <c r="AD232" s="11">
        <f>'OddsRatio_working_3-way'!X232^(1/3)*SIN(('OddsRatio_working_3-way'!Y232+2*PI())/3)</f>
        <v>0.40811364604915279</v>
      </c>
      <c r="AE232" s="11">
        <f>'OddsRatio_working_3-way'!X232^(1/3)*SIN(('OddsRatio_working_3-way'!Y232+4*PI())/3)</f>
        <v>-0.50441330768691672</v>
      </c>
      <c r="AF232" s="11">
        <f>-'OddsRatio_working_3-way'!U232/(3*'OddsRatio_working_3-way'!X232^(1/3))*COS(('OddsRatio_working_3-way'!Y232)/3)</f>
        <v>0.52684768238230884</v>
      </c>
      <c r="AG232" s="11">
        <f>-'OddsRatio_working_3-way'!U232/(3*'OddsRatio_working_3-way'!X232^(1/3))*COS(('OddsRatio_working_3-way'!Y232+2*PI())/3)</f>
        <v>-0.34682179454530371</v>
      </c>
      <c r="AH232" s="11">
        <f>-'OddsRatio_working_3-way'!U232/(3*'OddsRatio_working_3-way'!X232^(1/3))*COS(('OddsRatio_working_3-way'!Y232+4*PI())/3)</f>
        <v>-0.18002588783700507</v>
      </c>
      <c r="AI232" s="11">
        <f>'OddsRatio_working_3-way'!U232/(3*'OddsRatio_working_3-way'!X232^(1/3))*SIN(('OddsRatio_working_3-way'!Y232)/3)</f>
        <v>-9.6299661637763836E-2</v>
      </c>
      <c r="AJ232" s="11">
        <f>'OddsRatio_working_3-way'!U232/(3*'OddsRatio_working_3-way'!X232^(1/3))*SIN(('OddsRatio_working_3-way'!Y232+2*PI())/3)</f>
        <v>-0.40811364604915279</v>
      </c>
      <c r="AK232" s="11">
        <f>'OddsRatio_working_3-way'!U232/(3*'OddsRatio_working_3-way'!X232^(1/3))*SIN(('OddsRatio_working_3-way'!Y232+4*PI())/3)</f>
        <v>0.50441330768691672</v>
      </c>
      <c r="AL232" s="11">
        <f>'OddsRatio_working_3-way'!Z232+'OddsRatio_working_3-way'!AF232</f>
        <v>1.0536953647646177</v>
      </c>
      <c r="AM232" s="11">
        <f>'OddsRatio_working_3-way'!AA232+'OddsRatio_working_3-way'!AG232</f>
        <v>-0.69364358909060742</v>
      </c>
      <c r="AN232" s="11">
        <f>'OddsRatio_working_3-way'!AB232+'OddsRatio_working_3-way'!AH232</f>
        <v>-0.36005177567401014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1.0536953647646177</v>
      </c>
      <c r="AS232" s="11">
        <f>IF(('OddsRatio_working_3-way'!X232=0),IF(Q232&gt;0,-Q232^(1/3),(-Q232)^(1/3)),'OddsRatio_working_3-way'!AM232-'OddsRatio_working_3-way'!R232/3)</f>
        <v>-0.69364358909060742</v>
      </c>
      <c r="AT232" s="11">
        <f>IF(('OddsRatio_working_3-way'!X232=0),IF(Q232&gt;0,-Q232^(1/3),(-Q232)^(1/3)),'OddsRatio_working_3-way'!AN232-'OddsRatio_working_3-way'!R232/3)</f>
        <v>-0.36005177567401014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1.77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4.84</v>
      </c>
      <c r="D233" s="9">
        <f t="shared" si="52"/>
        <v>0.55038605013376574</v>
      </c>
      <c r="E233" s="9">
        <f t="shared" si="53"/>
        <v>0.25252780533467439</v>
      </c>
      <c r="F233" s="9">
        <f t="shared" si="54"/>
        <v>0.19708614453155998</v>
      </c>
      <c r="G233" s="9">
        <f t="shared" si="55"/>
        <v>1.060917551350701</v>
      </c>
      <c r="H233" s="9">
        <f t="shared" si="56"/>
        <v>1.81690651454004</v>
      </c>
      <c r="I233" s="9">
        <f t="shared" si="57"/>
        <v>3.9599599682684556</v>
      </c>
      <c r="J233" s="9">
        <f t="shared" si="58"/>
        <v>5.0739233971866913</v>
      </c>
      <c r="K233" s="11">
        <f t="shared" si="59"/>
        <v>0.56497175141242939</v>
      </c>
      <c r="L233" s="11">
        <f t="shared" si="60"/>
        <v>0.26385224274406333</v>
      </c>
      <c r="M233" s="11">
        <f t="shared" si="61"/>
        <v>0.20661157024793389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-0.25407873285875171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0.22791551061143822</v>
      </c>
      <c r="Q233" s="11">
        <f>2*'OddsRatio_working_3-way'!K233*'OddsRatio_working_3-way'!L233*'OddsRatio_working_3-way'!M233</f>
        <v>6.1598786651740053E-2</v>
      </c>
      <c r="R233" s="11">
        <f t="shared" si="62"/>
        <v>0</v>
      </c>
      <c r="S233" s="11">
        <f t="shared" si="63"/>
        <v>-0.89702710670452601</v>
      </c>
      <c r="T233" s="11">
        <f t="shared" si="64"/>
        <v>-0.24243975856879077</v>
      </c>
      <c r="U233" s="11">
        <f>'OddsRatio_working_3-way'!S233-'OddsRatio_working_3-way'!R233^2/3</f>
        <v>-0.89702710670452601</v>
      </c>
      <c r="V233" s="11">
        <f>'OddsRatio_working_3-way'!S233*'OddsRatio_working_3-way'!R233/3-2*'OddsRatio_working_3-way'!R233^3/27-'OddsRatio_working_3-way'!T233</f>
        <v>0.24243975856879077</v>
      </c>
      <c r="W233" s="11">
        <f>'OddsRatio_working_3-way'!V233^2+4*'OddsRatio_working_3-way'!U233^3/27</f>
        <v>-4.8156253224004388E-2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0.1635032795992927</v>
      </c>
      <c r="Y233" s="11">
        <f>IF('OddsRatio_working_3-way'!W233&gt;=0,IF('OddsRatio_working_3-way'!V233+SQRT('OddsRatio_working_3-way'!W233)&gt;0,0,PI()),ACOS('OddsRatio_working_3-way'!V233/(2*'OddsRatio_working_3-way'!X233)))</f>
        <v>0.73565535995813369</v>
      </c>
      <c r="Z233" s="11">
        <f>'OddsRatio_working_3-way'!X233^(1/3)*COS('OddsRatio_working_3-way'!Y233/3)</f>
        <v>0.5304587756753506</v>
      </c>
      <c r="AA233" s="11">
        <f>'OddsRatio_working_3-way'!X233^(1/3)*COS(('OddsRatio_working_3-way'!Y233+2*PI())/3)</f>
        <v>-0.38019413094567139</v>
      </c>
      <c r="AB233" s="11">
        <f>'OddsRatio_working_3-way'!X233^(1/3)*COS(('OddsRatio_working_3-way'!Y233+4*PI())/3)</f>
        <v>-0.15026464472967938</v>
      </c>
      <c r="AC233" s="11">
        <f>'OddsRatio_working_3-way'!X233^(1/3)*SIN('OddsRatio_working_3-way'!Y233/3)</f>
        <v>0.1327498507614355</v>
      </c>
      <c r="AD233" s="11">
        <f>'OddsRatio_working_3-way'!X233^(1/3)*SIN(('OddsRatio_working_3-way'!Y233+2*PI())/3)</f>
        <v>0.39301585001452682</v>
      </c>
      <c r="AE233" s="11">
        <f>'OddsRatio_working_3-way'!X233^(1/3)*SIN(('OddsRatio_working_3-way'!Y233+4*PI())/3)</f>
        <v>-0.52576570077596219</v>
      </c>
      <c r="AF233" s="11">
        <f>-'OddsRatio_working_3-way'!U233/(3*'OddsRatio_working_3-way'!X233^(1/3))*COS(('OddsRatio_working_3-way'!Y233)/3)</f>
        <v>0.53045877567535049</v>
      </c>
      <c r="AG233" s="11">
        <f>-'OddsRatio_working_3-way'!U233/(3*'OddsRatio_working_3-way'!X233^(1/3))*COS(('OddsRatio_working_3-way'!Y233+2*PI())/3)</f>
        <v>-0.38019413094567134</v>
      </c>
      <c r="AH233" s="11">
        <f>-'OddsRatio_working_3-way'!U233/(3*'OddsRatio_working_3-way'!X233^(1/3))*COS(('OddsRatio_working_3-way'!Y233+4*PI())/3)</f>
        <v>-0.15026464472967935</v>
      </c>
      <c r="AI233" s="11">
        <f>'OddsRatio_working_3-way'!U233/(3*'OddsRatio_working_3-way'!X233^(1/3))*SIN(('OddsRatio_working_3-way'!Y233)/3)</f>
        <v>-0.13274985076143547</v>
      </c>
      <c r="AJ233" s="11">
        <f>'OddsRatio_working_3-way'!U233/(3*'OddsRatio_working_3-way'!X233^(1/3))*SIN(('OddsRatio_working_3-way'!Y233+2*PI())/3)</f>
        <v>-0.39301585001452671</v>
      </c>
      <c r="AK233" s="11">
        <f>'OddsRatio_working_3-way'!U233/(3*'OddsRatio_working_3-way'!X233^(1/3))*SIN(('OddsRatio_working_3-way'!Y233+4*PI())/3)</f>
        <v>0.52576570077596207</v>
      </c>
      <c r="AL233" s="11">
        <f>'OddsRatio_working_3-way'!Z233+'OddsRatio_working_3-way'!AF233</f>
        <v>1.060917551350701</v>
      </c>
      <c r="AM233" s="11">
        <f>'OddsRatio_working_3-way'!AA233+'OddsRatio_working_3-way'!AG233</f>
        <v>-0.76038826189134268</v>
      </c>
      <c r="AN233" s="11">
        <f>'OddsRatio_working_3-way'!AB233+'OddsRatio_working_3-way'!AH233</f>
        <v>-0.30052928945935875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1.060917551350701</v>
      </c>
      <c r="AS233" s="11">
        <f>IF(('OddsRatio_working_3-way'!X233=0),IF(Q233&gt;0,-Q233^(1/3),(-Q233)^(1/3)),'OddsRatio_working_3-way'!AM233-'OddsRatio_working_3-way'!R233/3)</f>
        <v>-0.76038826189134268</v>
      </c>
      <c r="AT233" s="11">
        <f>IF(('OddsRatio_working_3-way'!X233=0),IF(Q233&gt;0,-Q233^(1/3),(-Q233)^(1/3)),'OddsRatio_working_3-way'!AN233-'OddsRatio_working_3-way'!R233/3)</f>
        <v>-0.30052928945935875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1.85</v>
      </c>
      <c r="B234" s="4">
        <f>IF('True_Odds_Calculator_3-way'!B235="","",'True_Odds_Calculator_3-way'!B235)</f>
        <v>3.63</v>
      </c>
      <c r="C234" s="4">
        <f>IF('True_Odds_Calculator_3-way'!C235="","",'True_Odds_Calculator_3-way'!C235)</f>
        <v>4.53</v>
      </c>
      <c r="D234" s="9">
        <f t="shared" si="52"/>
        <v>0.52565678072710709</v>
      </c>
      <c r="E234" s="9">
        <f t="shared" si="53"/>
        <v>0.26370778909018255</v>
      </c>
      <c r="F234" s="9">
        <f t="shared" si="54"/>
        <v>0.21063543018271039</v>
      </c>
      <c r="G234" s="9">
        <f t="shared" si="55"/>
        <v>1.0616258872024582</v>
      </c>
      <c r="H234" s="9">
        <f t="shared" si="56"/>
        <v>1.90238200412209</v>
      </c>
      <c r="I234" s="9">
        <f t="shared" si="57"/>
        <v>3.7920760833424638</v>
      </c>
      <c r="J234" s="9">
        <f t="shared" si="58"/>
        <v>4.7475393818246783</v>
      </c>
      <c r="K234" s="11">
        <f t="shared" si="59"/>
        <v>0.54054054054054046</v>
      </c>
      <c r="L234" s="11">
        <f t="shared" si="60"/>
        <v>0.27548209366391185</v>
      </c>
      <c r="M234" s="11">
        <f t="shared" si="61"/>
        <v>0.22075055187637968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-0.25940170371235993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0.23043129605441459</v>
      </c>
      <c r="Q234" s="11">
        <f>2*'OddsRatio_working_3-way'!K234*'OddsRatio_working_3-way'!L234*'OddsRatio_working_3-way'!M234</f>
        <v>6.5743593738777348E-2</v>
      </c>
      <c r="R234" s="11">
        <f t="shared" si="62"/>
        <v>0</v>
      </c>
      <c r="S234" s="11">
        <f t="shared" si="63"/>
        <v>-0.88831836012122167</v>
      </c>
      <c r="T234" s="11">
        <f t="shared" si="64"/>
        <v>-0.2534431840574099</v>
      </c>
      <c r="U234" s="11">
        <f>'OddsRatio_working_3-way'!S234-'OddsRatio_working_3-way'!R234^2/3</f>
        <v>-0.88831836012122167</v>
      </c>
      <c r="V234" s="11">
        <f>'OddsRatio_working_3-way'!S234*'OddsRatio_working_3-way'!R234/3-2*'OddsRatio_working_3-way'!R234^3/27-'OddsRatio_working_3-way'!T234</f>
        <v>0.2534431840574099</v>
      </c>
      <c r="W234" s="11">
        <f>'OddsRatio_working_3-way'!V234^2+4*'OddsRatio_working_3-way'!U234^3/27</f>
        <v>-3.9615510221862438E-2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0.16112802190108072</v>
      </c>
      <c r="Y234" s="11">
        <f>IF('OddsRatio_working_3-way'!W234&gt;=0,IF('OddsRatio_working_3-way'!V234+SQRT('OddsRatio_working_3-way'!W234)&gt;0,0,PI()),ACOS('OddsRatio_working_3-way'!V234/(2*'OddsRatio_working_3-way'!X234)))</f>
        <v>0.66573139225021905</v>
      </c>
      <c r="Z234" s="11">
        <f>'OddsRatio_working_3-way'!X234^(1/3)*COS('OddsRatio_working_3-way'!Y234/3)</f>
        <v>0.5308129436012291</v>
      </c>
      <c r="AA234" s="11">
        <f>'OddsRatio_working_3-way'!X234^(1/3)*COS(('OddsRatio_working_3-way'!Y234+2*PI())/3)</f>
        <v>-0.36912630697862747</v>
      </c>
      <c r="AB234" s="11">
        <f>'OddsRatio_working_3-way'!X234^(1/3)*COS(('OddsRatio_working_3-way'!Y234+4*PI())/3)</f>
        <v>-0.1616866366226018</v>
      </c>
      <c r="AC234" s="11">
        <f>'OddsRatio_working_3-way'!X234^(1/3)*SIN('OddsRatio_working_3-way'!Y234/3)</f>
        <v>0.11976534952065868</v>
      </c>
      <c r="AD234" s="11">
        <f>'OddsRatio_working_3-way'!X234^(1/3)*SIN(('OddsRatio_working_3-way'!Y234+2*PI())/3)</f>
        <v>0.39981481905593158</v>
      </c>
      <c r="AE234" s="11">
        <f>'OddsRatio_working_3-way'!X234^(1/3)*SIN(('OddsRatio_working_3-way'!Y234+4*PI())/3)</f>
        <v>-0.51958016857659028</v>
      </c>
      <c r="AF234" s="11">
        <f>-'OddsRatio_working_3-way'!U234/(3*'OddsRatio_working_3-way'!X234^(1/3))*COS(('OddsRatio_working_3-way'!Y234)/3)</f>
        <v>0.5308129436012291</v>
      </c>
      <c r="AG234" s="11">
        <f>-'OddsRatio_working_3-way'!U234/(3*'OddsRatio_working_3-way'!X234^(1/3))*COS(('OddsRatio_working_3-way'!Y234+2*PI())/3)</f>
        <v>-0.36912630697862747</v>
      </c>
      <c r="AH234" s="11">
        <f>-'OddsRatio_working_3-way'!U234/(3*'OddsRatio_working_3-way'!X234^(1/3))*COS(('OddsRatio_working_3-way'!Y234+4*PI())/3)</f>
        <v>-0.1616866366226018</v>
      </c>
      <c r="AI234" s="11">
        <f>'OddsRatio_working_3-way'!U234/(3*'OddsRatio_working_3-way'!X234^(1/3))*SIN(('OddsRatio_working_3-way'!Y234)/3)</f>
        <v>-0.11976534952065868</v>
      </c>
      <c r="AJ234" s="11">
        <f>'OddsRatio_working_3-way'!U234/(3*'OddsRatio_working_3-way'!X234^(1/3))*SIN(('OddsRatio_working_3-way'!Y234+2*PI())/3)</f>
        <v>-0.39981481905593158</v>
      </c>
      <c r="AK234" s="11">
        <f>'OddsRatio_working_3-way'!U234/(3*'OddsRatio_working_3-way'!X234^(1/3))*SIN(('OddsRatio_working_3-way'!Y234+4*PI())/3)</f>
        <v>0.51958016857659028</v>
      </c>
      <c r="AL234" s="11">
        <f>'OddsRatio_working_3-way'!Z234+'OddsRatio_working_3-way'!AF234</f>
        <v>1.0616258872024582</v>
      </c>
      <c r="AM234" s="11">
        <f>'OddsRatio_working_3-way'!AA234+'OddsRatio_working_3-way'!AG234</f>
        <v>-0.73825261395725494</v>
      </c>
      <c r="AN234" s="11">
        <f>'OddsRatio_working_3-way'!AB234+'OddsRatio_working_3-way'!AH234</f>
        <v>-0.3233732732452036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1.0616258872024582</v>
      </c>
      <c r="AS234" s="11">
        <f>IF(('OddsRatio_working_3-way'!X234=0),IF(Q234&gt;0,-Q234^(1/3),(-Q234)^(1/3)),'OddsRatio_working_3-way'!AM234-'OddsRatio_working_3-way'!R234/3)</f>
        <v>-0.73825261395725494</v>
      </c>
      <c r="AT234" s="11">
        <f>IF(('OddsRatio_working_3-way'!X234=0),IF(Q234&gt;0,-Q234^(1/3),(-Q234)^(1/3)),'OddsRatio_working_3-way'!AN234-'OddsRatio_working_3-way'!R234/3)</f>
        <v>-0.3233732732452036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1.56</v>
      </c>
      <c r="B235" s="4">
        <f>IF('True_Odds_Calculator_3-way'!B236="","",'True_Odds_Calculator_3-way'!B236)</f>
        <v>4.29</v>
      </c>
      <c r="C235" s="4">
        <f>IF('True_Odds_Calculator_3-way'!C236="","",'True_Odds_Calculator_3-way'!C236)</f>
        <v>6.17</v>
      </c>
      <c r="D235" s="9">
        <f t="shared" si="52"/>
        <v>0.62547353957332019</v>
      </c>
      <c r="E235" s="9">
        <f t="shared" si="53"/>
        <v>0.22134258922084396</v>
      </c>
      <c r="F235" s="9">
        <f t="shared" si="54"/>
        <v>0.15318387120583596</v>
      </c>
      <c r="G235" s="9">
        <f t="shared" si="55"/>
        <v>1.0692654580050853</v>
      </c>
      <c r="H235" s="9">
        <f t="shared" si="56"/>
        <v>1.598788656482848</v>
      </c>
      <c r="I235" s="9">
        <f t="shared" si="57"/>
        <v>4.5178833568367303</v>
      </c>
      <c r="J235" s="9">
        <f t="shared" si="58"/>
        <v>6.5281024178862914</v>
      </c>
      <c r="K235" s="11">
        <f t="shared" si="59"/>
        <v>0.64102564102564097</v>
      </c>
      <c r="L235" s="11">
        <f t="shared" si="60"/>
        <v>0.23310023310023309</v>
      </c>
      <c r="M235" s="11">
        <f t="shared" si="61"/>
        <v>0.16207455429497569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-0.23067865656071629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0.21844367935877723</v>
      </c>
      <c r="Q235" s="11">
        <f>2*'OddsRatio_working_3-way'!K235*'OddsRatio_working_3-way'!L235*'OddsRatio_working_3-way'!M235</f>
        <v>4.8435405622788738E-2</v>
      </c>
      <c r="R235" s="11">
        <f t="shared" si="62"/>
        <v>0</v>
      </c>
      <c r="S235" s="11">
        <f t="shared" si="63"/>
        <v>-0.94696094825435784</v>
      </c>
      <c r="T235" s="11">
        <f t="shared" si="64"/>
        <v>-0.20996916812735203</v>
      </c>
      <c r="U235" s="11">
        <f>'OddsRatio_working_3-way'!S235-'OddsRatio_working_3-way'!R235^2/3</f>
        <v>-0.94696094825435784</v>
      </c>
      <c r="V235" s="11">
        <f>'OddsRatio_working_3-way'!S235*'OddsRatio_working_3-way'!R235/3-2*'OddsRatio_working_3-way'!R235^3/27-'OddsRatio_working_3-way'!T235</f>
        <v>0.20996916812735203</v>
      </c>
      <c r="W235" s="11">
        <f>'OddsRatio_working_3-way'!V235^2+4*'OddsRatio_working_3-way'!U235^3/27</f>
        <v>-8.1716364948752646E-2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0.17734388663895698</v>
      </c>
      <c r="Y235" s="11">
        <f>IF('OddsRatio_working_3-way'!W235&gt;=0,IF('OddsRatio_working_3-way'!V235+SQRT('OddsRatio_working_3-way'!W235)&gt;0,0,PI()),ACOS('OddsRatio_working_3-way'!V235/(2*'OddsRatio_working_3-way'!X235)))</f>
        <v>0.93727912774506605</v>
      </c>
      <c r="Z235" s="11">
        <f>'OddsRatio_working_3-way'!X235^(1/3)*COS('OddsRatio_working_3-way'!Y235/3)</f>
        <v>0.53463272900254266</v>
      </c>
      <c r="AA235" s="11">
        <f>'OddsRatio_working_3-way'!X235^(1/3)*COS(('OddsRatio_working_3-way'!Y235+2*PI())/3)</f>
        <v>-0.41686943492464901</v>
      </c>
      <c r="AB235" s="11">
        <f>'OddsRatio_working_3-way'!X235^(1/3)*COS(('OddsRatio_working_3-way'!Y235+4*PI())/3)</f>
        <v>-0.11776329407789385</v>
      </c>
      <c r="AC235" s="11">
        <f>'OddsRatio_working_3-way'!X235^(1/3)*SIN('OddsRatio_working_3-way'!Y235/3)</f>
        <v>0.17268901093414438</v>
      </c>
      <c r="AD235" s="11">
        <f>'OddsRatio_working_3-way'!X235^(1/3)*SIN(('OddsRatio_working_3-way'!Y235+2*PI())/3)</f>
        <v>0.37666101954373132</v>
      </c>
      <c r="AE235" s="11">
        <f>'OddsRatio_working_3-way'!X235^(1/3)*SIN(('OddsRatio_working_3-way'!Y235+4*PI())/3)</f>
        <v>-0.54935003047787556</v>
      </c>
      <c r="AF235" s="11">
        <f>-'OddsRatio_working_3-way'!U235/(3*'OddsRatio_working_3-way'!X235^(1/3))*COS(('OddsRatio_working_3-way'!Y235)/3)</f>
        <v>0.53463272900254266</v>
      </c>
      <c r="AG235" s="11">
        <f>-'OddsRatio_working_3-way'!U235/(3*'OddsRatio_working_3-way'!X235^(1/3))*COS(('OddsRatio_working_3-way'!Y235+2*PI())/3)</f>
        <v>-0.41686943492464901</v>
      </c>
      <c r="AH235" s="11">
        <f>-'OddsRatio_working_3-way'!U235/(3*'OddsRatio_working_3-way'!X235^(1/3))*COS(('OddsRatio_working_3-way'!Y235+4*PI())/3)</f>
        <v>-0.11776329407789385</v>
      </c>
      <c r="AI235" s="11">
        <f>'OddsRatio_working_3-way'!U235/(3*'OddsRatio_working_3-way'!X235^(1/3))*SIN(('OddsRatio_working_3-way'!Y235)/3)</f>
        <v>-0.17268901093414438</v>
      </c>
      <c r="AJ235" s="11">
        <f>'OddsRatio_working_3-way'!U235/(3*'OddsRatio_working_3-way'!X235^(1/3))*SIN(('OddsRatio_working_3-way'!Y235+2*PI())/3)</f>
        <v>-0.37666101954373132</v>
      </c>
      <c r="AK235" s="11">
        <f>'OddsRatio_working_3-way'!U235/(3*'OddsRatio_working_3-way'!X235^(1/3))*SIN(('OddsRatio_working_3-way'!Y235+4*PI())/3)</f>
        <v>0.54935003047787556</v>
      </c>
      <c r="AL235" s="11">
        <f>'OddsRatio_working_3-way'!Z235+'OddsRatio_working_3-way'!AF235</f>
        <v>1.0692654580050853</v>
      </c>
      <c r="AM235" s="11">
        <f>'OddsRatio_working_3-way'!AA235+'OddsRatio_working_3-way'!AG235</f>
        <v>-0.83373886984929801</v>
      </c>
      <c r="AN235" s="11">
        <f>'OddsRatio_working_3-way'!AB235+'OddsRatio_working_3-way'!AH235</f>
        <v>-0.2355265881557877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1.0692654580050853</v>
      </c>
      <c r="AS235" s="11">
        <f>IF(('OddsRatio_working_3-way'!X235=0),IF(Q235&gt;0,-Q235^(1/3),(-Q235)^(1/3)),'OddsRatio_working_3-way'!AM235-'OddsRatio_working_3-way'!R235/3)</f>
        <v>-0.83373886984929801</v>
      </c>
      <c r="AT235" s="11">
        <f>IF(('OddsRatio_working_3-way'!X235=0),IF(Q235&gt;0,-Q235^(1/3),(-Q235)^(1/3)),'OddsRatio_working_3-way'!AN235-'OddsRatio_working_3-way'!R235/3)</f>
        <v>-0.2355265881557877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3.3</v>
      </c>
      <c r="B236" s="4">
        <f>IF('True_Odds_Calculator_3-way'!B237="","",'True_Odds_Calculator_3-way'!B237)</f>
        <v>3.55</v>
      </c>
      <c r="C236" s="4">
        <f>IF('True_Odds_Calculator_3-way'!C237="","",'True_Odds_Calculator_3-way'!C237)</f>
        <v>2.23</v>
      </c>
      <c r="D236" s="9">
        <f t="shared" si="52"/>
        <v>0.29246158915484977</v>
      </c>
      <c r="E236" s="9">
        <f t="shared" si="53"/>
        <v>0.27157569404720538</v>
      </c>
      <c r="F236" s="9">
        <f t="shared" si="54"/>
        <v>0.43596271679794496</v>
      </c>
      <c r="G236" s="9">
        <f t="shared" si="55"/>
        <v>1.0518488835015938</v>
      </c>
      <c r="H236" s="9">
        <f t="shared" si="56"/>
        <v>3.4192524320536655</v>
      </c>
      <c r="I236" s="9">
        <f t="shared" si="57"/>
        <v>3.6822146529290638</v>
      </c>
      <c r="J236" s="9">
        <f t="shared" si="58"/>
        <v>2.29377412670696</v>
      </c>
      <c r="K236" s="11">
        <f t="shared" si="59"/>
        <v>0.30303030303030304</v>
      </c>
      <c r="L236" s="11">
        <f t="shared" si="60"/>
        <v>0.28169014084507044</v>
      </c>
      <c r="M236" s="11">
        <f t="shared" si="61"/>
        <v>0.44843049327354262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-0.27613787084512786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0.23273217235195384</v>
      </c>
      <c r="Q236" s="11">
        <f>2*'OddsRatio_working_3-way'!K236*'OddsRatio_working_3-way'!L236*'OddsRatio_working_3-way'!M236</f>
        <v>7.6556635642090087E-2</v>
      </c>
      <c r="R236" s="11">
        <f t="shared" si="62"/>
        <v>0</v>
      </c>
      <c r="S236" s="11">
        <f t="shared" si="63"/>
        <v>-0.84281149716868009</v>
      </c>
      <c r="T236" s="11">
        <f t="shared" si="64"/>
        <v>-0.2772406240686448</v>
      </c>
      <c r="U236" s="11">
        <f>'OddsRatio_working_3-way'!S236-'OddsRatio_working_3-way'!R236^2/3</f>
        <v>-0.84281149716868009</v>
      </c>
      <c r="V236" s="11">
        <f>'OddsRatio_working_3-way'!S236*'OddsRatio_working_3-way'!R236/3-2*'OddsRatio_working_3-way'!R236^3/27-'OddsRatio_working_3-way'!T236</f>
        <v>0.2772406240686448</v>
      </c>
      <c r="W236" s="11">
        <f>'OddsRatio_working_3-way'!V236^2+4*'OddsRatio_working_3-way'!U236^3/27</f>
        <v>-1.1830276189930239E-2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0.14890654772700718</v>
      </c>
      <c r="Y236" s="11">
        <f>IF('OddsRatio_working_3-way'!W236&gt;=0,IF('OddsRatio_working_3-way'!V236+SQRT('OddsRatio_working_3-way'!W236)&gt;0,0,PI()),ACOS('OddsRatio_working_3-way'!V236/(2*'OddsRatio_working_3-way'!X236)))</f>
        <v>0.37386830333881704</v>
      </c>
      <c r="Z236" s="11">
        <f>'OddsRatio_working_3-way'!X236^(1/3)*COS('OddsRatio_working_3-way'!Y236/3)</f>
        <v>0.525924441750797</v>
      </c>
      <c r="AA236" s="11">
        <f>'OddsRatio_working_3-way'!X236^(1/3)*COS(('OddsRatio_working_3-way'!Y236+2*PI())/3)</f>
        <v>-0.32001908259250023</v>
      </c>
      <c r="AB236" s="11">
        <f>'OddsRatio_working_3-way'!X236^(1/3)*COS(('OddsRatio_working_3-way'!Y236+4*PI())/3)</f>
        <v>-0.20590535915829689</v>
      </c>
      <c r="AC236" s="11">
        <f>'OddsRatio_working_3-way'!X236^(1/3)*SIN('OddsRatio_working_3-way'!Y236/3)</f>
        <v>6.5883588942968002E-2</v>
      </c>
      <c r="AD236" s="11">
        <f>'OddsRatio_working_3-way'!X236^(1/3)*SIN(('OddsRatio_working_3-way'!Y236+2*PI())/3)</f>
        <v>0.42252213255585552</v>
      </c>
      <c r="AE236" s="11">
        <f>'OddsRatio_working_3-way'!X236^(1/3)*SIN(('OddsRatio_working_3-way'!Y236+4*PI())/3)</f>
        <v>-0.48840572149882333</v>
      </c>
      <c r="AF236" s="11">
        <f>-'OddsRatio_working_3-way'!U236/(3*'OddsRatio_working_3-way'!X236^(1/3))*COS(('OddsRatio_working_3-way'!Y236)/3)</f>
        <v>0.52592444175079678</v>
      </c>
      <c r="AG236" s="11">
        <f>-'OddsRatio_working_3-way'!U236/(3*'OddsRatio_working_3-way'!X236^(1/3))*COS(('OddsRatio_working_3-way'!Y236+2*PI())/3)</f>
        <v>-0.32001908259250006</v>
      </c>
      <c r="AH236" s="11">
        <f>-'OddsRatio_working_3-way'!U236/(3*'OddsRatio_working_3-way'!X236^(1/3))*COS(('OddsRatio_working_3-way'!Y236+4*PI())/3)</f>
        <v>-0.2059053591582968</v>
      </c>
      <c r="AI236" s="11">
        <f>'OddsRatio_working_3-way'!U236/(3*'OddsRatio_working_3-way'!X236^(1/3))*SIN(('OddsRatio_working_3-way'!Y236)/3)</f>
        <v>-6.5883588942967974E-2</v>
      </c>
      <c r="AJ236" s="11">
        <f>'OddsRatio_working_3-way'!U236/(3*'OddsRatio_working_3-way'!X236^(1/3))*SIN(('OddsRatio_working_3-way'!Y236+2*PI())/3)</f>
        <v>-0.4225221325558553</v>
      </c>
      <c r="AK236" s="11">
        <f>'OddsRatio_working_3-way'!U236/(3*'OddsRatio_working_3-way'!X236^(1/3))*SIN(('OddsRatio_working_3-way'!Y236+4*PI())/3)</f>
        <v>0.48840572149882316</v>
      </c>
      <c r="AL236" s="11">
        <f>'OddsRatio_working_3-way'!Z236+'OddsRatio_working_3-way'!AF236</f>
        <v>1.0518488835015938</v>
      </c>
      <c r="AM236" s="11">
        <f>'OddsRatio_working_3-way'!AA236+'OddsRatio_working_3-way'!AG236</f>
        <v>-0.64003816518500023</v>
      </c>
      <c r="AN236" s="11">
        <f>'OddsRatio_working_3-way'!AB236+'OddsRatio_working_3-way'!AH236</f>
        <v>-0.41181071831659366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1.0518488835015938</v>
      </c>
      <c r="AS236" s="11">
        <f>IF(('OddsRatio_working_3-way'!X236=0),IF(Q236&gt;0,-Q236^(1/3),(-Q236)^(1/3)),'OddsRatio_working_3-way'!AM236-'OddsRatio_working_3-way'!R236/3)</f>
        <v>-0.64003816518500023</v>
      </c>
      <c r="AT236" s="11">
        <f>IF(('OddsRatio_working_3-way'!X236=0),IF(Q236&gt;0,-Q236^(1/3),(-Q236)^(1/3)),'OddsRatio_working_3-way'!AN236-'OddsRatio_working_3-way'!R236/3)</f>
        <v>-0.41181071831659366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2.8</v>
      </c>
      <c r="B237" s="4">
        <f>IF('True_Odds_Calculator_3-way'!B238="","",'True_Odds_Calculator_3-way'!B238)</f>
        <v>3.24</v>
      </c>
      <c r="C237" s="4">
        <f>IF('True_Odds_Calculator_3-way'!C238="","",'True_Odds_Calculator_3-way'!C238)</f>
        <v>2.72</v>
      </c>
      <c r="D237" s="9">
        <f t="shared" si="52"/>
        <v>0.34577258302861869</v>
      </c>
      <c r="E237" s="9">
        <f t="shared" si="53"/>
        <v>0.29809979142849263</v>
      </c>
      <c r="F237" s="9">
        <f t="shared" si="54"/>
        <v>0.35612762554288868</v>
      </c>
      <c r="G237" s="9">
        <f t="shared" si="55"/>
        <v>1.0511523872473405</v>
      </c>
      <c r="H237" s="9">
        <f t="shared" si="56"/>
        <v>2.8920742970452133</v>
      </c>
      <c r="I237" s="9">
        <f t="shared" si="57"/>
        <v>3.3545813474340429</v>
      </c>
      <c r="J237" s="9">
        <f t="shared" si="58"/>
        <v>2.8079821060654262</v>
      </c>
      <c r="K237" s="11">
        <f t="shared" si="59"/>
        <v>0.35714285714285715</v>
      </c>
      <c r="L237" s="11">
        <f t="shared" si="60"/>
        <v>0.30864197530864196</v>
      </c>
      <c r="M237" s="11">
        <f t="shared" si="61"/>
        <v>0.36764705882352938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-0.28104575163398693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0.23342670401493931</v>
      </c>
      <c r="Q237" s="11">
        <f>2*'OddsRatio_working_3-way'!K237*'OddsRatio_working_3-way'!L237*'OddsRatio_working_3-way'!M237</f>
        <v>8.1050938894076135E-2</v>
      </c>
      <c r="R237" s="11">
        <f t="shared" si="62"/>
        <v>0</v>
      </c>
      <c r="S237" s="11">
        <f t="shared" si="63"/>
        <v>-0.83056478405315615</v>
      </c>
      <c r="T237" s="11">
        <f t="shared" si="64"/>
        <v>-0.28839055001845693</v>
      </c>
      <c r="U237" s="11">
        <f>'OddsRatio_working_3-way'!S237-'OddsRatio_working_3-way'!R237^2/3</f>
        <v>-0.83056478405315615</v>
      </c>
      <c r="V237" s="11">
        <f>'OddsRatio_working_3-way'!S237*'OddsRatio_working_3-way'!R237/3-2*'OddsRatio_working_3-way'!R237^3/27-'OddsRatio_working_3-way'!T237</f>
        <v>0.28839055001845693</v>
      </c>
      <c r="W237" s="11">
        <f>'OddsRatio_working_3-way'!V237^2+4*'OddsRatio_working_3-way'!U237^3/27</f>
        <v>-1.7131178668029629E-3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0.14567277302807058</v>
      </c>
      <c r="Y237" s="11">
        <f>IF('OddsRatio_working_3-way'!W237&gt;=0,IF('OddsRatio_working_3-way'!V237+SQRT('OddsRatio_working_3-way'!W237)&gt;0,0,PI()),ACOS('OddsRatio_working_3-way'!V237/(2*'OddsRatio_working_3-way'!X237)))</f>
        <v>0.14254664968656194</v>
      </c>
      <c r="Z237" s="11">
        <f>'OddsRatio_working_3-way'!X237^(1/3)*COS('OddsRatio_working_3-way'!Y237/3)</f>
        <v>0.52557619362367036</v>
      </c>
      <c r="AA237" s="11">
        <f>'OddsRatio_working_3-way'!X237^(1/3)*COS(('OddsRatio_working_3-way'!Y237+2*PI())/3)</f>
        <v>-0.28443167635242145</v>
      </c>
      <c r="AB237" s="11">
        <f>'OddsRatio_working_3-way'!X237^(1/3)*COS(('OddsRatio_working_3-way'!Y237+4*PI())/3)</f>
        <v>-0.24114451727124908</v>
      </c>
      <c r="AC237" s="11">
        <f>'OddsRatio_working_3-way'!X237^(1/3)*SIN('OddsRatio_working_3-way'!Y237/3)</f>
        <v>2.4991852947969066E-2</v>
      </c>
      <c r="AD237" s="11">
        <f>'OddsRatio_working_3-way'!X237^(1/3)*SIN(('OddsRatio_working_3-way'!Y237+2*PI())/3)</f>
        <v>0.44266640882844288</v>
      </c>
      <c r="AE237" s="11">
        <f>'OddsRatio_working_3-way'!X237^(1/3)*SIN(('OddsRatio_working_3-way'!Y237+4*PI())/3)</f>
        <v>-0.46765826177641195</v>
      </c>
      <c r="AF237" s="11">
        <f>-'OddsRatio_working_3-way'!U237/(3*'OddsRatio_working_3-way'!X237^(1/3))*COS(('OddsRatio_working_3-way'!Y237)/3)</f>
        <v>0.52557619362367025</v>
      </c>
      <c r="AG237" s="11">
        <f>-'OddsRatio_working_3-way'!U237/(3*'OddsRatio_working_3-way'!X237^(1/3))*COS(('OddsRatio_working_3-way'!Y237+2*PI())/3)</f>
        <v>-0.28443167635242139</v>
      </c>
      <c r="AH237" s="11">
        <f>-'OddsRatio_working_3-way'!U237/(3*'OddsRatio_working_3-way'!X237^(1/3))*COS(('OddsRatio_working_3-way'!Y237+4*PI())/3)</f>
        <v>-0.24114451727124903</v>
      </c>
      <c r="AI237" s="11">
        <f>'OddsRatio_working_3-way'!U237/(3*'OddsRatio_working_3-way'!X237^(1/3))*SIN(('OddsRatio_working_3-way'!Y237)/3)</f>
        <v>-2.4991852947969063E-2</v>
      </c>
      <c r="AJ237" s="11">
        <f>'OddsRatio_working_3-way'!U237/(3*'OddsRatio_working_3-way'!X237^(1/3))*SIN(('OddsRatio_working_3-way'!Y237+2*PI())/3)</f>
        <v>-0.44266640882844283</v>
      </c>
      <c r="AK237" s="11">
        <f>'OddsRatio_working_3-way'!U237/(3*'OddsRatio_working_3-way'!X237^(1/3))*SIN(('OddsRatio_working_3-way'!Y237+4*PI())/3)</f>
        <v>0.46765826177641184</v>
      </c>
      <c r="AL237" s="11">
        <f>'OddsRatio_working_3-way'!Z237+'OddsRatio_working_3-way'!AF237</f>
        <v>1.0511523872473405</v>
      </c>
      <c r="AM237" s="11">
        <f>'OddsRatio_working_3-way'!AA237+'OddsRatio_working_3-way'!AG237</f>
        <v>-0.56886335270484278</v>
      </c>
      <c r="AN237" s="11">
        <f>'OddsRatio_working_3-way'!AB237+'OddsRatio_working_3-way'!AH237</f>
        <v>-0.48228903454249811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1.0511523872473405</v>
      </c>
      <c r="AS237" s="11">
        <f>IF(('OddsRatio_working_3-way'!X237=0),IF(Q237&gt;0,-Q237^(1/3),(-Q237)^(1/3)),'OddsRatio_working_3-way'!AM237-'OddsRatio_working_3-way'!R237/3)</f>
        <v>-0.56886335270484278</v>
      </c>
      <c r="AT237" s="11">
        <f>IF(('OddsRatio_working_3-way'!X237=0),IF(Q237&gt;0,-Q237^(1/3),(-Q237)^(1/3)),'OddsRatio_working_3-way'!AN237-'OddsRatio_working_3-way'!R237/3)</f>
        <v>-0.48228903454249811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1.83</v>
      </c>
      <c r="B238" s="4">
        <f>IF('True_Odds_Calculator_3-way'!B239="","",'True_Odds_Calculator_3-way'!B239)</f>
        <v>3.86</v>
      </c>
      <c r="C238" s="4">
        <f>IF('True_Odds_Calculator_3-way'!C239="","",'True_Odds_Calculator_3-way'!C239)</f>
        <v>4.3499999999999996</v>
      </c>
      <c r="D238" s="9">
        <f t="shared" si="52"/>
        <v>0.5320765373613825</v>
      </c>
      <c r="E238" s="9">
        <f t="shared" si="53"/>
        <v>0.24811918636505256</v>
      </c>
      <c r="F238" s="9">
        <f t="shared" si="54"/>
        <v>0.21980427627356502</v>
      </c>
      <c r="G238" s="9">
        <f t="shared" si="55"/>
        <v>1.0595528432696708</v>
      </c>
      <c r="H238" s="9">
        <f t="shared" si="56"/>
        <v>1.8794288599138271</v>
      </c>
      <c r="I238" s="9">
        <f t="shared" si="57"/>
        <v>4.0303211317512586</v>
      </c>
      <c r="J238" s="9">
        <f t="shared" si="58"/>
        <v>4.5495020249533971</v>
      </c>
      <c r="K238" s="11">
        <f t="shared" si="59"/>
        <v>0.54644808743169393</v>
      </c>
      <c r="L238" s="11">
        <f t="shared" si="60"/>
        <v>0.2590673575129534</v>
      </c>
      <c r="M238" s="11">
        <f t="shared" si="61"/>
        <v>0.22988505747126439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-0.25879821775456746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0.22911050774338193</v>
      </c>
      <c r="Q238" s="11">
        <f>2*'OddsRatio_working_3-way'!K238*'OddsRatio_working_3-way'!L238*'OddsRatio_working_3-way'!M238</f>
        <v>6.5088212427097142E-2</v>
      </c>
      <c r="R238" s="11">
        <f t="shared" si="62"/>
        <v>0</v>
      </c>
      <c r="S238" s="11">
        <f t="shared" si="63"/>
        <v>-0.88528626561354451</v>
      </c>
      <c r="T238" s="11">
        <f t="shared" si="64"/>
        <v>-0.25150178000384787</v>
      </c>
      <c r="U238" s="11">
        <f>'OddsRatio_working_3-way'!S238-'OddsRatio_working_3-way'!R238^2/3</f>
        <v>-0.88528626561354451</v>
      </c>
      <c r="V238" s="11">
        <f>'OddsRatio_working_3-way'!S238*'OddsRatio_working_3-way'!R238/3-2*'OddsRatio_working_3-way'!R238^3/27-'OddsRatio_working_3-way'!T238</f>
        <v>0.25150178000384787</v>
      </c>
      <c r="W238" s="11">
        <f>'OddsRatio_working_3-way'!V238^2+4*'OddsRatio_working_3-way'!U238^3/27</f>
        <v>-3.9536035951326931E-2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0.16030375954452131</v>
      </c>
      <c r="Y238" s="11">
        <f>IF('OddsRatio_working_3-way'!W238&gt;=0,IF('OddsRatio_working_3-way'!V238+SQRT('OddsRatio_working_3-way'!W238)&gt;0,0,PI()),ACOS('OddsRatio_working_3-way'!V238/(2*'OddsRatio_working_3-way'!X238)))</f>
        <v>0.66898142616489142</v>
      </c>
      <c r="Z238" s="11">
        <f>'OddsRatio_working_3-way'!X238^(1/3)*COS('OddsRatio_working_3-way'!Y238/3)</f>
        <v>0.5297764216348354</v>
      </c>
      <c r="AA238" s="11">
        <f>'OddsRatio_working_3-way'!X238^(1/3)*COS(('OddsRatio_working_3-way'!Y238+2*PI())/3)</f>
        <v>-0.36892798068081134</v>
      </c>
      <c r="AB238" s="11">
        <f>'OddsRatio_working_3-way'!X238^(1/3)*COS(('OddsRatio_working_3-way'!Y238+4*PI())/3)</f>
        <v>-0.1608484409540242</v>
      </c>
      <c r="AC238" s="11">
        <f>'OddsRatio_working_3-way'!X238^(1/3)*SIN('OddsRatio_working_3-way'!Y238/3)</f>
        <v>0.12013477827411402</v>
      </c>
      <c r="AD238" s="11">
        <f>'OddsRatio_working_3-way'!X238^(1/3)*SIN(('OddsRatio_working_3-way'!Y238+2*PI())/3)</f>
        <v>0.39873245032472637</v>
      </c>
      <c r="AE238" s="11">
        <f>'OddsRatio_working_3-way'!X238^(1/3)*SIN(('OddsRatio_working_3-way'!Y238+4*PI())/3)</f>
        <v>-0.51886722859884038</v>
      </c>
      <c r="AF238" s="11">
        <f>-'OddsRatio_working_3-way'!U238/(3*'OddsRatio_working_3-way'!X238^(1/3))*COS(('OddsRatio_working_3-way'!Y238)/3)</f>
        <v>0.5297764216348354</v>
      </c>
      <c r="AG238" s="11">
        <f>-'OddsRatio_working_3-way'!U238/(3*'OddsRatio_working_3-way'!X238^(1/3))*COS(('OddsRatio_working_3-way'!Y238+2*PI())/3)</f>
        <v>-0.36892798068081134</v>
      </c>
      <c r="AH238" s="11">
        <f>-'OddsRatio_working_3-way'!U238/(3*'OddsRatio_working_3-way'!X238^(1/3))*COS(('OddsRatio_working_3-way'!Y238+4*PI())/3)</f>
        <v>-0.1608484409540242</v>
      </c>
      <c r="AI238" s="11">
        <f>'OddsRatio_working_3-way'!U238/(3*'OddsRatio_working_3-way'!X238^(1/3))*SIN(('OddsRatio_working_3-way'!Y238)/3)</f>
        <v>-0.12013477827411402</v>
      </c>
      <c r="AJ238" s="11">
        <f>'OddsRatio_working_3-way'!U238/(3*'OddsRatio_working_3-way'!X238^(1/3))*SIN(('OddsRatio_working_3-way'!Y238+2*PI())/3)</f>
        <v>-0.39873245032472637</v>
      </c>
      <c r="AK238" s="11">
        <f>'OddsRatio_working_3-way'!U238/(3*'OddsRatio_working_3-way'!X238^(1/3))*SIN(('OddsRatio_working_3-way'!Y238+4*PI())/3)</f>
        <v>0.51886722859884038</v>
      </c>
      <c r="AL238" s="11">
        <f>'OddsRatio_working_3-way'!Z238+'OddsRatio_working_3-way'!AF238</f>
        <v>1.0595528432696708</v>
      </c>
      <c r="AM238" s="11">
        <f>'OddsRatio_working_3-way'!AA238+'OddsRatio_working_3-way'!AG238</f>
        <v>-0.73785596136162268</v>
      </c>
      <c r="AN238" s="11">
        <f>'OddsRatio_working_3-way'!AB238+'OddsRatio_working_3-way'!AH238</f>
        <v>-0.3216968819080484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1.0595528432696708</v>
      </c>
      <c r="AS238" s="11">
        <f>IF(('OddsRatio_working_3-way'!X238=0),IF(Q238&gt;0,-Q238^(1/3),(-Q238)^(1/3)),'OddsRatio_working_3-way'!AM238-'OddsRatio_working_3-way'!R238/3)</f>
        <v>-0.73785596136162268</v>
      </c>
      <c r="AT238" s="11">
        <f>IF(('OddsRatio_working_3-way'!X238=0),IF(Q238&gt;0,-Q238^(1/3),(-Q238)^(1/3)),'OddsRatio_working_3-way'!AN238-'OddsRatio_working_3-way'!R238/3)</f>
        <v>-0.3216968819080484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1.56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6.21</v>
      </c>
      <c r="D239" s="9">
        <f t="shared" si="52"/>
        <v>0.62428195477268356</v>
      </c>
      <c r="E239" s="9">
        <f t="shared" si="53"/>
        <v>0.22418600278592679</v>
      </c>
      <c r="F239" s="9">
        <f t="shared" si="54"/>
        <v>0.15153204244138962</v>
      </c>
      <c r="G239" s="9">
        <f t="shared" si="55"/>
        <v>1.0747148393987538</v>
      </c>
      <c r="H239" s="9">
        <f t="shared" si="56"/>
        <v>1.6018403100633025</v>
      </c>
      <c r="I239" s="9">
        <f t="shared" si="57"/>
        <v>4.4605817828639864</v>
      </c>
      <c r="J239" s="9">
        <f t="shared" si="58"/>
        <v>6.5992643132675077</v>
      </c>
      <c r="K239" s="11">
        <f t="shared" si="59"/>
        <v>0.64102564102564097</v>
      </c>
      <c r="L239" s="11">
        <f t="shared" si="60"/>
        <v>0.23696682464454977</v>
      </c>
      <c r="M239" s="11">
        <f t="shared" si="61"/>
        <v>0.1610305958132045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-0.22980155997533569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0.21990294330427579</v>
      </c>
      <c r="Q239" s="11">
        <f>2*'OddsRatio_working_3-way'!K239*'OddsRatio_working_3-way'!L239*'OddsRatio_working_3-way'!M239</f>
        <v>4.8921678154455125E-2</v>
      </c>
      <c r="R239" s="11">
        <f t="shared" si="62"/>
        <v>0</v>
      </c>
      <c r="S239" s="11">
        <f t="shared" si="63"/>
        <v>-0.95692537216839468</v>
      </c>
      <c r="T239" s="11">
        <f t="shared" si="64"/>
        <v>-0.21288662339675077</v>
      </c>
      <c r="U239" s="11">
        <f>'OddsRatio_working_3-way'!S239-'OddsRatio_working_3-way'!R239^2/3</f>
        <v>-0.95692537216839468</v>
      </c>
      <c r="V239" s="11">
        <f>'OddsRatio_working_3-way'!S239*'OddsRatio_working_3-way'!R239/3-2*'OddsRatio_working_3-way'!R239^3/27-'OddsRatio_working_3-way'!T239</f>
        <v>0.21288662339675077</v>
      </c>
      <c r="W239" s="11">
        <f>'OddsRatio_working_3-way'!V239^2+4*'OddsRatio_working_3-way'!U239^3/27</f>
        <v>-8.4495947136395064E-2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0.18015039658412152</v>
      </c>
      <c r="Y239" s="11">
        <f>IF('OddsRatio_working_3-way'!W239&gt;=0,IF('OddsRatio_working_3-way'!V239+SQRT('OddsRatio_working_3-way'!W239)&gt;0,0,PI()),ACOS('OddsRatio_working_3-way'!V239/(2*'OddsRatio_working_3-way'!X239)))</f>
        <v>0.93867434719414178</v>
      </c>
      <c r="Z239" s="11">
        <f>'OddsRatio_working_3-way'!X239^(1/3)*COS('OddsRatio_working_3-way'!Y239/3)</f>
        <v>0.53735741969937678</v>
      </c>
      <c r="AA239" s="11">
        <f>'OddsRatio_working_3-way'!X239^(1/3)*COS(('OddsRatio_working_3-way'!Y239+2*PI())/3)</f>
        <v>-0.41923300458291551</v>
      </c>
      <c r="AB239" s="11">
        <f>'OddsRatio_working_3-way'!X239^(1/3)*COS(('OddsRatio_working_3-way'!Y239+4*PI())/3)</f>
        <v>-0.11812441511646103</v>
      </c>
      <c r="AC239" s="11">
        <f>'OddsRatio_working_3-way'!X239^(1/3)*SIN('OddsRatio_working_3-way'!Y239/3)</f>
        <v>0.17384512518376594</v>
      </c>
      <c r="AD239" s="11">
        <f>'OddsRatio_working_3-way'!X239^(1/3)*SIN(('OddsRatio_working_3-way'!Y239+2*PI())/3)</f>
        <v>0.37844261377983407</v>
      </c>
      <c r="AE239" s="11">
        <f>'OddsRatio_working_3-way'!X239^(1/3)*SIN(('OddsRatio_working_3-way'!Y239+4*PI())/3)</f>
        <v>-0.55228773896359995</v>
      </c>
      <c r="AF239" s="11">
        <f>-'OddsRatio_working_3-way'!U239/(3*'OddsRatio_working_3-way'!X239^(1/3))*COS(('OddsRatio_working_3-way'!Y239)/3)</f>
        <v>0.53735741969937689</v>
      </c>
      <c r="AG239" s="11">
        <f>-'OddsRatio_working_3-way'!U239/(3*'OddsRatio_working_3-way'!X239^(1/3))*COS(('OddsRatio_working_3-way'!Y239+2*PI())/3)</f>
        <v>-0.41923300458291557</v>
      </c>
      <c r="AH239" s="11">
        <f>-'OddsRatio_working_3-way'!U239/(3*'OddsRatio_working_3-way'!X239^(1/3))*COS(('OddsRatio_working_3-way'!Y239+4*PI())/3)</f>
        <v>-0.11812441511646105</v>
      </c>
      <c r="AI239" s="11">
        <f>'OddsRatio_working_3-way'!U239/(3*'OddsRatio_working_3-way'!X239^(1/3))*SIN(('OddsRatio_working_3-way'!Y239)/3)</f>
        <v>-0.17384512518376599</v>
      </c>
      <c r="AJ239" s="11">
        <f>'OddsRatio_working_3-way'!U239/(3*'OddsRatio_working_3-way'!X239^(1/3))*SIN(('OddsRatio_working_3-way'!Y239+2*PI())/3)</f>
        <v>-0.37844261377983412</v>
      </c>
      <c r="AK239" s="11">
        <f>'OddsRatio_working_3-way'!U239/(3*'OddsRatio_working_3-way'!X239^(1/3))*SIN(('OddsRatio_working_3-way'!Y239+4*PI())/3)</f>
        <v>0.55228773896360006</v>
      </c>
      <c r="AL239" s="11">
        <f>'OddsRatio_working_3-way'!Z239+'OddsRatio_working_3-way'!AF239</f>
        <v>1.0747148393987538</v>
      </c>
      <c r="AM239" s="11">
        <f>'OddsRatio_working_3-way'!AA239+'OddsRatio_working_3-way'!AG239</f>
        <v>-0.83846600916583114</v>
      </c>
      <c r="AN239" s="11">
        <f>'OddsRatio_working_3-way'!AB239+'OddsRatio_working_3-way'!AH239</f>
        <v>-0.23624883023292209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1.0747148393987538</v>
      </c>
      <c r="AS239" s="11">
        <f>IF(('OddsRatio_working_3-way'!X239=0),IF(Q239&gt;0,-Q239^(1/3),(-Q239)^(1/3)),'OddsRatio_working_3-way'!AM239-'OddsRatio_working_3-way'!R239/3)</f>
        <v>-0.83846600916583114</v>
      </c>
      <c r="AT239" s="11">
        <f>IF(('OddsRatio_working_3-way'!X239=0),IF(Q239&gt;0,-Q239^(1/3),(-Q239)^(1/3)),'OddsRatio_working_3-way'!AN239-'OddsRatio_working_3-way'!R239/3)</f>
        <v>-0.23624883023292209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3.51</v>
      </c>
      <c r="B240" s="4">
        <f>IF('True_Odds_Calculator_3-way'!B241="","",'True_Odds_Calculator_3-way'!B241)</f>
        <v>3.53</v>
      </c>
      <c r="C240" s="4">
        <f>IF('True_Odds_Calculator_3-way'!C241="","",'True_Odds_Calculator_3-way'!C241)</f>
        <v>2.15</v>
      </c>
      <c r="D240" s="9">
        <f t="shared" si="52"/>
        <v>0.27458624706810614</v>
      </c>
      <c r="E240" s="9">
        <f t="shared" si="53"/>
        <v>0.2730082079548492</v>
      </c>
      <c r="F240" s="9">
        <f t="shared" si="54"/>
        <v>0.45240554497704449</v>
      </c>
      <c r="G240" s="9">
        <f t="shared" si="55"/>
        <v>1.0525270890489868</v>
      </c>
      <c r="H240" s="9">
        <f t="shared" si="56"/>
        <v>3.6418429935129568</v>
      </c>
      <c r="I240" s="9">
        <f t="shared" si="57"/>
        <v>3.6628935352939371</v>
      </c>
      <c r="J240" s="9">
        <f t="shared" si="58"/>
        <v>2.210406152406335</v>
      </c>
      <c r="K240" s="11">
        <f t="shared" si="59"/>
        <v>0.28490028490028491</v>
      </c>
      <c r="L240" s="11">
        <f t="shared" si="60"/>
        <v>0.28328611898016998</v>
      </c>
      <c r="M240" s="11">
        <f t="shared" si="61"/>
        <v>0.46511627906976744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-0.27413961671817921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0.23236481501189321</v>
      </c>
      <c r="Q240" s="11">
        <f>2*'OddsRatio_working_3-way'!K240*'OddsRatio_working_3-way'!L240*'OddsRatio_working_3-way'!M240</f>
        <v>7.5077484656508306E-2</v>
      </c>
      <c r="R240" s="11">
        <f t="shared" si="62"/>
        <v>0</v>
      </c>
      <c r="S240" s="11">
        <f t="shared" si="63"/>
        <v>-0.84761486790422091</v>
      </c>
      <c r="T240" s="11">
        <f t="shared" si="64"/>
        <v>-0.2738658700821392</v>
      </c>
      <c r="U240" s="11">
        <f>'OddsRatio_working_3-way'!S240-'OddsRatio_working_3-way'!R240^2/3</f>
        <v>-0.84761486790422091</v>
      </c>
      <c r="V240" s="11">
        <f>'OddsRatio_working_3-way'!S240*'OddsRatio_working_3-way'!R240/3-2*'OddsRatio_working_3-way'!R240^3/27-'OddsRatio_working_3-way'!T240</f>
        <v>0.2738658700821392</v>
      </c>
      <c r="W240" s="11">
        <f>'OddsRatio_working_3-way'!V240^2+4*'OddsRatio_working_3-way'!U240^3/27</f>
        <v>-1.5215221381081653E-2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0.15018133720350274</v>
      </c>
      <c r="Y240" s="11">
        <f>IF('OddsRatio_working_3-way'!W240&gt;=0,IF('OddsRatio_working_3-way'!V240+SQRT('OddsRatio_working_3-way'!W240)&gt;0,0,PI()),ACOS('OddsRatio_working_3-way'!V240/(2*'OddsRatio_working_3-way'!X240)))</f>
        <v>0.42318896816752227</v>
      </c>
      <c r="Z240" s="11">
        <f>'OddsRatio_working_3-way'!X240^(1/3)*COS('OddsRatio_working_3-way'!Y240/3)</f>
        <v>0.52626354452449331</v>
      </c>
      <c r="AA240" s="11">
        <f>'OddsRatio_working_3-way'!X240^(1/3)*COS(('OddsRatio_working_3-way'!Y240+2*PI())/3)</f>
        <v>-0.32785215741594231</v>
      </c>
      <c r="AB240" s="11">
        <f>'OddsRatio_working_3-way'!X240^(1/3)*COS(('OddsRatio_working_3-way'!Y240+4*PI())/3)</f>
        <v>-0.1984113871085508</v>
      </c>
      <c r="AC240" s="11">
        <f>'OddsRatio_working_3-way'!X240^(1/3)*SIN('OddsRatio_working_3-way'!Y240/3)</f>
        <v>7.4732663581084907E-2</v>
      </c>
      <c r="AD240" s="11">
        <f>'OddsRatio_working_3-way'!X240^(1/3)*SIN(('OddsRatio_working_3-way'!Y240+2*PI())/3)</f>
        <v>0.41839126685331168</v>
      </c>
      <c r="AE240" s="11">
        <f>'OddsRatio_working_3-way'!X240^(1/3)*SIN(('OddsRatio_working_3-way'!Y240+4*PI())/3)</f>
        <v>-0.49312393043439673</v>
      </c>
      <c r="AF240" s="11">
        <f>-'OddsRatio_working_3-way'!U240/(3*'OddsRatio_working_3-way'!X240^(1/3))*COS(('OddsRatio_working_3-way'!Y240)/3)</f>
        <v>0.52626354452449342</v>
      </c>
      <c r="AG240" s="11">
        <f>-'OddsRatio_working_3-way'!U240/(3*'OddsRatio_working_3-way'!X240^(1/3))*COS(('OddsRatio_working_3-way'!Y240+2*PI())/3)</f>
        <v>-0.32785215741594237</v>
      </c>
      <c r="AH240" s="11">
        <f>-'OddsRatio_working_3-way'!U240/(3*'OddsRatio_working_3-way'!X240^(1/3))*COS(('OddsRatio_working_3-way'!Y240+4*PI())/3)</f>
        <v>-0.19841138710855086</v>
      </c>
      <c r="AI240" s="11">
        <f>'OddsRatio_working_3-way'!U240/(3*'OddsRatio_working_3-way'!X240^(1/3))*SIN(('OddsRatio_working_3-way'!Y240)/3)</f>
        <v>-7.4732663581084921E-2</v>
      </c>
      <c r="AJ240" s="11">
        <f>'OddsRatio_working_3-way'!U240/(3*'OddsRatio_working_3-way'!X240^(1/3))*SIN(('OddsRatio_working_3-way'!Y240+2*PI())/3)</f>
        <v>-0.41839126685331179</v>
      </c>
      <c r="AK240" s="11">
        <f>'OddsRatio_working_3-way'!U240/(3*'OddsRatio_working_3-way'!X240^(1/3))*SIN(('OddsRatio_working_3-way'!Y240+4*PI())/3)</f>
        <v>0.49312393043439678</v>
      </c>
      <c r="AL240" s="11">
        <f>'OddsRatio_working_3-way'!Z240+'OddsRatio_working_3-way'!AF240</f>
        <v>1.0525270890489868</v>
      </c>
      <c r="AM240" s="11">
        <f>'OddsRatio_working_3-way'!AA240+'OddsRatio_working_3-way'!AG240</f>
        <v>-0.65570431483188463</v>
      </c>
      <c r="AN240" s="11">
        <f>'OddsRatio_working_3-way'!AB240+'OddsRatio_working_3-way'!AH240</f>
        <v>-0.39682277421710166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1.0525270890489868</v>
      </c>
      <c r="AS240" s="11">
        <f>IF(('OddsRatio_working_3-way'!X240=0),IF(Q240&gt;0,-Q240^(1/3),(-Q240)^(1/3)),'OddsRatio_working_3-way'!AM240-'OddsRatio_working_3-way'!R240/3)</f>
        <v>-0.65570431483188463</v>
      </c>
      <c r="AT240" s="11">
        <f>IF(('OddsRatio_working_3-way'!X240=0),IF(Q240&gt;0,-Q240^(1/3),(-Q240)^(1/3)),'OddsRatio_working_3-way'!AN240-'OddsRatio_working_3-way'!R240/3)</f>
        <v>-0.39682277421710166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3.58</v>
      </c>
      <c r="B241" s="4">
        <f>IF('True_Odds_Calculator_3-way'!B242="","",'True_Odds_Calculator_3-way'!B242)</f>
        <v>3.42</v>
      </c>
      <c r="C241" s="4">
        <f>IF('True_Odds_Calculator_3-way'!C242="","",'True_Odds_Calculator_3-way'!C242)</f>
        <v>2.16</v>
      </c>
      <c r="D241" s="9">
        <f t="shared" si="52"/>
        <v>0.26873924859088361</v>
      </c>
      <c r="E241" s="9">
        <f t="shared" si="53"/>
        <v>0.28150537783889468</v>
      </c>
      <c r="F241" s="9">
        <f t="shared" si="54"/>
        <v>0.44975537357022183</v>
      </c>
      <c r="G241" s="9">
        <f t="shared" si="55"/>
        <v>1.0546818198575187</v>
      </c>
      <c r="H241" s="9">
        <f t="shared" si="56"/>
        <v>3.7210790952323993</v>
      </c>
      <c r="I241" s="9">
        <f t="shared" si="57"/>
        <v>3.5523300040551953</v>
      </c>
      <c r="J241" s="9">
        <f t="shared" si="58"/>
        <v>2.2234309110347219</v>
      </c>
      <c r="K241" s="11">
        <f t="shared" si="59"/>
        <v>0.27932960893854747</v>
      </c>
      <c r="L241" s="11">
        <f t="shared" si="60"/>
        <v>0.29239766081871343</v>
      </c>
      <c r="M241" s="11">
        <f t="shared" si="61"/>
        <v>0.46296296296296291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-0.2738609922281392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0.23292592471592111</v>
      </c>
      <c r="Q241" s="11">
        <f>2*'OddsRatio_working_3-way'!K241*'OddsRatio_working_3-way'!L241*'OddsRatio_working_3-way'!M241</f>
        <v>7.5625300232441905E-2</v>
      </c>
      <c r="R241" s="11">
        <f t="shared" si="62"/>
        <v>0</v>
      </c>
      <c r="S241" s="11">
        <f t="shared" si="63"/>
        <v>-0.85052611115161214</v>
      </c>
      <c r="T241" s="11">
        <f t="shared" si="64"/>
        <v>-0.27614484128299088</v>
      </c>
      <c r="U241" s="11">
        <f>'OddsRatio_working_3-way'!S241-'OddsRatio_working_3-way'!R241^2/3</f>
        <v>-0.85052611115161214</v>
      </c>
      <c r="V241" s="11">
        <f>'OddsRatio_working_3-way'!S241*'OddsRatio_working_3-way'!R241/3-2*'OddsRatio_working_3-way'!R241^3/27-'OddsRatio_working_3-way'!T241</f>
        <v>0.27614484128299088</v>
      </c>
      <c r="W241" s="11">
        <f>'OddsRatio_working_3-way'!V241^2+4*'OddsRatio_working_3-way'!U241^3/27</f>
        <v>-1.4894552838532499E-2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0.15095572712366756</v>
      </c>
      <c r="Y241" s="11">
        <f>IF('OddsRatio_working_3-way'!W241&gt;=0,IF('OddsRatio_working_3-way'!V241+SQRT('OddsRatio_working_3-way'!W241)&gt;0,0,PI()),ACOS('OddsRatio_working_3-way'!V241/(2*'OddsRatio_working_3-way'!X241)))</f>
        <v>0.41614253036703541</v>
      </c>
      <c r="Z241" s="11">
        <f>'OddsRatio_working_3-way'!X241^(1/3)*COS('OddsRatio_working_3-way'!Y241/3)</f>
        <v>0.52734090992875937</v>
      </c>
      <c r="AA241" s="11">
        <f>'OddsRatio_working_3-way'!X241^(1/3)*COS(('OddsRatio_working_3-way'!Y241+2*PI())/3)</f>
        <v>-0.3274293862958727</v>
      </c>
      <c r="AB241" s="11">
        <f>'OddsRatio_working_3-way'!X241^(1/3)*COS(('OddsRatio_working_3-way'!Y241+4*PI())/3)</f>
        <v>-0.19991152363288689</v>
      </c>
      <c r="AC241" s="11">
        <f>'OddsRatio_working_3-way'!X241^(1/3)*SIN('OddsRatio_working_3-way'!Y241/3)</f>
        <v>7.3622472334960609E-2</v>
      </c>
      <c r="AD241" s="11">
        <f>'OddsRatio_working_3-way'!X241^(1/3)*SIN(('OddsRatio_working_3-way'!Y241+2*PI())/3)</f>
        <v>0.41987938828562682</v>
      </c>
      <c r="AE241" s="11">
        <f>'OddsRatio_working_3-way'!X241^(1/3)*SIN(('OddsRatio_working_3-way'!Y241+4*PI())/3)</f>
        <v>-0.49350186062058743</v>
      </c>
      <c r="AF241" s="11">
        <f>-'OddsRatio_working_3-way'!U241/(3*'OddsRatio_working_3-way'!X241^(1/3))*COS(('OddsRatio_working_3-way'!Y241)/3)</f>
        <v>0.52734090992875948</v>
      </c>
      <c r="AG241" s="11">
        <f>-'OddsRatio_working_3-way'!U241/(3*'OddsRatio_working_3-way'!X241^(1/3))*COS(('OddsRatio_working_3-way'!Y241+2*PI())/3)</f>
        <v>-0.32742938629587276</v>
      </c>
      <c r="AH241" s="11">
        <f>-'OddsRatio_working_3-way'!U241/(3*'OddsRatio_working_3-way'!X241^(1/3))*COS(('OddsRatio_working_3-way'!Y241+4*PI())/3)</f>
        <v>-0.19991152363288692</v>
      </c>
      <c r="AI241" s="11">
        <f>'OddsRatio_working_3-way'!U241/(3*'OddsRatio_working_3-way'!X241^(1/3))*SIN(('OddsRatio_working_3-way'!Y241)/3)</f>
        <v>-7.3622472334960623E-2</v>
      </c>
      <c r="AJ241" s="11">
        <f>'OddsRatio_working_3-way'!U241/(3*'OddsRatio_working_3-way'!X241^(1/3))*SIN(('OddsRatio_working_3-way'!Y241+2*PI())/3)</f>
        <v>-0.41987938828562693</v>
      </c>
      <c r="AK241" s="11">
        <f>'OddsRatio_working_3-way'!U241/(3*'OddsRatio_working_3-way'!X241^(1/3))*SIN(('OddsRatio_working_3-way'!Y241+4*PI())/3)</f>
        <v>0.49350186062058754</v>
      </c>
      <c r="AL241" s="11">
        <f>'OddsRatio_working_3-way'!Z241+'OddsRatio_working_3-way'!AF241</f>
        <v>1.0546818198575187</v>
      </c>
      <c r="AM241" s="11">
        <f>'OddsRatio_working_3-way'!AA241+'OddsRatio_working_3-way'!AG241</f>
        <v>-0.65485877259174541</v>
      </c>
      <c r="AN241" s="11">
        <f>'OddsRatio_working_3-way'!AB241+'OddsRatio_working_3-way'!AH241</f>
        <v>-0.39982304726577378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1.0546818198575187</v>
      </c>
      <c r="AS241" s="11">
        <f>IF(('OddsRatio_working_3-way'!X241=0),IF(Q241&gt;0,-Q241^(1/3),(-Q241)^(1/3)),'OddsRatio_working_3-way'!AM241-'OddsRatio_working_3-way'!R241/3)</f>
        <v>-0.65485877259174541</v>
      </c>
      <c r="AT241" s="11">
        <f>IF(('OddsRatio_working_3-way'!X241=0),IF(Q241&gt;0,-Q241^(1/3),(-Q241)^(1/3)),'OddsRatio_working_3-way'!AN241-'OddsRatio_working_3-way'!R241/3)</f>
        <v>-0.39982304726577378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1.59</v>
      </c>
      <c r="B242" s="4">
        <f>IF('True_Odds_Calculator_3-way'!B243="","",'True_Odds_Calculator_3-way'!B243)</f>
        <v>3.94</v>
      </c>
      <c r="C242" s="4">
        <f>IF('True_Odds_Calculator_3-way'!C243="","",'True_Odds_Calculator_3-way'!C243)</f>
        <v>6.39</v>
      </c>
      <c r="D242" s="9">
        <f t="shared" si="52"/>
        <v>0.61214496596539614</v>
      </c>
      <c r="E242" s="9">
        <f t="shared" si="53"/>
        <v>0.24054299887302144</v>
      </c>
      <c r="F242" s="9">
        <f t="shared" si="54"/>
        <v>0.14731203516158209</v>
      </c>
      <c r="G242" s="9">
        <f t="shared" si="55"/>
        <v>1.0738982596732376</v>
      </c>
      <c r="H242" s="9">
        <f t="shared" si="56"/>
        <v>1.6335999732072106</v>
      </c>
      <c r="I242" s="9">
        <f t="shared" si="57"/>
        <v>4.1572608834393181</v>
      </c>
      <c r="J242" s="9">
        <f t="shared" si="58"/>
        <v>6.7883116196387512</v>
      </c>
      <c r="K242" s="11">
        <f t="shared" si="59"/>
        <v>0.62893081761006286</v>
      </c>
      <c r="L242" s="11">
        <f t="shared" si="60"/>
        <v>0.25380710659898476</v>
      </c>
      <c r="M242" s="11">
        <f t="shared" si="61"/>
        <v>0.1564945226917058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-0.23355754572342469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0.22282845551352287</v>
      </c>
      <c r="Q242" s="11">
        <f>2*'OddsRatio_working_3-way'!K242*'OddsRatio_working_3-way'!L242*'OddsRatio_working_3-way'!M242</f>
        <v>4.9961537110655353E-2</v>
      </c>
      <c r="R242" s="11">
        <f t="shared" si="62"/>
        <v>0</v>
      </c>
      <c r="S242" s="11">
        <f t="shared" si="63"/>
        <v>-0.95406232679543979</v>
      </c>
      <c r="T242" s="11">
        <f t="shared" si="64"/>
        <v>-0.21391531990929144</v>
      </c>
      <c r="U242" s="11">
        <f>'OddsRatio_working_3-way'!S242-'OddsRatio_working_3-way'!R242^2/3</f>
        <v>-0.95406232679543979</v>
      </c>
      <c r="V242" s="11">
        <f>'OddsRatio_working_3-way'!S242*'OddsRatio_working_3-way'!R242/3-2*'OddsRatio_working_3-way'!R242^3/27-'OddsRatio_working_3-way'!T242</f>
        <v>0.21391531990929144</v>
      </c>
      <c r="W242" s="11">
        <f>'OddsRatio_working_3-way'!V242^2+4*'OddsRatio_working_3-way'!U242^3/27</f>
        <v>-8.2895176494672457E-2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0.17934250791890288</v>
      </c>
      <c r="Y242" s="11">
        <f>IF('OddsRatio_working_3-way'!W242&gt;=0,IF('OddsRatio_working_3-way'!V242+SQRT('OddsRatio_working_3-way'!W242)&gt;0,0,PI()),ACOS('OddsRatio_working_3-way'!V242/(2*'OddsRatio_working_3-way'!X242)))</f>
        <v>0.93180302895752765</v>
      </c>
      <c r="Z242" s="11">
        <f>'OddsRatio_working_3-way'!X242^(1/3)*COS('OddsRatio_working_3-way'!Y242/3)</f>
        <v>0.5369491298366188</v>
      </c>
      <c r="AA242" s="11">
        <f>'OddsRatio_working_3-way'!X242^(1/3)*COS(('OddsRatio_working_3-way'!Y242+2*PI())/3)</f>
        <v>-0.41773877923183256</v>
      </c>
      <c r="AB242" s="11">
        <f>'OddsRatio_working_3-way'!X242^(1/3)*COS(('OddsRatio_working_3-way'!Y242+4*PI())/3)</f>
        <v>-0.11921035060478588</v>
      </c>
      <c r="AC242" s="11">
        <f>'OddsRatio_working_3-way'!X242^(1/3)*SIN('OddsRatio_working_3-way'!Y242/3)</f>
        <v>0.17235546862858134</v>
      </c>
      <c r="AD242" s="11">
        <f>'OddsRatio_working_3-way'!X242^(1/3)*SIN(('OddsRatio_working_3-way'!Y242+2*PI())/3)</f>
        <v>0.37883385266417013</v>
      </c>
      <c r="AE242" s="11">
        <f>'OddsRatio_working_3-way'!X242^(1/3)*SIN(('OddsRatio_working_3-way'!Y242+4*PI())/3)</f>
        <v>-0.55118932129275144</v>
      </c>
      <c r="AF242" s="11">
        <f>-'OddsRatio_working_3-way'!U242/(3*'OddsRatio_working_3-way'!X242^(1/3))*COS(('OddsRatio_working_3-way'!Y242)/3)</f>
        <v>0.5369491298366188</v>
      </c>
      <c r="AG242" s="11">
        <f>-'OddsRatio_working_3-way'!U242/(3*'OddsRatio_working_3-way'!X242^(1/3))*COS(('OddsRatio_working_3-way'!Y242+2*PI())/3)</f>
        <v>-0.41773877923183256</v>
      </c>
      <c r="AH242" s="11">
        <f>-'OddsRatio_working_3-way'!U242/(3*'OddsRatio_working_3-way'!X242^(1/3))*COS(('OddsRatio_working_3-way'!Y242+4*PI())/3)</f>
        <v>-0.11921035060478588</v>
      </c>
      <c r="AI242" s="11">
        <f>'OddsRatio_working_3-way'!U242/(3*'OddsRatio_working_3-way'!X242^(1/3))*SIN(('OddsRatio_working_3-way'!Y242)/3)</f>
        <v>-0.17235546862858134</v>
      </c>
      <c r="AJ242" s="11">
        <f>'OddsRatio_working_3-way'!U242/(3*'OddsRatio_working_3-way'!X242^(1/3))*SIN(('OddsRatio_working_3-way'!Y242+2*PI())/3)</f>
        <v>-0.37883385266417013</v>
      </c>
      <c r="AK242" s="11">
        <f>'OddsRatio_working_3-way'!U242/(3*'OddsRatio_working_3-way'!X242^(1/3))*SIN(('OddsRatio_working_3-way'!Y242+4*PI())/3)</f>
        <v>0.55118932129275144</v>
      </c>
      <c r="AL242" s="11">
        <f>'OddsRatio_working_3-way'!Z242+'OddsRatio_working_3-way'!AF242</f>
        <v>1.0738982596732376</v>
      </c>
      <c r="AM242" s="11">
        <f>'OddsRatio_working_3-way'!AA242+'OddsRatio_working_3-way'!AG242</f>
        <v>-0.83547755846366512</v>
      </c>
      <c r="AN242" s="11">
        <f>'OddsRatio_working_3-way'!AB242+'OddsRatio_working_3-way'!AH242</f>
        <v>-0.23842070120957176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1.0738982596732376</v>
      </c>
      <c r="AS242" s="11">
        <f>IF(('OddsRatio_working_3-way'!X242=0),IF(Q242&gt;0,-Q242^(1/3),(-Q242)^(1/3)),'OddsRatio_working_3-way'!AM242-'OddsRatio_working_3-way'!R242/3)</f>
        <v>-0.83547755846366512</v>
      </c>
      <c r="AT242" s="11">
        <f>IF(('OddsRatio_working_3-way'!X242=0),IF(Q242&gt;0,-Q242^(1/3),(-Q242)^(1/3)),'OddsRatio_working_3-way'!AN242-'OddsRatio_working_3-way'!R242/3)</f>
        <v>-0.23842070120957176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3.47</v>
      </c>
      <c r="C243" s="4">
        <f>IF('True_Odds_Calculator_3-way'!C244="","",'True_Odds_Calculator_3-way'!C244)</f>
        <v>3.15</v>
      </c>
      <c r="D243" s="9">
        <f t="shared" si="52"/>
        <v>0.41518889031840278</v>
      </c>
      <c r="E243" s="9">
        <f t="shared" si="53"/>
        <v>0.27806025031432247</v>
      </c>
      <c r="F243" s="9">
        <f t="shared" si="54"/>
        <v>0.30675085936727492</v>
      </c>
      <c r="G243" s="9">
        <f t="shared" si="55"/>
        <v>1.0511509614822159</v>
      </c>
      <c r="H243" s="9">
        <f t="shared" si="56"/>
        <v>2.4085422883861689</v>
      </c>
      <c r="I243" s="9">
        <f t="shared" si="57"/>
        <v>3.5963428748610728</v>
      </c>
      <c r="J243" s="9">
        <f t="shared" si="58"/>
        <v>3.2599745671867639</v>
      </c>
      <c r="K243" s="11">
        <f t="shared" si="59"/>
        <v>0.42735042735042739</v>
      </c>
      <c r="L243" s="11">
        <f t="shared" si="60"/>
        <v>0.28818443804034583</v>
      </c>
      <c r="M243" s="11">
        <f t="shared" si="61"/>
        <v>0.31746031746031744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-0.27821742423087281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0.23301848469956057</v>
      </c>
      <c r="Q243" s="11">
        <f>2*'OddsRatio_working_3-way'!K243*'OddsRatio_working_3-way'!L243*'OddsRatio_working_3-way'!M243</f>
        <v>7.8194122382402892E-2</v>
      </c>
      <c r="R243" s="11">
        <f t="shared" si="62"/>
        <v>0</v>
      </c>
      <c r="S243" s="11">
        <f t="shared" si="63"/>
        <v>-0.8375409460558989</v>
      </c>
      <c r="T243" s="11">
        <f t="shared" si="64"/>
        <v>-0.28105400874359027</v>
      </c>
      <c r="U243" s="11">
        <f>'OddsRatio_working_3-way'!S243-'OddsRatio_working_3-way'!R243^2/3</f>
        <v>-0.8375409460558989</v>
      </c>
      <c r="V243" s="11">
        <f>'OddsRatio_working_3-way'!S243*'OddsRatio_working_3-way'!R243/3-2*'OddsRatio_working_3-way'!R243^3/27-'OddsRatio_working_3-way'!T243</f>
        <v>0.28105400874359027</v>
      </c>
      <c r="W243" s="11">
        <f>'OddsRatio_working_3-way'!V243^2+4*'OddsRatio_working_3-way'!U243^3/27</f>
        <v>-8.047740175977966E-3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0.14751194528479725</v>
      </c>
      <c r="Y243" s="11">
        <f>IF('OddsRatio_working_3-way'!W243&gt;=0,IF('OddsRatio_working_3-way'!V243+SQRT('OddsRatio_working_3-way'!W243)&gt;0,0,PI()),ACOS('OddsRatio_working_3-way'!V243/(2*'OddsRatio_working_3-way'!X243)))</f>
        <v>0.30896661892926502</v>
      </c>
      <c r="Z243" s="11">
        <f>'OddsRatio_working_3-way'!X243^(1/3)*COS('OddsRatio_working_3-way'!Y243/3)</f>
        <v>0.52557548074110794</v>
      </c>
      <c r="AA243" s="11">
        <f>'OddsRatio_working_3-way'!X243^(1/3)*COS(('OddsRatio_working_3-way'!Y243+2*PI())/3)</f>
        <v>-0.30983077435848444</v>
      </c>
      <c r="AB243" s="11">
        <f>'OddsRatio_working_3-way'!X243^(1/3)*COS(('OddsRatio_working_3-way'!Y243+4*PI())/3)</f>
        <v>-0.21574470638262369</v>
      </c>
      <c r="AC243" s="11">
        <f>'OddsRatio_working_3-way'!X243^(1/3)*SIN('OddsRatio_working_3-way'!Y243/3)</f>
        <v>5.4320616672856814E-2</v>
      </c>
      <c r="AD243" s="11">
        <f>'OddsRatio_working_3-way'!X243^(1/3)*SIN(('OddsRatio_working_3-way'!Y243+2*PI())/3)</f>
        <v>0.42800140959159017</v>
      </c>
      <c r="AE243" s="11">
        <f>'OddsRatio_working_3-way'!X243^(1/3)*SIN(('OddsRatio_working_3-way'!Y243+4*PI())/3)</f>
        <v>-0.48232202626444687</v>
      </c>
      <c r="AF243" s="11">
        <f>-'OddsRatio_working_3-way'!U243/(3*'OddsRatio_working_3-way'!X243^(1/3))*COS(('OddsRatio_working_3-way'!Y243)/3)</f>
        <v>0.52557548074110805</v>
      </c>
      <c r="AG243" s="11">
        <f>-'OddsRatio_working_3-way'!U243/(3*'OddsRatio_working_3-way'!X243^(1/3))*COS(('OddsRatio_working_3-way'!Y243+2*PI())/3)</f>
        <v>-0.3098307743584845</v>
      </c>
      <c r="AH243" s="11">
        <f>-'OddsRatio_working_3-way'!U243/(3*'OddsRatio_working_3-way'!X243^(1/3))*COS(('OddsRatio_working_3-way'!Y243+4*PI())/3)</f>
        <v>-0.21574470638262372</v>
      </c>
      <c r="AI243" s="11">
        <f>'OddsRatio_working_3-way'!U243/(3*'OddsRatio_working_3-way'!X243^(1/3))*SIN(('OddsRatio_working_3-way'!Y243)/3)</f>
        <v>-5.4320616672856828E-2</v>
      </c>
      <c r="AJ243" s="11">
        <f>'OddsRatio_working_3-way'!U243/(3*'OddsRatio_working_3-way'!X243^(1/3))*SIN(('OddsRatio_working_3-way'!Y243+2*PI())/3)</f>
        <v>-0.42800140959159028</v>
      </c>
      <c r="AK243" s="11">
        <f>'OddsRatio_working_3-way'!U243/(3*'OddsRatio_working_3-way'!X243^(1/3))*SIN(('OddsRatio_working_3-way'!Y243+4*PI())/3)</f>
        <v>0.48232202626444692</v>
      </c>
      <c r="AL243" s="11">
        <f>'OddsRatio_working_3-way'!Z243+'OddsRatio_working_3-way'!AF243</f>
        <v>1.0511509614822159</v>
      </c>
      <c r="AM243" s="11">
        <f>'OddsRatio_working_3-way'!AA243+'OddsRatio_working_3-way'!AG243</f>
        <v>-0.61966154871696899</v>
      </c>
      <c r="AN243" s="11">
        <f>'OddsRatio_working_3-way'!AB243+'OddsRatio_working_3-way'!AH243</f>
        <v>-0.43148941276524744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1.0511509614822159</v>
      </c>
      <c r="AS243" s="11">
        <f>IF(('OddsRatio_working_3-way'!X243=0),IF(Q243&gt;0,-Q243^(1/3),(-Q243)^(1/3)),'OddsRatio_working_3-way'!AM243-'OddsRatio_working_3-way'!R243/3)</f>
        <v>-0.61966154871696899</v>
      </c>
      <c r="AT243" s="11">
        <f>IF(('OddsRatio_working_3-way'!X243=0),IF(Q243&gt;0,-Q243^(1/3),(-Q243)^(1/3)),'OddsRatio_working_3-way'!AN243-'OddsRatio_working_3-way'!R243/3)</f>
        <v>-0.43148941276524744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1.92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4.18</v>
      </c>
      <c r="D244" s="9">
        <f t="shared" si="52"/>
        <v>0.50665049582521082</v>
      </c>
      <c r="E244" s="9">
        <f t="shared" si="53"/>
        <v>0.26429527547603116</v>
      </c>
      <c r="F244" s="9">
        <f t="shared" si="54"/>
        <v>0.22905422869875802</v>
      </c>
      <c r="G244" s="9">
        <f t="shared" si="55"/>
        <v>1.0584208748994379</v>
      </c>
      <c r="H244" s="9">
        <f t="shared" si="56"/>
        <v>1.9737472049074825</v>
      </c>
      <c r="I244" s="9">
        <f t="shared" si="57"/>
        <v>3.7836469009855214</v>
      </c>
      <c r="J244" s="9">
        <f t="shared" si="58"/>
        <v>4.3657783821802116</v>
      </c>
      <c r="K244" s="11">
        <f t="shared" si="59"/>
        <v>0.52083333333333337</v>
      </c>
      <c r="L244" s="11">
        <f t="shared" si="60"/>
        <v>0.27548209366391185</v>
      </c>
      <c r="M244" s="11">
        <f t="shared" si="61"/>
        <v>0.23923444976076558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-0.26411104300947708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0.23101007904183202</v>
      </c>
      <c r="Q244" s="11">
        <f>2*'OddsRatio_working_3-way'!K244*'OddsRatio_working_3-way'!L244*'OddsRatio_working_3-way'!M244</f>
        <v>6.8650840725655873E-2</v>
      </c>
      <c r="R244" s="11">
        <f t="shared" si="62"/>
        <v>0</v>
      </c>
      <c r="S244" s="11">
        <f t="shared" si="63"/>
        <v>-0.87467027659855445</v>
      </c>
      <c r="T244" s="11">
        <f t="shared" si="64"/>
        <v>-0.25993173153003102</v>
      </c>
      <c r="U244" s="11">
        <f>'OddsRatio_working_3-way'!S244-'OddsRatio_working_3-way'!R244^2/3</f>
        <v>-0.87467027659855445</v>
      </c>
      <c r="V244" s="11">
        <f>'OddsRatio_working_3-way'!S244*'OddsRatio_working_3-way'!R244/3-2*'OddsRatio_working_3-way'!R244^3/27-'OddsRatio_working_3-way'!T244</f>
        <v>0.25993173153003102</v>
      </c>
      <c r="W244" s="11">
        <f>'OddsRatio_working_3-way'!V244^2+4*'OddsRatio_working_3-way'!U244^3/27</f>
        <v>-3.1571024856385327E-2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0.15742897598011099</v>
      </c>
      <c r="Y244" s="11">
        <f>IF('OddsRatio_working_3-way'!W244&gt;=0,IF('OddsRatio_working_3-way'!V244+SQRT('OddsRatio_working_3-way'!W244)&gt;0,0,PI()),ACOS('OddsRatio_working_3-way'!V244/(2*'OddsRatio_working_3-way'!X244)))</f>
        <v>0.59961599467425741</v>
      </c>
      <c r="Z244" s="11">
        <f>'OddsRatio_working_3-way'!X244^(1/3)*COS('OddsRatio_working_3-way'!Y244/3)</f>
        <v>0.52921043744971896</v>
      </c>
      <c r="AA244" s="11">
        <f>'OddsRatio_working_3-way'!X244^(1/3)*COS(('OddsRatio_working_3-way'!Y244+2*PI())/3)</f>
        <v>-0.35744811732430254</v>
      </c>
      <c r="AB244" s="11">
        <f>'OddsRatio_working_3-way'!X244^(1/3)*COS(('OddsRatio_working_3-way'!Y244+4*PI())/3)</f>
        <v>-0.17176232012541651</v>
      </c>
      <c r="AC244" s="11">
        <f>'OddsRatio_working_3-way'!X244^(1/3)*SIN('OddsRatio_working_3-way'!Y244/3)</f>
        <v>0.10720574499746724</v>
      </c>
      <c r="AD244" s="11">
        <f>'OddsRatio_working_3-way'!X244^(1/3)*SIN(('OddsRatio_working_3-way'!Y244+2*PI())/3)</f>
        <v>0.40470681028059863</v>
      </c>
      <c r="AE244" s="11">
        <f>'OddsRatio_working_3-way'!X244^(1/3)*SIN(('OddsRatio_working_3-way'!Y244+4*PI())/3)</f>
        <v>-0.51191255527806578</v>
      </c>
      <c r="AF244" s="11">
        <f>-'OddsRatio_working_3-way'!U244/(3*'OddsRatio_working_3-way'!X244^(1/3))*COS(('OddsRatio_working_3-way'!Y244)/3)</f>
        <v>0.52921043744971896</v>
      </c>
      <c r="AG244" s="11">
        <f>-'OddsRatio_working_3-way'!U244/(3*'OddsRatio_working_3-way'!X244^(1/3))*COS(('OddsRatio_working_3-way'!Y244+2*PI())/3)</f>
        <v>-0.35744811732430254</v>
      </c>
      <c r="AH244" s="11">
        <f>-'OddsRatio_working_3-way'!U244/(3*'OddsRatio_working_3-way'!X244^(1/3))*COS(('OddsRatio_working_3-way'!Y244+4*PI())/3)</f>
        <v>-0.17176232012541651</v>
      </c>
      <c r="AI244" s="11">
        <f>'OddsRatio_working_3-way'!U244/(3*'OddsRatio_working_3-way'!X244^(1/3))*SIN(('OddsRatio_working_3-way'!Y244)/3)</f>
        <v>-0.10720574499746724</v>
      </c>
      <c r="AJ244" s="11">
        <f>'OddsRatio_working_3-way'!U244/(3*'OddsRatio_working_3-way'!X244^(1/3))*SIN(('OddsRatio_working_3-way'!Y244+2*PI())/3)</f>
        <v>-0.40470681028059863</v>
      </c>
      <c r="AK244" s="11">
        <f>'OddsRatio_working_3-way'!U244/(3*'OddsRatio_working_3-way'!X244^(1/3))*SIN(('OddsRatio_working_3-way'!Y244+4*PI())/3)</f>
        <v>0.51191255527806578</v>
      </c>
      <c r="AL244" s="11">
        <f>'OddsRatio_working_3-way'!Z244+'OddsRatio_working_3-way'!AF244</f>
        <v>1.0584208748994379</v>
      </c>
      <c r="AM244" s="11">
        <f>'OddsRatio_working_3-way'!AA244+'OddsRatio_working_3-way'!AG244</f>
        <v>-0.71489623464860508</v>
      </c>
      <c r="AN244" s="11">
        <f>'OddsRatio_working_3-way'!AB244+'OddsRatio_working_3-way'!AH244</f>
        <v>-0.34352464025083301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1.0584208748994379</v>
      </c>
      <c r="AS244" s="11">
        <f>IF(('OddsRatio_working_3-way'!X244=0),IF(Q244&gt;0,-Q244^(1/3),(-Q244)^(1/3)),'OddsRatio_working_3-way'!AM244-'OddsRatio_working_3-way'!R244/3)</f>
        <v>-0.71489623464860508</v>
      </c>
      <c r="AT244" s="11">
        <f>IF(('OddsRatio_working_3-way'!X244=0),IF(Q244&gt;0,-Q244^(1/3),(-Q244)^(1/3)),'OddsRatio_working_3-way'!AN244-'OddsRatio_working_3-way'!R244/3)</f>
        <v>-0.34352464025083301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1.94</v>
      </c>
      <c r="B245" s="4">
        <f>IF('True_Odds_Calculator_3-way'!B246="","",'True_Odds_Calculator_3-way'!B246)</f>
        <v>3.6</v>
      </c>
      <c r="C245" s="4">
        <f>IF('True_Odds_Calculator_3-way'!C246="","",'True_Odds_Calculator_3-way'!C246)</f>
        <v>4.13</v>
      </c>
      <c r="D245" s="9">
        <f t="shared" si="52"/>
        <v>0.50140613503647935</v>
      </c>
      <c r="E245" s="9">
        <f t="shared" si="53"/>
        <v>0.26663510869019391</v>
      </c>
      <c r="F245" s="9">
        <f t="shared" si="54"/>
        <v>0.23195875627332649</v>
      </c>
      <c r="G245" s="9">
        <f t="shared" si="55"/>
        <v>1.0578630140649377</v>
      </c>
      <c r="H245" s="9">
        <f t="shared" si="56"/>
        <v>1.9943912332210412</v>
      </c>
      <c r="I245" s="9">
        <f t="shared" si="57"/>
        <v>3.750443836568838</v>
      </c>
      <c r="J245" s="9">
        <f t="shared" si="58"/>
        <v>4.3111112340232554</v>
      </c>
      <c r="K245" s="11">
        <f t="shared" si="59"/>
        <v>0.51546391752577325</v>
      </c>
      <c r="L245" s="11">
        <f t="shared" si="60"/>
        <v>0.27777777777777779</v>
      </c>
      <c r="M245" s="11">
        <f t="shared" si="61"/>
        <v>0.24213075060532688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-0.26521083126010603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0.23124457424649636</v>
      </c>
      <c r="Q245" s="11">
        <f>2*'OddsRatio_working_3-way'!K245*'OddsRatio_working_3-way'!L245*'OddsRatio_working_3-way'!M245</f>
        <v>6.9338702922487658E-2</v>
      </c>
      <c r="R245" s="11">
        <f t="shared" si="62"/>
        <v>0</v>
      </c>
      <c r="S245" s="11">
        <f t="shared" si="63"/>
        <v>-0.8719273385169658</v>
      </c>
      <c r="T245" s="11">
        <f t="shared" si="64"/>
        <v>-0.26144747781618161</v>
      </c>
      <c r="U245" s="11">
        <f>'OddsRatio_working_3-way'!S245-'OddsRatio_working_3-way'!R245^2/3</f>
        <v>-0.8719273385169658</v>
      </c>
      <c r="V245" s="11">
        <f>'OddsRatio_working_3-way'!S245*'OddsRatio_working_3-way'!R245/3-2*'OddsRatio_working_3-way'!R245^3/27-'OddsRatio_working_3-way'!T245</f>
        <v>0.26144747781618161</v>
      </c>
      <c r="W245" s="11">
        <f>'OddsRatio_working_3-way'!V245^2+4*'OddsRatio_working_3-way'!U245^3/27</f>
        <v>-2.9851010406363426E-2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0.15668901849109129</v>
      </c>
      <c r="Y245" s="11">
        <f>IF('OddsRatio_working_3-way'!W245&gt;=0,IF('OddsRatio_working_3-way'!V245+SQRT('OddsRatio_working_3-way'!W245)&gt;0,0,PI()),ACOS('OddsRatio_working_3-way'!V245/(2*'OddsRatio_working_3-way'!X245)))</f>
        <v>0.58395656655309891</v>
      </c>
      <c r="Z245" s="11">
        <f>'OddsRatio_working_3-way'!X245^(1/3)*COS('OddsRatio_working_3-way'!Y245/3)</f>
        <v>0.52893150703246883</v>
      </c>
      <c r="AA245" s="11">
        <f>'OddsRatio_working_3-way'!X245^(1/3)*COS(('OddsRatio_working_3-way'!Y245+2*PI())/3)</f>
        <v>-0.35477317447659928</v>
      </c>
      <c r="AB245" s="11">
        <f>'OddsRatio_working_3-way'!X245^(1/3)*COS(('OddsRatio_working_3-way'!Y245+4*PI())/3)</f>
        <v>-0.17415833255586965</v>
      </c>
      <c r="AC245" s="11">
        <f>'OddsRatio_working_3-way'!X245^(1/3)*SIN('OddsRatio_working_3-way'!Y245/3)</f>
        <v>0.10427802760257507</v>
      </c>
      <c r="AD245" s="11">
        <f>'OddsRatio_working_3-way'!X245^(1/3)*SIN(('OddsRatio_working_3-way'!Y245+2*PI())/3)</f>
        <v>0.4059291081508179</v>
      </c>
      <c r="AE245" s="11">
        <f>'OddsRatio_working_3-way'!X245^(1/3)*SIN(('OddsRatio_working_3-way'!Y245+4*PI())/3)</f>
        <v>-0.51020713575339294</v>
      </c>
      <c r="AF245" s="11">
        <f>-'OddsRatio_working_3-way'!U245/(3*'OddsRatio_working_3-way'!X245^(1/3))*COS(('OddsRatio_working_3-way'!Y245)/3)</f>
        <v>0.52893150703246883</v>
      </c>
      <c r="AG245" s="11">
        <f>-'OddsRatio_working_3-way'!U245/(3*'OddsRatio_working_3-way'!X245^(1/3))*COS(('OddsRatio_working_3-way'!Y245+2*PI())/3)</f>
        <v>-0.35477317447659928</v>
      </c>
      <c r="AH245" s="11">
        <f>-'OddsRatio_working_3-way'!U245/(3*'OddsRatio_working_3-way'!X245^(1/3))*COS(('OddsRatio_working_3-way'!Y245+4*PI())/3)</f>
        <v>-0.17415833255586965</v>
      </c>
      <c r="AI245" s="11">
        <f>'OddsRatio_working_3-way'!U245/(3*'OddsRatio_working_3-way'!X245^(1/3))*SIN(('OddsRatio_working_3-way'!Y245)/3)</f>
        <v>-0.10427802760257507</v>
      </c>
      <c r="AJ245" s="11">
        <f>'OddsRatio_working_3-way'!U245/(3*'OddsRatio_working_3-way'!X245^(1/3))*SIN(('OddsRatio_working_3-way'!Y245+2*PI())/3)</f>
        <v>-0.4059291081508179</v>
      </c>
      <c r="AK245" s="11">
        <f>'OddsRatio_working_3-way'!U245/(3*'OddsRatio_working_3-way'!X245^(1/3))*SIN(('OddsRatio_working_3-way'!Y245+4*PI())/3)</f>
        <v>0.51020713575339294</v>
      </c>
      <c r="AL245" s="11">
        <f>'OddsRatio_working_3-way'!Z245+'OddsRatio_working_3-way'!AF245</f>
        <v>1.0578630140649377</v>
      </c>
      <c r="AM245" s="11">
        <f>'OddsRatio_working_3-way'!AA245+'OddsRatio_working_3-way'!AG245</f>
        <v>-0.70954634895319857</v>
      </c>
      <c r="AN245" s="11">
        <f>'OddsRatio_working_3-way'!AB245+'OddsRatio_working_3-way'!AH245</f>
        <v>-0.34831666511173931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1.0578630140649377</v>
      </c>
      <c r="AS245" s="11">
        <f>IF(('OddsRatio_working_3-way'!X245=0),IF(Q245&gt;0,-Q245^(1/3),(-Q245)^(1/3)),'OddsRatio_working_3-way'!AM245-'OddsRatio_working_3-way'!R245/3)</f>
        <v>-0.70954634895319857</v>
      </c>
      <c r="AT245" s="11">
        <f>IF(('OddsRatio_working_3-way'!X245=0),IF(Q245&gt;0,-Q245^(1/3),(-Q245)^(1/3)),'OddsRatio_working_3-way'!AN245-'OddsRatio_working_3-way'!R245/3)</f>
        <v>-0.34831666511173931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3.4</v>
      </c>
      <c r="B246" s="4">
        <f>IF('True_Odds_Calculator_3-way'!B247="","",'True_Odds_Calculator_3-way'!B247)</f>
        <v>3.47</v>
      </c>
      <c r="C246" s="4">
        <f>IF('True_Odds_Calculator_3-way'!C247="","",'True_Odds_Calculator_3-way'!C247)</f>
        <v>2.21</v>
      </c>
      <c r="D246" s="9">
        <f t="shared" si="52"/>
        <v>0.2832150596716812</v>
      </c>
      <c r="E246" s="9">
        <f t="shared" si="53"/>
        <v>0.27741535124698086</v>
      </c>
      <c r="F246" s="9">
        <f t="shared" si="54"/>
        <v>0.439369589081338</v>
      </c>
      <c r="G246" s="9">
        <f t="shared" si="55"/>
        <v>1.0545357021257629</v>
      </c>
      <c r="H246" s="9">
        <f t="shared" si="56"/>
        <v>3.5308856851018309</v>
      </c>
      <c r="I246" s="9">
        <f t="shared" si="57"/>
        <v>3.6047031842506341</v>
      </c>
      <c r="J246" s="9">
        <f t="shared" si="58"/>
        <v>2.2759881995721729</v>
      </c>
      <c r="K246" s="11">
        <f t="shared" si="59"/>
        <v>0.29411764705882354</v>
      </c>
      <c r="L246" s="11">
        <f t="shared" si="60"/>
        <v>0.28818443804034583</v>
      </c>
      <c r="M246" s="11">
        <f t="shared" si="61"/>
        <v>0.45248868778280543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-0.27510146286010595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0.2331862367960211</v>
      </c>
      <c r="Q246" s="11">
        <f>2*'OddsRatio_working_3-way'!K246*'OddsRatio_working_3-way'!L246*'OddsRatio_working_3-way'!M246</f>
        <v>7.6705998946059589E-2</v>
      </c>
      <c r="R246" s="11">
        <f t="shared" si="62"/>
        <v>0</v>
      </c>
      <c r="S246" s="11">
        <f t="shared" si="63"/>
        <v>-0.84763721127357472</v>
      </c>
      <c r="T246" s="11">
        <f t="shared" si="64"/>
        <v>-0.27882803002420226</v>
      </c>
      <c r="U246" s="11">
        <f>'OddsRatio_working_3-way'!S246-'OddsRatio_working_3-way'!R246^2/3</f>
        <v>-0.84763721127357472</v>
      </c>
      <c r="V246" s="11">
        <f>'OddsRatio_working_3-way'!S246*'OddsRatio_working_3-way'!R246/3-2*'OddsRatio_working_3-way'!R246^3/27-'OddsRatio_working_3-way'!T246</f>
        <v>0.27882803002420226</v>
      </c>
      <c r="W246" s="11">
        <f>'OddsRatio_working_3-way'!V246^2+4*'OddsRatio_working_3-way'!U246^3/27</f>
        <v>-1.2479800533490487E-2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0.1501872754768758</v>
      </c>
      <c r="Y246" s="11">
        <f>IF('OddsRatio_working_3-way'!W246&gt;=0,IF('OddsRatio_working_3-way'!V246+SQRT('OddsRatio_working_3-way'!W246)&gt;0,0,PI()),ACOS('OddsRatio_working_3-way'!V246/(2*'OddsRatio_working_3-way'!X246)))</f>
        <v>0.38106838057573378</v>
      </c>
      <c r="Z246" s="11">
        <f>'OddsRatio_working_3-way'!X246^(1/3)*COS('OddsRatio_working_3-way'!Y246/3)</f>
        <v>0.52726785106288143</v>
      </c>
      <c r="AA246" s="11">
        <f>'OddsRatio_working_3-way'!X246^(1/3)*COS(('OddsRatio_working_3-way'!Y246+2*PI())/3)</f>
        <v>-0.32194998459789331</v>
      </c>
      <c r="AB246" s="11">
        <f>'OddsRatio_working_3-way'!X246^(1/3)*COS(('OddsRatio_working_3-way'!Y246+4*PI())/3)</f>
        <v>-0.20531786646498823</v>
      </c>
      <c r="AC246" s="11">
        <f>'OddsRatio_working_3-way'!X246^(1/3)*SIN('OddsRatio_working_3-way'!Y246/3)</f>
        <v>6.7337584800189074E-2</v>
      </c>
      <c r="AD246" s="11">
        <f>'OddsRatio_working_3-way'!X246^(1/3)*SIN(('OddsRatio_working_3-way'!Y246+2*PI())/3)</f>
        <v>0.42295856121919062</v>
      </c>
      <c r="AE246" s="11">
        <f>'OddsRatio_working_3-way'!X246^(1/3)*SIN(('OddsRatio_working_3-way'!Y246+4*PI())/3)</f>
        <v>-0.49029614601937965</v>
      </c>
      <c r="AF246" s="11">
        <f>-'OddsRatio_working_3-way'!U246/(3*'OddsRatio_working_3-way'!X246^(1/3))*COS(('OddsRatio_working_3-way'!Y246)/3)</f>
        <v>0.52726785106288143</v>
      </c>
      <c r="AG246" s="11">
        <f>-'OddsRatio_working_3-way'!U246/(3*'OddsRatio_working_3-way'!X246^(1/3))*COS(('OddsRatio_working_3-way'!Y246+2*PI())/3)</f>
        <v>-0.32194998459789331</v>
      </c>
      <c r="AH246" s="11">
        <f>-'OddsRatio_working_3-way'!U246/(3*'OddsRatio_working_3-way'!X246^(1/3))*COS(('OddsRatio_working_3-way'!Y246+4*PI())/3)</f>
        <v>-0.20531786646498823</v>
      </c>
      <c r="AI246" s="11">
        <f>'OddsRatio_working_3-way'!U246/(3*'OddsRatio_working_3-way'!X246^(1/3))*SIN(('OddsRatio_working_3-way'!Y246)/3)</f>
        <v>-6.7337584800189074E-2</v>
      </c>
      <c r="AJ246" s="11">
        <f>'OddsRatio_working_3-way'!U246/(3*'OddsRatio_working_3-way'!X246^(1/3))*SIN(('OddsRatio_working_3-way'!Y246+2*PI())/3)</f>
        <v>-0.42295856121919062</v>
      </c>
      <c r="AK246" s="11">
        <f>'OddsRatio_working_3-way'!U246/(3*'OddsRatio_working_3-way'!X246^(1/3))*SIN(('OddsRatio_working_3-way'!Y246+4*PI())/3)</f>
        <v>0.49029614601937965</v>
      </c>
      <c r="AL246" s="11">
        <f>'OddsRatio_working_3-way'!Z246+'OddsRatio_working_3-way'!AF246</f>
        <v>1.0545357021257629</v>
      </c>
      <c r="AM246" s="11">
        <f>'OddsRatio_working_3-way'!AA246+'OddsRatio_working_3-way'!AG246</f>
        <v>-0.64389996919578663</v>
      </c>
      <c r="AN246" s="11">
        <f>'OddsRatio_working_3-way'!AB246+'OddsRatio_working_3-way'!AH246</f>
        <v>-0.41063573292997646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1.0545357021257629</v>
      </c>
      <c r="AS246" s="11">
        <f>IF(('OddsRatio_working_3-way'!X246=0),IF(Q246&gt;0,-Q246^(1/3),(-Q246)^(1/3)),'OddsRatio_working_3-way'!AM246-'OddsRatio_working_3-way'!R246/3)</f>
        <v>-0.64389996919578663</v>
      </c>
      <c r="AT246" s="11">
        <f>IF(('OddsRatio_working_3-way'!X246=0),IF(Q246&gt;0,-Q246^(1/3),(-Q246)^(1/3)),'OddsRatio_working_3-way'!AN246-'OddsRatio_working_3-way'!R246/3)</f>
        <v>-0.41063573292997646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3.15</v>
      </c>
      <c r="B247" s="4">
        <f>IF('True_Odds_Calculator_3-way'!B248="","",'True_Odds_Calculator_3-way'!B248)</f>
        <v>3.49</v>
      </c>
      <c r="C247" s="4">
        <f>IF('True_Odds_Calculator_3-way'!C248="","",'True_Odds_Calculator_3-way'!C248)</f>
        <v>2.33</v>
      </c>
      <c r="D247" s="9">
        <f t="shared" si="52"/>
        <v>0.30668472946837416</v>
      </c>
      <c r="E247" s="9">
        <f t="shared" si="53"/>
        <v>0.27638204844769365</v>
      </c>
      <c r="F247" s="9">
        <f t="shared" si="54"/>
        <v>0.41693322208393235</v>
      </c>
      <c r="G247" s="9">
        <f t="shared" si="55"/>
        <v>1.0514779115703341</v>
      </c>
      <c r="H247" s="9">
        <f t="shared" si="56"/>
        <v>3.2606775098762184</v>
      </c>
      <c r="I247" s="9">
        <f t="shared" si="57"/>
        <v>3.6181799998101316</v>
      </c>
      <c r="J247" s="9">
        <f t="shared" si="58"/>
        <v>2.3984656223885445</v>
      </c>
      <c r="K247" s="11">
        <f t="shared" si="59"/>
        <v>0.31746031746031744</v>
      </c>
      <c r="L247" s="11">
        <f t="shared" si="60"/>
        <v>0.28653295128939826</v>
      </c>
      <c r="M247" s="11">
        <f t="shared" si="61"/>
        <v>0.42918454935622319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-0.27796975622153641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0.23306788189899963</v>
      </c>
      <c r="Q247" s="11">
        <f>2*'OddsRatio_working_3-way'!K247*'OddsRatio_working_3-way'!L247*'OddsRatio_working_3-way'!M247</f>
        <v>7.8079692428475581E-2</v>
      </c>
      <c r="R247" s="11">
        <f t="shared" si="62"/>
        <v>0</v>
      </c>
      <c r="S247" s="11">
        <f t="shared" si="63"/>
        <v>-0.83846489296932403</v>
      </c>
      <c r="T247" s="11">
        <f t="shared" si="64"/>
        <v>-0.28089276146376013</v>
      </c>
      <c r="U247" s="11">
        <f>'OddsRatio_working_3-way'!S247-'OddsRatio_working_3-way'!R247^2/3</f>
        <v>-0.83846489296932403</v>
      </c>
      <c r="V247" s="11">
        <f>'OddsRatio_working_3-way'!S247*'OddsRatio_working_3-way'!R247/3-2*'OddsRatio_working_3-way'!R247^3/27-'OddsRatio_working_3-way'!T247</f>
        <v>0.28089276146376013</v>
      </c>
      <c r="W247" s="11">
        <f>'OddsRatio_working_3-way'!V247^2+4*'OddsRatio_working_3-way'!U247^3/27</f>
        <v>-8.4267262365170931E-3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0.14775610789342511</v>
      </c>
      <c r="Y247" s="11">
        <f>IF('OddsRatio_working_3-way'!W247&gt;=0,IF('OddsRatio_working_3-way'!V247+SQRT('OddsRatio_working_3-way'!W247)&gt;0,0,PI()),ACOS('OddsRatio_working_3-way'!V247/(2*'OddsRatio_working_3-way'!X247)))</f>
        <v>0.3158637302319296</v>
      </c>
      <c r="Z247" s="11">
        <f>'OddsRatio_working_3-way'!X247^(1/3)*COS('OddsRatio_working_3-way'!Y247/3)</f>
        <v>0.52573895578516705</v>
      </c>
      <c r="AA247" s="11">
        <f>'OddsRatio_working_3-way'!X247^(1/3)*COS(('OddsRatio_working_3-way'!Y247+2*PI())/3)</f>
        <v>-0.31098533826910191</v>
      </c>
      <c r="AB247" s="11">
        <f>'OddsRatio_working_3-way'!X247^(1/3)*COS(('OddsRatio_working_3-way'!Y247+4*PI())/3)</f>
        <v>-0.21475361751606534</v>
      </c>
      <c r="AC247" s="11">
        <f>'OddsRatio_working_3-way'!X247^(1/3)*SIN('OddsRatio_working_3-way'!Y247/3)</f>
        <v>5.5559409881346625E-2</v>
      </c>
      <c r="AD247" s="11">
        <f>'OddsRatio_working_3-way'!X247^(1/3)*SIN(('OddsRatio_working_3-way'!Y247+2*PI())/3)</f>
        <v>0.42752358652838518</v>
      </c>
      <c r="AE247" s="11">
        <f>'OddsRatio_working_3-way'!X247^(1/3)*SIN(('OddsRatio_working_3-way'!Y247+4*PI())/3)</f>
        <v>-0.48308299640973174</v>
      </c>
      <c r="AF247" s="11">
        <f>-'OddsRatio_working_3-way'!U247/(3*'OddsRatio_working_3-way'!X247^(1/3))*COS(('OddsRatio_working_3-way'!Y247)/3)</f>
        <v>0.52573895578516705</v>
      </c>
      <c r="AG247" s="11">
        <f>-'OddsRatio_working_3-way'!U247/(3*'OddsRatio_working_3-way'!X247^(1/3))*COS(('OddsRatio_working_3-way'!Y247+2*PI())/3)</f>
        <v>-0.31098533826910191</v>
      </c>
      <c r="AH247" s="11">
        <f>-'OddsRatio_working_3-way'!U247/(3*'OddsRatio_working_3-way'!X247^(1/3))*COS(('OddsRatio_working_3-way'!Y247+4*PI())/3)</f>
        <v>-0.21475361751606534</v>
      </c>
      <c r="AI247" s="11">
        <f>'OddsRatio_working_3-way'!U247/(3*'OddsRatio_working_3-way'!X247^(1/3))*SIN(('OddsRatio_working_3-way'!Y247)/3)</f>
        <v>-5.5559409881346625E-2</v>
      </c>
      <c r="AJ247" s="11">
        <f>'OddsRatio_working_3-way'!U247/(3*'OddsRatio_working_3-way'!X247^(1/3))*SIN(('OddsRatio_working_3-way'!Y247+2*PI())/3)</f>
        <v>-0.42752358652838518</v>
      </c>
      <c r="AK247" s="11">
        <f>'OddsRatio_working_3-way'!U247/(3*'OddsRatio_working_3-way'!X247^(1/3))*SIN(('OddsRatio_working_3-way'!Y247+4*PI())/3)</f>
        <v>0.48308299640973174</v>
      </c>
      <c r="AL247" s="11">
        <f>'OddsRatio_working_3-way'!Z247+'OddsRatio_working_3-way'!AF247</f>
        <v>1.0514779115703341</v>
      </c>
      <c r="AM247" s="11">
        <f>'OddsRatio_working_3-way'!AA247+'OddsRatio_working_3-way'!AG247</f>
        <v>-0.62197067653820381</v>
      </c>
      <c r="AN247" s="11">
        <f>'OddsRatio_working_3-way'!AB247+'OddsRatio_working_3-way'!AH247</f>
        <v>-0.42950723503213067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1.0514779115703341</v>
      </c>
      <c r="AS247" s="11">
        <f>IF(('OddsRatio_working_3-way'!X247=0),IF(Q247&gt;0,-Q247^(1/3),(-Q247)^(1/3)),'OddsRatio_working_3-way'!AM247-'OddsRatio_working_3-way'!R247/3)</f>
        <v>-0.62197067653820381</v>
      </c>
      <c r="AT247" s="11">
        <f>IF(('OddsRatio_working_3-way'!X247=0),IF(Q247&gt;0,-Q247^(1/3),(-Q247)^(1/3)),'OddsRatio_working_3-way'!AN247-'OddsRatio_working_3-way'!R247/3)</f>
        <v>-0.42950723503213067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3.36</v>
      </c>
      <c r="C248" s="4">
        <f>IF('True_Odds_Calculator_3-way'!C249="","",'True_Odds_Calculator_3-way'!C249)</f>
        <v>2.74</v>
      </c>
      <c r="D248" s="9">
        <f t="shared" si="52"/>
        <v>0.35895549641959801</v>
      </c>
      <c r="E248" s="9">
        <f t="shared" si="53"/>
        <v>0.28742282442595318</v>
      </c>
      <c r="F248" s="9">
        <f t="shared" si="54"/>
        <v>0.35362167915444892</v>
      </c>
      <c r="G248" s="9">
        <f t="shared" si="55"/>
        <v>1.0505062768709594</v>
      </c>
      <c r="H248" s="9">
        <f t="shared" si="56"/>
        <v>2.7858606706806306</v>
      </c>
      <c r="I248" s="9">
        <f t="shared" si="57"/>
        <v>3.4791948134154644</v>
      </c>
      <c r="J248" s="9">
        <f t="shared" si="58"/>
        <v>2.8278809217554697</v>
      </c>
      <c r="K248" s="11">
        <f t="shared" si="59"/>
        <v>0.37037037037037035</v>
      </c>
      <c r="L248" s="11">
        <f t="shared" si="60"/>
        <v>0.29761904761904762</v>
      </c>
      <c r="M248" s="11">
        <f t="shared" si="61"/>
        <v>0.36496350364963503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-0.28083845054647982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0.23333204598411408</v>
      </c>
      <c r="Q248" s="11">
        <f>2*'OddsRatio_working_3-way'!K248*'OddsRatio_working_3-way'!L248*'OddsRatio_working_3-way'!M248</f>
        <v>8.0459326201418657E-2</v>
      </c>
      <c r="R248" s="11">
        <f t="shared" si="62"/>
        <v>0</v>
      </c>
      <c r="S248" s="11">
        <f t="shared" si="63"/>
        <v>-0.83084081090063111</v>
      </c>
      <c r="T248" s="11">
        <f t="shared" si="64"/>
        <v>-0.28649683134504522</v>
      </c>
      <c r="U248" s="11">
        <f>'OddsRatio_working_3-way'!S248-'OddsRatio_working_3-way'!R248^2/3</f>
        <v>-0.83084081090063111</v>
      </c>
      <c r="V248" s="11">
        <f>'OddsRatio_working_3-way'!S248*'OddsRatio_working_3-way'!R248/3-2*'OddsRatio_working_3-way'!R248^3/27-'OddsRatio_working_3-way'!T248</f>
        <v>0.28649683134504522</v>
      </c>
      <c r="W248" s="11">
        <f>'OddsRatio_working_3-way'!V248^2+4*'OddsRatio_working_3-way'!U248^3/27</f>
        <v>-2.886449306367736E-3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0.14574539759210153</v>
      </c>
      <c r="Y248" s="11">
        <f>IF('OddsRatio_working_3-way'!W248&gt;=0,IF('OddsRatio_working_3-way'!V248+SQRT('OddsRatio_working_3-way'!W248)&gt;0,0,PI()),ACOS('OddsRatio_working_3-way'!V248/(2*'OddsRatio_working_3-way'!X248)))</f>
        <v>0.18537333973623027</v>
      </c>
      <c r="Z248" s="11">
        <f>'OddsRatio_working_3-way'!X248^(1/3)*COS('OddsRatio_working_3-way'!Y248/3)</f>
        <v>0.52525313843547972</v>
      </c>
      <c r="AA248" s="11">
        <f>'OddsRatio_working_3-way'!X248^(1/3)*COS(('OddsRatio_working_3-way'!Y248+2*PI())/3)</f>
        <v>-0.29077009685584632</v>
      </c>
      <c r="AB248" s="11">
        <f>'OddsRatio_working_3-way'!X248^(1/3)*COS(('OddsRatio_working_3-way'!Y248+4*PI())/3)</f>
        <v>-0.23448304157963334</v>
      </c>
      <c r="AC248" s="11">
        <f>'OddsRatio_working_3-way'!X248^(1/3)*SIN('OddsRatio_working_3-way'!Y248/3)</f>
        <v>3.2497346515612847E-2</v>
      </c>
      <c r="AD248" s="11">
        <f>'OddsRatio_working_3-way'!X248^(1/3)*SIN(('OddsRatio_working_3-way'!Y248+2*PI())/3)</f>
        <v>0.43863388804482356</v>
      </c>
      <c r="AE248" s="11">
        <f>'OddsRatio_working_3-way'!X248^(1/3)*SIN(('OddsRatio_working_3-way'!Y248+4*PI())/3)</f>
        <v>-0.47113123456043643</v>
      </c>
      <c r="AF248" s="11">
        <f>-'OddsRatio_working_3-way'!U248/(3*'OddsRatio_working_3-way'!X248^(1/3))*COS(('OddsRatio_working_3-way'!Y248)/3)</f>
        <v>0.52525313843547972</v>
      </c>
      <c r="AG248" s="11">
        <f>-'OddsRatio_working_3-way'!U248/(3*'OddsRatio_working_3-way'!X248^(1/3))*COS(('OddsRatio_working_3-way'!Y248+2*PI())/3)</f>
        <v>-0.29077009685584632</v>
      </c>
      <c r="AH248" s="11">
        <f>-'OddsRatio_working_3-way'!U248/(3*'OddsRatio_working_3-way'!X248^(1/3))*COS(('OddsRatio_working_3-way'!Y248+4*PI())/3)</f>
        <v>-0.23448304157963334</v>
      </c>
      <c r="AI248" s="11">
        <f>'OddsRatio_working_3-way'!U248/(3*'OddsRatio_working_3-way'!X248^(1/3))*SIN(('OddsRatio_working_3-way'!Y248)/3)</f>
        <v>-3.2497346515612847E-2</v>
      </c>
      <c r="AJ248" s="11">
        <f>'OddsRatio_working_3-way'!U248/(3*'OddsRatio_working_3-way'!X248^(1/3))*SIN(('OddsRatio_working_3-way'!Y248+2*PI())/3)</f>
        <v>-0.43863388804482356</v>
      </c>
      <c r="AK248" s="11">
        <f>'OddsRatio_working_3-way'!U248/(3*'OddsRatio_working_3-way'!X248^(1/3))*SIN(('OddsRatio_working_3-way'!Y248+4*PI())/3)</f>
        <v>0.47113123456043643</v>
      </c>
      <c r="AL248" s="11">
        <f>'OddsRatio_working_3-way'!Z248+'OddsRatio_working_3-way'!AF248</f>
        <v>1.0505062768709594</v>
      </c>
      <c r="AM248" s="11">
        <f>'OddsRatio_working_3-way'!AA248+'OddsRatio_working_3-way'!AG248</f>
        <v>-0.58154019371169263</v>
      </c>
      <c r="AN248" s="11">
        <f>'OddsRatio_working_3-way'!AB248+'OddsRatio_working_3-way'!AH248</f>
        <v>-0.46896608315926669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1.0505062768709594</v>
      </c>
      <c r="AS248" s="11">
        <f>IF(('OddsRatio_working_3-way'!X248=0),IF(Q248&gt;0,-Q248^(1/3),(-Q248)^(1/3)),'OddsRatio_working_3-way'!AM248-'OddsRatio_working_3-way'!R248/3)</f>
        <v>-0.58154019371169263</v>
      </c>
      <c r="AT248" s="11">
        <f>IF(('OddsRatio_working_3-way'!X248=0),IF(Q248&gt;0,-Q248^(1/3),(-Q248)^(1/3)),'OddsRatio_working_3-way'!AN248-'OddsRatio_working_3-way'!R248/3)</f>
        <v>-0.46896608315926669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3.43</v>
      </c>
      <c r="C249" s="4">
        <f>IF('True_Odds_Calculator_3-way'!C250="","",'True_Odds_Calculator_3-way'!C250)</f>
        <v>3.24</v>
      </c>
      <c r="D249" s="9">
        <f t="shared" si="52"/>
        <v>0.42064242645920141</v>
      </c>
      <c r="E249" s="9">
        <f t="shared" si="53"/>
        <v>0.28130433868842969</v>
      </c>
      <c r="F249" s="9">
        <f t="shared" si="54"/>
        <v>0.29805323485236895</v>
      </c>
      <c r="G249" s="9">
        <f t="shared" si="55"/>
        <v>1.0513863127135026</v>
      </c>
      <c r="H249" s="9">
        <f t="shared" si="56"/>
        <v>2.3773160696546882</v>
      </c>
      <c r="I249" s="9">
        <f t="shared" si="57"/>
        <v>3.5548687398938115</v>
      </c>
      <c r="J249" s="9">
        <f t="shared" si="58"/>
        <v>3.355105340478246</v>
      </c>
      <c r="K249" s="11">
        <f t="shared" si="59"/>
        <v>0.4329004329004329</v>
      </c>
      <c r="L249" s="11">
        <f t="shared" si="60"/>
        <v>0.29154518950437314</v>
      </c>
      <c r="M249" s="11">
        <f t="shared" si="61"/>
        <v>0.30864197530864196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-0.27776305327325745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0.23294321966171655</v>
      </c>
      <c r="Q249" s="11">
        <f>2*'OddsRatio_working_3-way'!K249*'OddsRatio_working_3-way'!L249*'OddsRatio_working_3-way'!M249</f>
        <v>7.7907431324988813E-2</v>
      </c>
      <c r="R249" s="11">
        <f t="shared" si="62"/>
        <v>0</v>
      </c>
      <c r="S249" s="11">
        <f t="shared" si="63"/>
        <v>-0.83864004559509187</v>
      </c>
      <c r="T249" s="11">
        <f t="shared" si="64"/>
        <v>-0.28048162060036513</v>
      </c>
      <c r="U249" s="11">
        <f>'OddsRatio_working_3-way'!S249-'OddsRatio_working_3-way'!R249^2/3</f>
        <v>-0.83864004559509187</v>
      </c>
      <c r="V249" s="11">
        <f>'OddsRatio_working_3-way'!S249*'OddsRatio_working_3-way'!R249/3-2*'OddsRatio_working_3-way'!R249^3/27-'OddsRatio_working_3-way'!T249</f>
        <v>0.28048162060036513</v>
      </c>
      <c r="W249" s="11">
        <f>'OddsRatio_working_3-way'!V249^2+4*'OddsRatio_working_3-way'!U249^3/27</f>
        <v>-8.712268902424769E-3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0.14780240897650479</v>
      </c>
      <c r="Y249" s="11">
        <f>IF('OddsRatio_working_3-way'!W249&gt;=0,IF('OddsRatio_working_3-way'!V249+SQRT('OddsRatio_working_3-way'!W249)&gt;0,0,PI()),ACOS('OddsRatio_working_3-way'!V249/(2*'OddsRatio_working_3-way'!X249)))</f>
        <v>0.32125523823429214</v>
      </c>
      <c r="Z249" s="11">
        <f>'OddsRatio_working_3-way'!X249^(1/3)*COS('OddsRatio_working_3-way'!Y249/3)</f>
        <v>0.52569315635675118</v>
      </c>
      <c r="AA249" s="11">
        <f>'OddsRatio_working_3-way'!X249^(1/3)*COS(('OddsRatio_working_3-way'!Y249+2*PI())/3)</f>
        <v>-0.31178572833987883</v>
      </c>
      <c r="AB249" s="11">
        <f>'OddsRatio_working_3-way'!X249^(1/3)*COS(('OddsRatio_working_3-way'!Y249+4*PI())/3)</f>
        <v>-0.21390742801687249</v>
      </c>
      <c r="AC249" s="11">
        <f>'OddsRatio_working_3-way'!X249^(1/3)*SIN('OddsRatio_working_3-way'!Y249/3)</f>
        <v>5.6510063039310866E-2</v>
      </c>
      <c r="AD249" s="11">
        <f>'OddsRatio_working_3-way'!X249^(1/3)*SIN(('OddsRatio_working_3-way'!Y249+2*PI())/3)</f>
        <v>0.4270085964809161</v>
      </c>
      <c r="AE249" s="11">
        <f>'OddsRatio_working_3-way'!X249^(1/3)*SIN(('OddsRatio_working_3-way'!Y249+4*PI())/3)</f>
        <v>-0.48351865952022688</v>
      </c>
      <c r="AF249" s="11">
        <f>-'OddsRatio_working_3-way'!U249/(3*'OddsRatio_working_3-way'!X249^(1/3))*COS(('OddsRatio_working_3-way'!Y249)/3)</f>
        <v>0.52569315635675129</v>
      </c>
      <c r="AG249" s="11">
        <f>-'OddsRatio_working_3-way'!U249/(3*'OddsRatio_working_3-way'!X249^(1/3))*COS(('OddsRatio_working_3-way'!Y249+2*PI())/3)</f>
        <v>-0.31178572833987889</v>
      </c>
      <c r="AH249" s="11">
        <f>-'OddsRatio_working_3-way'!U249/(3*'OddsRatio_working_3-way'!X249^(1/3))*COS(('OddsRatio_working_3-way'!Y249+4*PI())/3)</f>
        <v>-0.21390742801687251</v>
      </c>
      <c r="AI249" s="11">
        <f>'OddsRatio_working_3-way'!U249/(3*'OddsRatio_working_3-way'!X249^(1/3))*SIN(('OddsRatio_working_3-way'!Y249)/3)</f>
        <v>-5.651006303931088E-2</v>
      </c>
      <c r="AJ249" s="11">
        <f>'OddsRatio_working_3-way'!U249/(3*'OddsRatio_working_3-way'!X249^(1/3))*SIN(('OddsRatio_working_3-way'!Y249+2*PI())/3)</f>
        <v>-0.42700859648091621</v>
      </c>
      <c r="AK249" s="11">
        <f>'OddsRatio_working_3-way'!U249/(3*'OddsRatio_working_3-way'!X249^(1/3))*SIN(('OddsRatio_working_3-way'!Y249+4*PI())/3)</f>
        <v>0.48351865952022693</v>
      </c>
      <c r="AL249" s="11">
        <f>'OddsRatio_working_3-way'!Z249+'OddsRatio_working_3-way'!AF249</f>
        <v>1.0513863127135026</v>
      </c>
      <c r="AM249" s="11">
        <f>'OddsRatio_working_3-way'!AA249+'OddsRatio_working_3-way'!AG249</f>
        <v>-0.62357145667975766</v>
      </c>
      <c r="AN249" s="11">
        <f>'OddsRatio_working_3-way'!AB249+'OddsRatio_working_3-way'!AH249</f>
        <v>-0.42781485603374503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1.0513863127135026</v>
      </c>
      <c r="AS249" s="11">
        <f>IF(('OddsRatio_working_3-way'!X249=0),IF(Q249&gt;0,-Q249^(1/3),(-Q249)^(1/3)),'OddsRatio_working_3-way'!AM249-'OddsRatio_working_3-way'!R249/3)</f>
        <v>-0.62357145667975766</v>
      </c>
      <c r="AT249" s="11">
        <f>IF(('OddsRatio_working_3-way'!X249=0),IF(Q249&gt;0,-Q249^(1/3),(-Q249)^(1/3)),'OddsRatio_working_3-way'!AN249-'OddsRatio_working_3-way'!R249/3)</f>
        <v>-0.42781485603374503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2.11</v>
      </c>
      <c r="B250" s="4">
        <f>IF('True_Odds_Calculator_3-way'!B251="","",'True_Odds_Calculator_3-way'!B251)</f>
        <v>3.65</v>
      </c>
      <c r="C250" s="4">
        <f>IF('True_Odds_Calculator_3-way'!C251="","",'True_Odds_Calculator_3-way'!C251)</f>
        <v>3.5</v>
      </c>
      <c r="D250" s="9">
        <f t="shared" si="52"/>
        <v>0.4610039911393059</v>
      </c>
      <c r="E250" s="9">
        <f t="shared" si="53"/>
        <v>0.2637630028687552</v>
      </c>
      <c r="F250" s="9">
        <f t="shared" si="54"/>
        <v>0.27523300599193889</v>
      </c>
      <c r="G250" s="9">
        <f t="shared" si="55"/>
        <v>1.0533140695041325</v>
      </c>
      <c r="H250" s="9">
        <f t="shared" si="56"/>
        <v>2.169178617149587</v>
      </c>
      <c r="I250" s="9">
        <f t="shared" si="57"/>
        <v>3.7912822841859519</v>
      </c>
      <c r="J250" s="9">
        <f t="shared" si="58"/>
        <v>3.6332851737603313</v>
      </c>
      <c r="K250" s="11">
        <f t="shared" si="59"/>
        <v>0.47393364928909953</v>
      </c>
      <c r="L250" s="11">
        <f t="shared" si="60"/>
        <v>0.27397260273972601</v>
      </c>
      <c r="M250" s="11">
        <f t="shared" si="61"/>
        <v>0.2857142857142857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-0.27281327385203247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0.23223676278276031</v>
      </c>
      <c r="Q250" s="11">
        <f>2*'OddsRatio_working_3-way'!K250*'OddsRatio_working_3-way'!L250*'OddsRatio_working_3-way'!M250</f>
        <v>7.4197048812383481E-2</v>
      </c>
      <c r="R250" s="11">
        <f t="shared" si="62"/>
        <v>0</v>
      </c>
      <c r="S250" s="11">
        <f t="shared" si="63"/>
        <v>-0.85126636070032313</v>
      </c>
      <c r="T250" s="11">
        <f t="shared" si="64"/>
        <v>-0.27197008329083805</v>
      </c>
      <c r="U250" s="11">
        <f>'OddsRatio_working_3-way'!S250-'OddsRatio_working_3-way'!R250^2/3</f>
        <v>-0.85126636070032313</v>
      </c>
      <c r="V250" s="11">
        <f>'OddsRatio_working_3-way'!S250*'OddsRatio_working_3-way'!R250/3-2*'OddsRatio_working_3-way'!R250^3/27-'OddsRatio_working_3-way'!T250</f>
        <v>0.27197008329083805</v>
      </c>
      <c r="W250" s="11">
        <f>'OddsRatio_working_3-way'!V250^2+4*'OddsRatio_working_3-way'!U250^3/27</f>
        <v>-1.7421003899338136E-2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0.1511528449158033</v>
      </c>
      <c r="Y250" s="11">
        <f>IF('OddsRatio_working_3-way'!W250&gt;=0,IF('OddsRatio_working_3-way'!V250+SQRT('OddsRatio_working_3-way'!W250)&gt;0,0,PI()),ACOS('OddsRatio_working_3-way'!V250/(2*'OddsRatio_working_3-way'!X250)))</f>
        <v>0.45182327293410296</v>
      </c>
      <c r="Z250" s="11">
        <f>'OddsRatio_working_3-way'!X250^(1/3)*COS('OddsRatio_working_3-way'!Y250/3)</f>
        <v>0.52665703475206627</v>
      </c>
      <c r="AA250" s="11">
        <f>'OddsRatio_working_3-way'!X250^(1/3)*COS(('OddsRatio_working_3-way'!Y250+2*PI())/3)</f>
        <v>-0.33254459921184204</v>
      </c>
      <c r="AB250" s="11">
        <f>'OddsRatio_working_3-way'!X250^(1/3)*COS(('OddsRatio_working_3-way'!Y250+4*PI())/3)</f>
        <v>-0.19411243554022414</v>
      </c>
      <c r="AC250" s="11">
        <f>'OddsRatio_working_3-way'!X250^(1/3)*SIN('OddsRatio_working_3-way'!Y250/3)</f>
        <v>7.9923846960310907E-2</v>
      </c>
      <c r="AD250" s="11">
        <f>'OddsRatio_working_3-way'!X250^(1/3)*SIN(('OddsRatio_working_3-way'!Y250+2*PI())/3)</f>
        <v>0.41613644769691793</v>
      </c>
      <c r="AE250" s="11">
        <f>'OddsRatio_working_3-way'!X250^(1/3)*SIN(('OddsRatio_working_3-way'!Y250+4*PI())/3)</f>
        <v>-0.49606029465722878</v>
      </c>
      <c r="AF250" s="11">
        <f>-'OddsRatio_working_3-way'!U250/(3*'OddsRatio_working_3-way'!X250^(1/3))*COS(('OddsRatio_working_3-way'!Y250)/3)</f>
        <v>0.52665703475206627</v>
      </c>
      <c r="AG250" s="11">
        <f>-'OddsRatio_working_3-way'!U250/(3*'OddsRatio_working_3-way'!X250^(1/3))*COS(('OddsRatio_working_3-way'!Y250+2*PI())/3)</f>
        <v>-0.33254459921184204</v>
      </c>
      <c r="AH250" s="11">
        <f>-'OddsRatio_working_3-way'!U250/(3*'OddsRatio_working_3-way'!X250^(1/3))*COS(('OddsRatio_working_3-way'!Y250+4*PI())/3)</f>
        <v>-0.19411243554022414</v>
      </c>
      <c r="AI250" s="11">
        <f>'OddsRatio_working_3-way'!U250/(3*'OddsRatio_working_3-way'!X250^(1/3))*SIN(('OddsRatio_working_3-way'!Y250)/3)</f>
        <v>-7.9923846960310907E-2</v>
      </c>
      <c r="AJ250" s="11">
        <f>'OddsRatio_working_3-way'!U250/(3*'OddsRatio_working_3-way'!X250^(1/3))*SIN(('OddsRatio_working_3-way'!Y250+2*PI())/3)</f>
        <v>-0.41613644769691793</v>
      </c>
      <c r="AK250" s="11">
        <f>'OddsRatio_working_3-way'!U250/(3*'OddsRatio_working_3-way'!X250^(1/3))*SIN(('OddsRatio_working_3-way'!Y250+4*PI())/3)</f>
        <v>0.49606029465722878</v>
      </c>
      <c r="AL250" s="11">
        <f>'OddsRatio_working_3-way'!Z250+'OddsRatio_working_3-way'!AF250</f>
        <v>1.0533140695041325</v>
      </c>
      <c r="AM250" s="11">
        <f>'OddsRatio_working_3-way'!AA250+'OddsRatio_working_3-way'!AG250</f>
        <v>-0.66508919842368408</v>
      </c>
      <c r="AN250" s="11">
        <f>'OddsRatio_working_3-way'!AB250+'OddsRatio_working_3-way'!AH250</f>
        <v>-0.38822487108044829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1.0533140695041325</v>
      </c>
      <c r="AS250" s="11">
        <f>IF(('OddsRatio_working_3-way'!X250=0),IF(Q250&gt;0,-Q250^(1/3),(-Q250)^(1/3)),'OddsRatio_working_3-way'!AM250-'OddsRatio_working_3-way'!R250/3)</f>
        <v>-0.66508919842368408</v>
      </c>
      <c r="AT250" s="11">
        <f>IF(('OddsRatio_working_3-way'!X250=0),IF(Q250&gt;0,-Q250^(1/3),(-Q250)^(1/3)),'OddsRatio_working_3-way'!AN250-'OddsRatio_working_3-way'!R250/3)</f>
        <v>-0.38822487108044829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3.55</v>
      </c>
      <c r="C251" s="4">
        <f>IF('True_Odds_Calculator_3-way'!C252="","",'True_Odds_Calculator_3-way'!C252)</f>
        <v>2.61</v>
      </c>
      <c r="D251" s="9">
        <f t="shared" si="52"/>
        <v>0.35638572082881831</v>
      </c>
      <c r="E251" s="9">
        <f t="shared" si="53"/>
        <v>0.27192950055426635</v>
      </c>
      <c r="F251" s="9">
        <f t="shared" si="54"/>
        <v>0.37168477861691529</v>
      </c>
      <c r="G251" s="9">
        <f t="shared" si="55"/>
        <v>1.0499700927554105</v>
      </c>
      <c r="H251" s="9">
        <f t="shared" si="56"/>
        <v>2.8059485595393059</v>
      </c>
      <c r="I251" s="9">
        <f t="shared" si="57"/>
        <v>3.6774237365262974</v>
      </c>
      <c r="J251" s="9">
        <f t="shared" si="58"/>
        <v>2.6904518493362111</v>
      </c>
      <c r="K251" s="11">
        <f t="shared" si="59"/>
        <v>0.36764705882352938</v>
      </c>
      <c r="L251" s="11">
        <f t="shared" si="60"/>
        <v>0.28169014084507044</v>
      </c>
      <c r="M251" s="11">
        <f t="shared" si="61"/>
        <v>0.38314176245210729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-0.28019265015379635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0.23331333504747209</v>
      </c>
      <c r="Q251" s="11">
        <f>2*'OddsRatio_working_3-way'!K251*'OddsRatio_working_3-way'!L251*'OddsRatio_working_3-way'!M251</f>
        <v>7.9358277227031343E-2</v>
      </c>
      <c r="R251" s="11">
        <f t="shared" si="62"/>
        <v>0</v>
      </c>
      <c r="S251" s="11">
        <f t="shared" si="63"/>
        <v>-0.83268899066198765</v>
      </c>
      <c r="T251" s="11">
        <f t="shared" si="64"/>
        <v>-0.28322754784421356</v>
      </c>
      <c r="U251" s="11">
        <f>'OddsRatio_working_3-way'!S251-'OddsRatio_working_3-way'!R251^2/3</f>
        <v>-0.83268899066198765</v>
      </c>
      <c r="V251" s="11">
        <f>'OddsRatio_working_3-way'!S251*'OddsRatio_working_3-way'!R251/3-2*'OddsRatio_working_3-way'!R251^3/27-'OddsRatio_working_3-way'!T251</f>
        <v>0.28322754784421356</v>
      </c>
      <c r="W251" s="11">
        <f>'OddsRatio_working_3-way'!V251^2+4*'OddsRatio_working_3-way'!U251^3/27</f>
        <v>-5.3173207072765294E-3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0.14623197715028236</v>
      </c>
      <c r="Y251" s="11">
        <f>IF('OddsRatio_working_3-way'!W251&gt;=0,IF('OddsRatio_working_3-way'!V251+SQRT('OddsRatio_working_3-way'!W251)&gt;0,0,PI()),ACOS('OddsRatio_working_3-way'!V251/(2*'OddsRatio_working_3-way'!X251)))</f>
        <v>0.2519880728494186</v>
      </c>
      <c r="Z251" s="11">
        <f>'OddsRatio_working_3-way'!X251^(1/3)*COS('OddsRatio_working_3-way'!Y251/3)</f>
        <v>0.52498504637770538</v>
      </c>
      <c r="AA251" s="11">
        <f>'OddsRatio_working_3-way'!X251^(1/3)*COS(('OddsRatio_working_3-way'!Y251+2*PI())/3)</f>
        <v>-0.30077141391658802</v>
      </c>
      <c r="AB251" s="11">
        <f>'OddsRatio_working_3-way'!X251^(1/3)*COS(('OddsRatio_working_3-way'!Y251+4*PI())/3)</f>
        <v>-0.22421363246111736</v>
      </c>
      <c r="AC251" s="11">
        <f>'OddsRatio_working_3-way'!X251^(1/3)*SIN('OddsRatio_working_3-way'!Y251/3)</f>
        <v>4.4200655731876516E-2</v>
      </c>
      <c r="AD251" s="11">
        <f>'OddsRatio_working_3-way'!X251^(1/3)*SIN(('OddsRatio_working_3-way'!Y251+2*PI())/3)</f>
        <v>0.43255005890410619</v>
      </c>
      <c r="AE251" s="11">
        <f>'OddsRatio_working_3-way'!X251^(1/3)*SIN(('OddsRatio_working_3-way'!Y251+4*PI())/3)</f>
        <v>-0.47675071463598273</v>
      </c>
      <c r="AF251" s="11">
        <f>-'OddsRatio_working_3-way'!U251/(3*'OddsRatio_working_3-way'!X251^(1/3))*COS(('OddsRatio_working_3-way'!Y251)/3)</f>
        <v>0.52498504637770527</v>
      </c>
      <c r="AG251" s="11">
        <f>-'OddsRatio_working_3-way'!U251/(3*'OddsRatio_working_3-way'!X251^(1/3))*COS(('OddsRatio_working_3-way'!Y251+2*PI())/3)</f>
        <v>-0.30077141391658796</v>
      </c>
      <c r="AH251" s="11">
        <f>-'OddsRatio_working_3-way'!U251/(3*'OddsRatio_working_3-way'!X251^(1/3))*COS(('OddsRatio_working_3-way'!Y251+4*PI())/3)</f>
        <v>-0.22421363246111733</v>
      </c>
      <c r="AI251" s="11">
        <f>'OddsRatio_working_3-way'!U251/(3*'OddsRatio_working_3-way'!X251^(1/3))*SIN(('OddsRatio_working_3-way'!Y251)/3)</f>
        <v>-4.4200655731876509E-2</v>
      </c>
      <c r="AJ251" s="11">
        <f>'OddsRatio_working_3-way'!U251/(3*'OddsRatio_working_3-way'!X251^(1/3))*SIN(('OddsRatio_working_3-way'!Y251+2*PI())/3)</f>
        <v>-0.43255005890410608</v>
      </c>
      <c r="AK251" s="11">
        <f>'OddsRatio_working_3-way'!U251/(3*'OddsRatio_working_3-way'!X251^(1/3))*SIN(('OddsRatio_working_3-way'!Y251+4*PI())/3)</f>
        <v>0.47675071463598262</v>
      </c>
      <c r="AL251" s="11">
        <f>'OddsRatio_working_3-way'!Z251+'OddsRatio_working_3-way'!AF251</f>
        <v>1.0499700927554105</v>
      </c>
      <c r="AM251" s="11">
        <f>'OddsRatio_working_3-way'!AA251+'OddsRatio_working_3-way'!AG251</f>
        <v>-0.60154282783317603</v>
      </c>
      <c r="AN251" s="11">
        <f>'OddsRatio_working_3-way'!AB251+'OddsRatio_working_3-way'!AH251</f>
        <v>-0.44842726492223473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1.0499700927554105</v>
      </c>
      <c r="AS251" s="11">
        <f>IF(('OddsRatio_working_3-way'!X251=0),IF(Q251&gt;0,-Q251^(1/3),(-Q251)^(1/3)),'OddsRatio_working_3-way'!AM251-'OddsRatio_working_3-way'!R251/3)</f>
        <v>-0.60154282783317603</v>
      </c>
      <c r="AT251" s="11">
        <f>IF(('OddsRatio_working_3-way'!X251=0),IF(Q251&gt;0,-Q251^(1/3),(-Q251)^(1/3)),'OddsRatio_working_3-way'!AN251-'OddsRatio_working_3-way'!R251/3)</f>
        <v>-0.44842726492223473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3.51</v>
      </c>
      <c r="B252" s="4">
        <f>IF('True_Odds_Calculator_3-way'!B253="","",'True_Odds_Calculator_3-way'!B253)</f>
        <v>3.33</v>
      </c>
      <c r="C252" s="4">
        <f>IF('True_Odds_Calculator_3-way'!C253="","",'True_Odds_Calculator_3-way'!C253)</f>
        <v>2.23</v>
      </c>
      <c r="D252" s="9">
        <f t="shared" si="52"/>
        <v>0.27457246136031016</v>
      </c>
      <c r="E252" s="9">
        <f t="shared" si="53"/>
        <v>0.28964033109995663</v>
      </c>
      <c r="F252" s="9">
        <f t="shared" si="54"/>
        <v>0.43578720753973321</v>
      </c>
      <c r="G252" s="9">
        <f t="shared" si="55"/>
        <v>1.0525999373771142</v>
      </c>
      <c r="H252" s="9">
        <f t="shared" si="56"/>
        <v>3.6420258428165564</v>
      </c>
      <c r="I252" s="9">
        <f t="shared" si="57"/>
        <v>3.4525578540886763</v>
      </c>
      <c r="J252" s="9">
        <f t="shared" si="58"/>
        <v>2.29469792297385</v>
      </c>
      <c r="K252" s="11">
        <f t="shared" si="59"/>
        <v>0.28490028490028491</v>
      </c>
      <c r="L252" s="11">
        <f t="shared" si="60"/>
        <v>0.3003003003003003</v>
      </c>
      <c r="M252" s="11">
        <f t="shared" si="61"/>
        <v>0.44843049327354262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-0.27598059137670494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0.23288015315917657</v>
      </c>
      <c r="Q252" s="11">
        <f>2*'OddsRatio_working_3-way'!K252*'OddsRatio_working_3-way'!L252*'OddsRatio_working_3-way'!M252</f>
        <v>7.6731516691656204E-2</v>
      </c>
      <c r="R252" s="11">
        <f t="shared" si="62"/>
        <v>0</v>
      </c>
      <c r="S252" s="11">
        <f t="shared" si="63"/>
        <v>-0.843828009779508</v>
      </c>
      <c r="T252" s="11">
        <f t="shared" si="64"/>
        <v>-0.27803229317281974</v>
      </c>
      <c r="U252" s="11">
        <f>'OddsRatio_working_3-way'!S252-'OddsRatio_working_3-way'!R252^2/3</f>
        <v>-0.843828009779508</v>
      </c>
      <c r="V252" s="11">
        <f>'OddsRatio_working_3-way'!S252*'OddsRatio_working_3-way'!R252/3-2*'OddsRatio_working_3-way'!R252^3/27-'OddsRatio_working_3-way'!T252</f>
        <v>0.27803229317281974</v>
      </c>
      <c r="W252" s="11">
        <f>'OddsRatio_working_3-way'!V252^2+4*'OddsRatio_working_3-way'!U252^3/27</f>
        <v>-1.1711986829503127E-2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0.14917602260118742</v>
      </c>
      <c r="Y252" s="11">
        <f>IF('OddsRatio_working_3-way'!W252&gt;=0,IF('OddsRatio_working_3-way'!V252+SQRT('OddsRatio_working_3-way'!W252)&gt;0,0,PI()),ACOS('OddsRatio_working_3-way'!V252/(2*'OddsRatio_working_3-way'!X252)))</f>
        <v>0.37119824894502451</v>
      </c>
      <c r="Z252" s="11">
        <f>'OddsRatio_working_3-way'!X252^(1/3)*COS('OddsRatio_working_3-way'!Y252/3)</f>
        <v>0.52629996868855711</v>
      </c>
      <c r="AA252" s="11">
        <f>'OddsRatio_working_3-way'!X252^(1/3)*COS(('OddsRatio_working_3-way'!Y252+2*PI())/3)</f>
        <v>-0.31983560565775493</v>
      </c>
      <c r="AB252" s="11">
        <f>'OddsRatio_working_3-way'!X252^(1/3)*COS(('OddsRatio_working_3-way'!Y252+4*PI())/3)</f>
        <v>-0.20646436303080204</v>
      </c>
      <c r="AC252" s="11">
        <f>'OddsRatio_working_3-way'!X252^(1/3)*SIN('OddsRatio_working_3-way'!Y252/3)</f>
        <v>6.5454917449033659E-2</v>
      </c>
      <c r="AD252" s="11">
        <f>'OddsRatio_working_3-way'!X252^(1/3)*SIN(('OddsRatio_working_3-way'!Y252+2*PI())/3)</f>
        <v>0.42306168417072831</v>
      </c>
      <c r="AE252" s="11">
        <f>'OddsRatio_working_3-way'!X252^(1/3)*SIN(('OddsRatio_working_3-way'!Y252+4*PI())/3)</f>
        <v>-0.48851660161976196</v>
      </c>
      <c r="AF252" s="11">
        <f>-'OddsRatio_working_3-way'!U252/(3*'OddsRatio_working_3-way'!X252^(1/3))*COS(('OddsRatio_working_3-way'!Y252)/3)</f>
        <v>0.52629996868855711</v>
      </c>
      <c r="AG252" s="11">
        <f>-'OddsRatio_working_3-way'!U252/(3*'OddsRatio_working_3-way'!X252^(1/3))*COS(('OddsRatio_working_3-way'!Y252+2*PI())/3)</f>
        <v>-0.31983560565775493</v>
      </c>
      <c r="AH252" s="11">
        <f>-'OddsRatio_working_3-way'!U252/(3*'OddsRatio_working_3-way'!X252^(1/3))*COS(('OddsRatio_working_3-way'!Y252+4*PI())/3)</f>
        <v>-0.20646436303080204</v>
      </c>
      <c r="AI252" s="11">
        <f>'OddsRatio_working_3-way'!U252/(3*'OddsRatio_working_3-way'!X252^(1/3))*SIN(('OddsRatio_working_3-way'!Y252)/3)</f>
        <v>-6.5454917449033659E-2</v>
      </c>
      <c r="AJ252" s="11">
        <f>'OddsRatio_working_3-way'!U252/(3*'OddsRatio_working_3-way'!X252^(1/3))*SIN(('OddsRatio_working_3-way'!Y252+2*PI())/3)</f>
        <v>-0.42306168417072831</v>
      </c>
      <c r="AK252" s="11">
        <f>'OddsRatio_working_3-way'!U252/(3*'OddsRatio_working_3-way'!X252^(1/3))*SIN(('OddsRatio_working_3-way'!Y252+4*PI())/3)</f>
        <v>0.48851660161976196</v>
      </c>
      <c r="AL252" s="11">
        <f>'OddsRatio_working_3-way'!Z252+'OddsRatio_working_3-way'!AF252</f>
        <v>1.0525999373771142</v>
      </c>
      <c r="AM252" s="11">
        <f>'OddsRatio_working_3-way'!AA252+'OddsRatio_working_3-way'!AG252</f>
        <v>-0.63967121131550986</v>
      </c>
      <c r="AN252" s="11">
        <f>'OddsRatio_working_3-way'!AB252+'OddsRatio_working_3-way'!AH252</f>
        <v>-0.41292872606160408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1.0525999373771142</v>
      </c>
      <c r="AS252" s="11">
        <f>IF(('OddsRatio_working_3-way'!X252=0),IF(Q252&gt;0,-Q252^(1/3),(-Q252)^(1/3)),'OddsRatio_working_3-way'!AM252-'OddsRatio_working_3-way'!R252/3)</f>
        <v>-0.63967121131550986</v>
      </c>
      <c r="AT252" s="11">
        <f>IF(('OddsRatio_working_3-way'!X252=0),IF(Q252&gt;0,-Q252^(1/3),(-Q252)^(1/3)),'OddsRatio_working_3-way'!AN252-'OddsRatio_working_3-way'!R252/3)</f>
        <v>-0.41292872606160408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2.29</v>
      </c>
      <c r="B253" s="4">
        <f>IF('True_Odds_Calculator_3-way'!B254="","",'True_Odds_Calculator_3-way'!B254)</f>
        <v>3.38</v>
      </c>
      <c r="C253" s="4">
        <f>IF('True_Odds_Calculator_3-way'!C254="","",'True_Odds_Calculator_3-way'!C254)</f>
        <v>3.33</v>
      </c>
      <c r="D253" s="9">
        <f t="shared" si="52"/>
        <v>0.42447069265052151</v>
      </c>
      <c r="E253" s="9">
        <f t="shared" si="53"/>
        <v>0.28558884802823803</v>
      </c>
      <c r="F253" s="9">
        <f t="shared" si="54"/>
        <v>0.2899404593212403</v>
      </c>
      <c r="G253" s="9">
        <f t="shared" si="55"/>
        <v>1.0510660867949291</v>
      </c>
      <c r="H253" s="9">
        <f t="shared" si="56"/>
        <v>2.3558752519654584</v>
      </c>
      <c r="I253" s="9">
        <f t="shared" si="57"/>
        <v>3.5015372865719305</v>
      </c>
      <c r="J253" s="9">
        <f t="shared" si="58"/>
        <v>3.4489839822321842</v>
      </c>
      <c r="K253" s="11">
        <f t="shared" si="59"/>
        <v>0.4366812227074236</v>
      </c>
      <c r="L253" s="11">
        <f t="shared" si="60"/>
        <v>0.29585798816568049</v>
      </c>
      <c r="M253" s="11">
        <f t="shared" si="61"/>
        <v>0.3003003003003003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-0.27754037596160508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0.23278491535125734</v>
      </c>
      <c r="Q253" s="11">
        <f>2*'OddsRatio_working_3-way'!K253*'OddsRatio_working_3-way'!L253*'OddsRatio_working_3-way'!M253</f>
        <v>7.7594971783752451E-2</v>
      </c>
      <c r="R253" s="11">
        <f t="shared" si="62"/>
        <v>0</v>
      </c>
      <c r="S253" s="11">
        <f t="shared" si="63"/>
        <v>-0.83874252365883073</v>
      </c>
      <c r="T253" s="11">
        <f t="shared" si="64"/>
        <v>-0.2795808412196103</v>
      </c>
      <c r="U253" s="11">
        <f>'OddsRatio_working_3-way'!S253-'OddsRatio_working_3-way'!R253^2/3</f>
        <v>-0.83874252365883073</v>
      </c>
      <c r="V253" s="11">
        <f>'OddsRatio_working_3-way'!S253*'OddsRatio_working_3-way'!R253/3-2*'OddsRatio_working_3-way'!R253^3/27-'OddsRatio_working_3-way'!T253</f>
        <v>0.2795808412196103</v>
      </c>
      <c r="W253" s="11">
        <f>'OddsRatio_working_3-way'!V253^2+4*'OddsRatio_working_3-way'!U253^3/27</f>
        <v>-9.248798679888981E-3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0.14782950099434983</v>
      </c>
      <c r="Y253" s="11">
        <f>IF('OddsRatio_working_3-way'!W253&gt;=0,IF('OddsRatio_working_3-way'!V253+SQRT('OddsRatio_working_3-way'!W253)&gt;0,0,PI()),ACOS('OddsRatio_working_3-way'!V253/(2*'OddsRatio_working_3-way'!X253)))</f>
        <v>0.33130321805166862</v>
      </c>
      <c r="Z253" s="11">
        <f>'OddsRatio_working_3-way'!X253^(1/3)*COS('OddsRatio_working_3-way'!Y253/3)</f>
        <v>0.52553304339746465</v>
      </c>
      <c r="AA253" s="11">
        <f>'OddsRatio_working_3-way'!X253^(1/3)*COS(('OddsRatio_working_3-way'!Y253+2*PI())/3)</f>
        <v>-0.31323330421710394</v>
      </c>
      <c r="AB253" s="11">
        <f>'OddsRatio_working_3-way'!X253^(1/3)*COS(('OddsRatio_working_3-way'!Y253+4*PI())/3)</f>
        <v>-0.21229973918036082</v>
      </c>
      <c r="AC253" s="11">
        <f>'OddsRatio_working_3-way'!X253^(1/3)*SIN('OddsRatio_working_3-way'!Y253/3)</f>
        <v>5.827402094423232E-2</v>
      </c>
      <c r="AD253" s="11">
        <f>'OddsRatio_working_3-way'!X253^(1/3)*SIN(('OddsRatio_working_3-way'!Y253+2*PI())/3)</f>
        <v>0.4259879556382381</v>
      </c>
      <c r="AE253" s="11">
        <f>'OddsRatio_working_3-way'!X253^(1/3)*SIN(('OddsRatio_working_3-way'!Y253+4*PI())/3)</f>
        <v>-0.48426197658247039</v>
      </c>
      <c r="AF253" s="11">
        <f>-'OddsRatio_working_3-way'!U253/(3*'OddsRatio_working_3-way'!X253^(1/3))*COS(('OddsRatio_working_3-way'!Y253)/3)</f>
        <v>0.52553304339746454</v>
      </c>
      <c r="AG253" s="11">
        <f>-'OddsRatio_working_3-way'!U253/(3*'OddsRatio_working_3-way'!X253^(1/3))*COS(('OddsRatio_working_3-way'!Y253+2*PI())/3)</f>
        <v>-0.31323330421710388</v>
      </c>
      <c r="AH253" s="11">
        <f>-'OddsRatio_working_3-way'!U253/(3*'OddsRatio_working_3-way'!X253^(1/3))*COS(('OddsRatio_working_3-way'!Y253+4*PI())/3)</f>
        <v>-0.21229973918036077</v>
      </c>
      <c r="AI253" s="11">
        <f>'OddsRatio_working_3-way'!U253/(3*'OddsRatio_working_3-way'!X253^(1/3))*SIN(('OddsRatio_working_3-way'!Y253)/3)</f>
        <v>-5.8274020944232306E-2</v>
      </c>
      <c r="AJ253" s="11">
        <f>'OddsRatio_working_3-way'!U253/(3*'OddsRatio_working_3-way'!X253^(1/3))*SIN(('OddsRatio_working_3-way'!Y253+2*PI())/3)</f>
        <v>-0.42598795563823799</v>
      </c>
      <c r="AK253" s="11">
        <f>'OddsRatio_working_3-way'!U253/(3*'OddsRatio_working_3-way'!X253^(1/3))*SIN(('OddsRatio_working_3-way'!Y253+4*PI())/3)</f>
        <v>0.48426197658247028</v>
      </c>
      <c r="AL253" s="11">
        <f>'OddsRatio_working_3-way'!Z253+'OddsRatio_working_3-way'!AF253</f>
        <v>1.0510660867949291</v>
      </c>
      <c r="AM253" s="11">
        <f>'OddsRatio_working_3-way'!AA253+'OddsRatio_working_3-way'!AG253</f>
        <v>-0.62646660843420787</v>
      </c>
      <c r="AN253" s="11">
        <f>'OddsRatio_working_3-way'!AB253+'OddsRatio_working_3-way'!AH253</f>
        <v>-0.42459947836072159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1.0510660867949291</v>
      </c>
      <c r="AS253" s="11">
        <f>IF(('OddsRatio_working_3-way'!X253=0),IF(Q253&gt;0,-Q253^(1/3),(-Q253)^(1/3)),'OddsRatio_working_3-way'!AM253-'OddsRatio_working_3-way'!R253/3)</f>
        <v>-0.62646660843420787</v>
      </c>
      <c r="AT253" s="11">
        <f>IF(('OddsRatio_working_3-way'!X253=0),IF(Q253&gt;0,-Q253^(1/3),(-Q253)^(1/3)),'OddsRatio_working_3-way'!AN253-'OddsRatio_working_3-way'!R253/3)</f>
        <v>-0.42459947836072159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1.86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4.28</v>
      </c>
      <c r="D254" s="9">
        <f t="shared" si="52"/>
        <v>0.52091593174452</v>
      </c>
      <c r="E254" s="9">
        <f t="shared" si="53"/>
        <v>0.25724026619304341</v>
      </c>
      <c r="F254" s="9">
        <f t="shared" si="54"/>
        <v>0.22184380206243651</v>
      </c>
      <c r="G254" s="9">
        <f t="shared" si="55"/>
        <v>1.0694134389514158</v>
      </c>
      <c r="H254" s="9">
        <f t="shared" si="56"/>
        <v>1.919695557498218</v>
      </c>
      <c r="I254" s="9">
        <f t="shared" si="57"/>
        <v>3.8874162851688232</v>
      </c>
      <c r="J254" s="9">
        <f t="shared" si="58"/>
        <v>4.5076760797606434</v>
      </c>
      <c r="K254" s="11">
        <f t="shared" si="59"/>
        <v>0.5376344086021505</v>
      </c>
      <c r="L254" s="11">
        <f t="shared" si="60"/>
        <v>0.27027027027027023</v>
      </c>
      <c r="M254" s="11">
        <f t="shared" si="61"/>
        <v>0.23364485981308411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-0.25856969420430387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0.23221895395546288</v>
      </c>
      <c r="Q254" s="11">
        <f>2*'OddsRatio_working_3-way'!K254*'OddsRatio_working_3-way'!L254*'OddsRatio_working_3-way'!M254</f>
        <v>6.7900278934345859E-2</v>
      </c>
      <c r="R254" s="11">
        <f t="shared" si="62"/>
        <v>0</v>
      </c>
      <c r="S254" s="11">
        <f t="shared" si="63"/>
        <v>-0.89809037625259958</v>
      </c>
      <c r="T254" s="11">
        <f t="shared" si="64"/>
        <v>-0.26259952522005831</v>
      </c>
      <c r="U254" s="11">
        <f>'OddsRatio_working_3-way'!S254-'OddsRatio_working_3-way'!R254^2/3</f>
        <v>-0.89809037625259958</v>
      </c>
      <c r="V254" s="11">
        <f>'OddsRatio_working_3-way'!S254*'OddsRatio_working_3-way'!R254/3-2*'OddsRatio_working_3-way'!R254^3/27-'OddsRatio_working_3-way'!T254</f>
        <v>0.26259952522005831</v>
      </c>
      <c r="W254" s="11">
        <f>'OddsRatio_working_3-way'!V254^2+4*'OddsRatio_working_3-way'!U254^3/27</f>
        <v>-3.8355482438611213E-2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0.1637940727593731</v>
      </c>
      <c r="Y254" s="11">
        <f>IF('OddsRatio_working_3-way'!W254&gt;=0,IF('OddsRatio_working_3-way'!V254+SQRT('OddsRatio_working_3-way'!W254)&gt;0,0,PI()),ACOS('OddsRatio_working_3-way'!V254/(2*'OddsRatio_working_3-way'!X254)))</f>
        <v>0.64080482652504767</v>
      </c>
      <c r="Z254" s="11">
        <f>'OddsRatio_working_3-way'!X254^(1/3)*COS('OddsRatio_working_3-way'!Y254/3)</f>
        <v>0.53470671947570791</v>
      </c>
      <c r="AA254" s="11">
        <f>'OddsRatio_working_3-way'!X254^(1/3)*COS(('OddsRatio_working_3-way'!Y254+2*PI())/3)</f>
        <v>-0.36779805682931238</v>
      </c>
      <c r="AB254" s="11">
        <f>'OddsRatio_working_3-way'!X254^(1/3)*COS(('OddsRatio_working_3-way'!Y254+4*PI())/3)</f>
        <v>-0.16690866264639517</v>
      </c>
      <c r="AC254" s="11">
        <f>'OddsRatio_working_3-way'!X254^(1/3)*SIN('OddsRatio_working_3-way'!Y254/3)</f>
        <v>0.11598354580884802</v>
      </c>
      <c r="AD254" s="11">
        <f>'OddsRatio_working_3-way'!X254^(1/3)*SIN(('OddsRatio_working_3-way'!Y254+2*PI())/3)</f>
        <v>0.40507782973577855</v>
      </c>
      <c r="AE254" s="11">
        <f>'OddsRatio_working_3-way'!X254^(1/3)*SIN(('OddsRatio_working_3-way'!Y254+4*PI())/3)</f>
        <v>-0.5210613755446265</v>
      </c>
      <c r="AF254" s="11">
        <f>-'OddsRatio_working_3-way'!U254/(3*'OddsRatio_working_3-way'!X254^(1/3))*COS(('OddsRatio_working_3-way'!Y254)/3)</f>
        <v>0.53470671947570791</v>
      </c>
      <c r="AG254" s="11">
        <f>-'OddsRatio_working_3-way'!U254/(3*'OddsRatio_working_3-way'!X254^(1/3))*COS(('OddsRatio_working_3-way'!Y254+2*PI())/3)</f>
        <v>-0.36779805682931238</v>
      </c>
      <c r="AH254" s="11">
        <f>-'OddsRatio_working_3-way'!U254/(3*'OddsRatio_working_3-way'!X254^(1/3))*COS(('OddsRatio_working_3-way'!Y254+4*PI())/3)</f>
        <v>-0.16690866264639517</v>
      </c>
      <c r="AI254" s="11">
        <f>'OddsRatio_working_3-way'!U254/(3*'OddsRatio_working_3-way'!X254^(1/3))*SIN(('OddsRatio_working_3-way'!Y254)/3)</f>
        <v>-0.11598354580884802</v>
      </c>
      <c r="AJ254" s="11">
        <f>'OddsRatio_working_3-way'!U254/(3*'OddsRatio_working_3-way'!X254^(1/3))*SIN(('OddsRatio_working_3-way'!Y254+2*PI())/3)</f>
        <v>-0.40507782973577855</v>
      </c>
      <c r="AK254" s="11">
        <f>'OddsRatio_working_3-way'!U254/(3*'OddsRatio_working_3-way'!X254^(1/3))*SIN(('OddsRatio_working_3-way'!Y254+4*PI())/3)</f>
        <v>0.5210613755446265</v>
      </c>
      <c r="AL254" s="11">
        <f>'OddsRatio_working_3-way'!Z254+'OddsRatio_working_3-way'!AF254</f>
        <v>1.0694134389514158</v>
      </c>
      <c r="AM254" s="11">
        <f>'OddsRatio_working_3-way'!AA254+'OddsRatio_working_3-way'!AG254</f>
        <v>-0.73559611365862476</v>
      </c>
      <c r="AN254" s="11">
        <f>'OddsRatio_working_3-way'!AB254+'OddsRatio_working_3-way'!AH254</f>
        <v>-0.33381732529279035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1.0694134389514158</v>
      </c>
      <c r="AS254" s="11">
        <f>IF(('OddsRatio_working_3-way'!X254=0),IF(Q254&gt;0,-Q254^(1/3),(-Q254)^(1/3)),'OddsRatio_working_3-way'!AM254-'OddsRatio_working_3-way'!R254/3)</f>
        <v>-0.73559611365862476</v>
      </c>
      <c r="AT254" s="11">
        <f>IF(('OddsRatio_working_3-way'!X254=0),IF(Q254&gt;0,-Q254^(1/3),(-Q254)^(1/3)),'OddsRatio_working_3-way'!AN254-'OddsRatio_working_3-way'!R254/3)</f>
        <v>-0.33381732529279035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1.75</v>
      </c>
      <c r="B255" s="4">
        <f>IF('True_Odds_Calculator_3-way'!B256="","",'True_Odds_Calculator_3-way'!B256)</f>
        <v>4.2699999999999996</v>
      </c>
      <c r="C255" s="4">
        <f>IF('True_Odds_Calculator_3-way'!C256="","",'True_Odds_Calculator_3-way'!C256)</f>
        <v>4.22</v>
      </c>
      <c r="D255" s="9">
        <f t="shared" si="52"/>
        <v>0.5539476380747681</v>
      </c>
      <c r="E255" s="9">
        <f t="shared" si="53"/>
        <v>0.22169114794350181</v>
      </c>
      <c r="F255" s="9">
        <f t="shared" si="54"/>
        <v>0.22436121398173001</v>
      </c>
      <c r="G255" s="9">
        <f t="shared" si="55"/>
        <v>1.0736330325984751</v>
      </c>
      <c r="H255" s="9">
        <f t="shared" si="56"/>
        <v>1.8052247744488565</v>
      </c>
      <c r="I255" s="9">
        <f t="shared" si="57"/>
        <v>4.5107800165970131</v>
      </c>
      <c r="J255" s="9">
        <f t="shared" si="58"/>
        <v>4.4570983649670888</v>
      </c>
      <c r="K255" s="11">
        <f t="shared" si="59"/>
        <v>0.5714285714285714</v>
      </c>
      <c r="L255" s="11">
        <f t="shared" si="60"/>
        <v>0.23419203747072601</v>
      </c>
      <c r="M255" s="11">
        <f t="shared" si="61"/>
        <v>0.23696682464454977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-0.25043009201194266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0.22959381872553231</v>
      </c>
      <c r="Q255" s="11">
        <f>2*'OddsRatio_working_3-way'!K255*'OddsRatio_working_3-way'!L255*'OddsRatio_working_3-way'!M255</f>
        <v>6.3423706830257554E-2</v>
      </c>
      <c r="R255" s="11">
        <f t="shared" si="62"/>
        <v>0</v>
      </c>
      <c r="S255" s="11">
        <f t="shared" si="63"/>
        <v>-0.91679804483952865</v>
      </c>
      <c r="T255" s="11">
        <f t="shared" si="64"/>
        <v>-0.25325912840870962</v>
      </c>
      <c r="U255" s="11">
        <f>'OddsRatio_working_3-way'!S255-'OddsRatio_working_3-way'!R255^2/3</f>
        <v>-0.91679804483952865</v>
      </c>
      <c r="V255" s="11">
        <f>'OddsRatio_working_3-way'!S255*'OddsRatio_working_3-way'!R255/3-2*'OddsRatio_working_3-way'!R255^3/27-'OddsRatio_working_3-way'!T255</f>
        <v>0.25325912840870962</v>
      </c>
      <c r="W255" s="11">
        <f>'OddsRatio_working_3-way'!V255^2+4*'OddsRatio_working_3-way'!U255^3/27</f>
        <v>-5.0020681962836586E-2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0.16893850070748812</v>
      </c>
      <c r="Y255" s="11">
        <f>IF('OddsRatio_working_3-way'!W255&gt;=0,IF('OddsRatio_working_3-way'!V255+SQRT('OddsRatio_working_3-way'!W255)&gt;0,0,PI()),ACOS('OddsRatio_working_3-way'!V255/(2*'OddsRatio_working_3-way'!X255)))</f>
        <v>0.72339902135998135</v>
      </c>
      <c r="Z255" s="11">
        <f>'OddsRatio_working_3-way'!X255^(1/3)*COS('OddsRatio_working_3-way'!Y255/3)</f>
        <v>0.53681651629923754</v>
      </c>
      <c r="AA255" s="11">
        <f>'OddsRatio_working_3-way'!X255^(1/3)*COS(('OddsRatio_working_3-way'!Y255+2*PI())/3)</f>
        <v>-0.38273468589554743</v>
      </c>
      <c r="AB255" s="11">
        <f>'OddsRatio_working_3-way'!X255^(1/3)*COS(('OddsRatio_working_3-way'!Y255+4*PI())/3)</f>
        <v>-0.1540818304036902</v>
      </c>
      <c r="AC255" s="11">
        <f>'OddsRatio_working_3-way'!X255^(1/3)*SIN('OddsRatio_working_3-way'!Y255/3)</f>
        <v>0.13201278766920049</v>
      </c>
      <c r="AD255" s="11">
        <f>'OddsRatio_working_3-way'!X255^(1/3)*SIN(('OddsRatio_working_3-way'!Y255+2*PI())/3)</f>
        <v>0.3988903464516026</v>
      </c>
      <c r="AE255" s="11">
        <f>'OddsRatio_working_3-way'!X255^(1/3)*SIN(('OddsRatio_working_3-way'!Y255+4*PI())/3)</f>
        <v>-0.53090313412080303</v>
      </c>
      <c r="AF255" s="11">
        <f>-'OddsRatio_working_3-way'!U255/(3*'OddsRatio_working_3-way'!X255^(1/3))*COS(('OddsRatio_working_3-way'!Y255)/3)</f>
        <v>0.53681651629923754</v>
      </c>
      <c r="AG255" s="11">
        <f>-'OddsRatio_working_3-way'!U255/(3*'OddsRatio_working_3-way'!X255^(1/3))*COS(('OddsRatio_working_3-way'!Y255+2*PI())/3)</f>
        <v>-0.38273468589554743</v>
      </c>
      <c r="AH255" s="11">
        <f>-'OddsRatio_working_3-way'!U255/(3*'OddsRatio_working_3-way'!X255^(1/3))*COS(('OddsRatio_working_3-way'!Y255+4*PI())/3)</f>
        <v>-0.1540818304036902</v>
      </c>
      <c r="AI255" s="11">
        <f>'OddsRatio_working_3-way'!U255/(3*'OddsRatio_working_3-way'!X255^(1/3))*SIN(('OddsRatio_working_3-way'!Y255)/3)</f>
        <v>-0.13201278766920049</v>
      </c>
      <c r="AJ255" s="11">
        <f>'OddsRatio_working_3-way'!U255/(3*'OddsRatio_working_3-way'!X255^(1/3))*SIN(('OddsRatio_working_3-way'!Y255+2*PI())/3)</f>
        <v>-0.3988903464516026</v>
      </c>
      <c r="AK255" s="11">
        <f>'OddsRatio_working_3-way'!U255/(3*'OddsRatio_working_3-way'!X255^(1/3))*SIN(('OddsRatio_working_3-way'!Y255+4*PI())/3)</f>
        <v>0.53090313412080303</v>
      </c>
      <c r="AL255" s="11">
        <f>'OddsRatio_working_3-way'!Z255+'OddsRatio_working_3-way'!AF255</f>
        <v>1.0736330325984751</v>
      </c>
      <c r="AM255" s="11">
        <f>'OddsRatio_working_3-way'!AA255+'OddsRatio_working_3-way'!AG255</f>
        <v>-0.76546937179109487</v>
      </c>
      <c r="AN255" s="11">
        <f>'OddsRatio_working_3-way'!AB255+'OddsRatio_working_3-way'!AH255</f>
        <v>-0.30816366080738039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1.0736330325984751</v>
      </c>
      <c r="AS255" s="11">
        <f>IF(('OddsRatio_working_3-way'!X255=0),IF(Q255&gt;0,-Q255^(1/3),(-Q255)^(1/3)),'OddsRatio_working_3-way'!AM255-'OddsRatio_working_3-way'!R255/3)</f>
        <v>-0.76546937179109487</v>
      </c>
      <c r="AT255" s="11">
        <f>IF(('OddsRatio_working_3-way'!X255=0),IF(Q255&gt;0,-Q255^(1/3),(-Q255)^(1/3)),'OddsRatio_working_3-way'!AN255-'OddsRatio_working_3-way'!R255/3)</f>
        <v>-0.30816366080738039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2.48</v>
      </c>
      <c r="B256" s="4">
        <f>IF('True_Odds_Calculator_3-way'!B257="","",'True_Odds_Calculator_3-way'!B257)</f>
        <v>3.59</v>
      </c>
      <c r="C256" s="4">
        <f>IF('True_Odds_Calculator_3-way'!C257="","",'True_Odds_Calculator_3-way'!C257)</f>
        <v>2.8</v>
      </c>
      <c r="D256" s="9">
        <f t="shared" si="52"/>
        <v>0.38922912472192478</v>
      </c>
      <c r="E256" s="9">
        <f t="shared" si="53"/>
        <v>0.26694668114863024</v>
      </c>
      <c r="F256" s="9">
        <f t="shared" si="54"/>
        <v>0.34382419412944476</v>
      </c>
      <c r="G256" s="9">
        <f t="shared" si="55"/>
        <v>1.0602573076497515</v>
      </c>
      <c r="H256" s="9">
        <f t="shared" si="56"/>
        <v>2.5691808153216322</v>
      </c>
      <c r="I256" s="9">
        <f t="shared" si="57"/>
        <v>3.7460664268128556</v>
      </c>
      <c r="J256" s="9">
        <f t="shared" si="58"/>
        <v>2.9084631537695533</v>
      </c>
      <c r="K256" s="11">
        <f t="shared" si="59"/>
        <v>0.40322580645161293</v>
      </c>
      <c r="L256" s="11">
        <f t="shared" si="60"/>
        <v>0.2785515320334262</v>
      </c>
      <c r="M256" s="11">
        <f t="shared" si="61"/>
        <v>0.35714285714285715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-0.2767768892083744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0.2354691090201918</v>
      </c>
      <c r="Q256" s="11">
        <f>2*'OddsRatio_working_3-way'!K256*'OddsRatio_working_3-way'!L256*'OddsRatio_working_3-way'!M256</f>
        <v>8.0227975816078975E-2</v>
      </c>
      <c r="R256" s="11">
        <f t="shared" si="62"/>
        <v>0</v>
      </c>
      <c r="S256" s="11">
        <f t="shared" si="63"/>
        <v>-0.85075422913260801</v>
      </c>
      <c r="T256" s="11">
        <f t="shared" si="64"/>
        <v>-0.28986515473001973</v>
      </c>
      <c r="U256" s="11">
        <f>'OddsRatio_working_3-way'!S256-'OddsRatio_working_3-way'!R256^2/3</f>
        <v>-0.85075422913260801</v>
      </c>
      <c r="V256" s="11">
        <f>'OddsRatio_working_3-way'!S256*'OddsRatio_working_3-way'!R256/3-2*'OddsRatio_working_3-way'!R256^3/27-'OddsRatio_working_3-way'!T256</f>
        <v>0.28986515473001973</v>
      </c>
      <c r="W256" s="11">
        <f>'OddsRatio_working_3-way'!V256^2+4*'OddsRatio_working_3-way'!U256^3/27</f>
        <v>-7.2020798764558386E-3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0.15101646251577519</v>
      </c>
      <c r="Y256" s="11">
        <f>IF('OddsRatio_working_3-way'!W256&gt;=0,IF('OddsRatio_working_3-way'!V256+SQRT('OddsRatio_working_3-way'!W256)&gt;0,0,PI()),ACOS('OddsRatio_working_3-way'!V256/(2*'OddsRatio_working_3-way'!X256)))</f>
        <v>0.28481460268650172</v>
      </c>
      <c r="Z256" s="11">
        <f>'OddsRatio_working_3-way'!X256^(1/3)*COS('OddsRatio_working_3-way'!Y256/3)</f>
        <v>0.53012865382487573</v>
      </c>
      <c r="AA256" s="11">
        <f>'OddsRatio_working_3-way'!X256^(1/3)*COS(('OddsRatio_working_3-way'!Y256+2*PI())/3)</f>
        <v>-0.30878234469139049</v>
      </c>
      <c r="AB256" s="11">
        <f>'OddsRatio_working_3-way'!X256^(1/3)*COS(('OddsRatio_working_3-way'!Y256+4*PI())/3)</f>
        <v>-0.22134630913348516</v>
      </c>
      <c r="AC256" s="11">
        <f>'OddsRatio_working_3-way'!X256^(1/3)*SIN('OddsRatio_working_3-way'!Y256/3)</f>
        <v>5.0481218666230343E-2</v>
      </c>
      <c r="AD256" s="11">
        <f>'OddsRatio_working_3-way'!X256^(1/3)*SIN(('OddsRatio_working_3-way'!Y256+2*PI())/3)</f>
        <v>0.43386427215327372</v>
      </c>
      <c r="AE256" s="11">
        <f>'OddsRatio_working_3-way'!X256^(1/3)*SIN(('OddsRatio_working_3-way'!Y256+4*PI())/3)</f>
        <v>-0.48434549081950412</v>
      </c>
      <c r="AF256" s="11">
        <f>-'OddsRatio_working_3-way'!U256/(3*'OddsRatio_working_3-way'!X256^(1/3))*COS(('OddsRatio_working_3-way'!Y256)/3)</f>
        <v>0.53012865382487573</v>
      </c>
      <c r="AG256" s="11">
        <f>-'OddsRatio_working_3-way'!U256/(3*'OddsRatio_working_3-way'!X256^(1/3))*COS(('OddsRatio_working_3-way'!Y256+2*PI())/3)</f>
        <v>-0.30878234469139049</v>
      </c>
      <c r="AH256" s="11">
        <f>-'OddsRatio_working_3-way'!U256/(3*'OddsRatio_working_3-way'!X256^(1/3))*COS(('OddsRatio_working_3-way'!Y256+4*PI())/3)</f>
        <v>-0.22134630913348516</v>
      </c>
      <c r="AI256" s="11">
        <f>'OddsRatio_working_3-way'!U256/(3*'OddsRatio_working_3-way'!X256^(1/3))*SIN(('OddsRatio_working_3-way'!Y256)/3)</f>
        <v>-5.0481218666230343E-2</v>
      </c>
      <c r="AJ256" s="11">
        <f>'OddsRatio_working_3-way'!U256/(3*'OddsRatio_working_3-way'!X256^(1/3))*SIN(('OddsRatio_working_3-way'!Y256+2*PI())/3)</f>
        <v>-0.43386427215327372</v>
      </c>
      <c r="AK256" s="11">
        <f>'OddsRatio_working_3-way'!U256/(3*'OddsRatio_working_3-way'!X256^(1/3))*SIN(('OddsRatio_working_3-way'!Y256+4*PI())/3)</f>
        <v>0.48434549081950412</v>
      </c>
      <c r="AL256" s="11">
        <f>'OddsRatio_working_3-way'!Z256+'OddsRatio_working_3-way'!AF256</f>
        <v>1.0602573076497515</v>
      </c>
      <c r="AM256" s="11">
        <f>'OddsRatio_working_3-way'!AA256+'OddsRatio_working_3-way'!AG256</f>
        <v>-0.61756468938278097</v>
      </c>
      <c r="AN256" s="11">
        <f>'OddsRatio_working_3-way'!AB256+'OddsRatio_working_3-way'!AH256</f>
        <v>-0.44269261826697032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1.0602573076497515</v>
      </c>
      <c r="AS256" s="11">
        <f>IF(('OddsRatio_working_3-way'!X256=0),IF(Q256&gt;0,-Q256^(1/3),(-Q256)^(1/3)),'OddsRatio_working_3-way'!AM256-'OddsRatio_working_3-way'!R256/3)</f>
        <v>-0.61756468938278097</v>
      </c>
      <c r="AT256" s="11">
        <f>IF(('OddsRatio_working_3-way'!X256=0),IF(Q256&gt;0,-Q256^(1/3),(-Q256)^(1/3)),'OddsRatio_working_3-way'!AN256-'OddsRatio_working_3-way'!R256/3)</f>
        <v>-0.44269261826697032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4.28</v>
      </c>
      <c r="B257" s="4">
        <f>IF('True_Odds_Calculator_3-way'!B258="","",'True_Odds_Calculator_3-way'!B258)</f>
        <v>3.93</v>
      </c>
      <c r="C257" s="4">
        <f>IF('True_Odds_Calculator_3-way'!C258="","",'True_Odds_Calculator_3-way'!C258)</f>
        <v>1.81</v>
      </c>
      <c r="D257" s="9">
        <f t="shared" si="52"/>
        <v>0.22195297705476347</v>
      </c>
      <c r="E257" s="9">
        <f t="shared" si="53"/>
        <v>0.24204865790600755</v>
      </c>
      <c r="F257" s="9">
        <f t="shared" si="54"/>
        <v>0.53599836503922926</v>
      </c>
      <c r="G257" s="9">
        <f t="shared" si="55"/>
        <v>1.0687374477364338</v>
      </c>
      <c r="H257" s="9">
        <f t="shared" si="56"/>
        <v>4.5054588285755024</v>
      </c>
      <c r="I257" s="9">
        <f t="shared" si="57"/>
        <v>4.1314007218677515</v>
      </c>
      <c r="J257" s="9">
        <f t="shared" si="58"/>
        <v>1.8656773326665108</v>
      </c>
      <c r="K257" s="11">
        <f t="shared" si="59"/>
        <v>0.23364485981308411</v>
      </c>
      <c r="L257" s="11">
        <f t="shared" si="60"/>
        <v>0.2544529262086514</v>
      </c>
      <c r="M257" s="11">
        <f t="shared" si="61"/>
        <v>0.5524861878453039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-0.2556887315599804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0.23058030954519712</v>
      </c>
      <c r="Q257" s="11">
        <f>2*'OddsRatio_working_3-way'!K257*'OddsRatio_working_3-way'!L257*'OddsRatio_working_3-way'!M257</f>
        <v>6.5692395881822532E-2</v>
      </c>
      <c r="R257" s="11">
        <f t="shared" si="62"/>
        <v>0</v>
      </c>
      <c r="S257" s="11">
        <f t="shared" si="63"/>
        <v>-0.90180082688198848</v>
      </c>
      <c r="T257" s="11">
        <f t="shared" si="64"/>
        <v>-0.25692331250199102</v>
      </c>
      <c r="U257" s="11">
        <f>'OddsRatio_working_3-way'!S257-'OddsRatio_working_3-way'!R257^2/3</f>
        <v>-0.90180082688198848</v>
      </c>
      <c r="V257" s="11">
        <f>'OddsRatio_working_3-way'!S257*'OddsRatio_working_3-way'!R257/3-2*'OddsRatio_working_3-way'!R257^3/27-'OddsRatio_working_3-way'!T257</f>
        <v>0.25692331250199102</v>
      </c>
      <c r="W257" s="11">
        <f>'OddsRatio_working_3-way'!V257^2+4*'OddsRatio_working_3-way'!U257^3/27</f>
        <v>-4.2640007226694934E-2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0.16481019062370708</v>
      </c>
      <c r="Y257" s="11">
        <f>IF('OddsRatio_working_3-way'!W257&gt;=0,IF('OddsRatio_working_3-way'!V257+SQRT('OddsRatio_working_3-way'!W257)&gt;0,0,PI()),ACOS('OddsRatio_working_3-way'!V257/(2*'OddsRatio_working_3-way'!X257)))</f>
        <v>0.6770055119807844</v>
      </c>
      <c r="Z257" s="11">
        <f>'OddsRatio_working_3-way'!X257^(1/3)*COS('OddsRatio_working_3-way'!Y257/3)</f>
        <v>0.53436872386821688</v>
      </c>
      <c r="AA257" s="11">
        <f>'OddsRatio_working_3-way'!X257^(1/3)*COS(('OddsRatio_working_3-way'!Y257+2*PI())/3)</f>
        <v>-0.37342821791687647</v>
      </c>
      <c r="AB257" s="11">
        <f>'OddsRatio_working_3-way'!X257^(1/3)*COS(('OddsRatio_working_3-way'!Y257+4*PI())/3)</f>
        <v>-0.16094050595134049</v>
      </c>
      <c r="AC257" s="11">
        <f>'OddsRatio_working_3-way'!X257^(1/3)*SIN('OddsRatio_working_3-way'!Y257/3)</f>
        <v>0.12267983770278995</v>
      </c>
      <c r="AD257" s="11">
        <f>'OddsRatio_working_3-way'!X257^(1/3)*SIN(('OddsRatio_working_3-way'!Y257+2*PI())/3)</f>
        <v>0.40143697100635267</v>
      </c>
      <c r="AE257" s="11">
        <f>'OddsRatio_working_3-way'!X257^(1/3)*SIN(('OddsRatio_working_3-way'!Y257+4*PI())/3)</f>
        <v>-0.52411680870914257</v>
      </c>
      <c r="AF257" s="11">
        <f>-'OddsRatio_working_3-way'!U257/(3*'OddsRatio_working_3-way'!X257^(1/3))*COS(('OddsRatio_working_3-way'!Y257)/3)</f>
        <v>0.53436872386821699</v>
      </c>
      <c r="AG257" s="11">
        <f>-'OddsRatio_working_3-way'!U257/(3*'OddsRatio_working_3-way'!X257^(1/3))*COS(('OddsRatio_working_3-way'!Y257+2*PI())/3)</f>
        <v>-0.37342821791687658</v>
      </c>
      <c r="AH257" s="11">
        <f>-'OddsRatio_working_3-way'!U257/(3*'OddsRatio_working_3-way'!X257^(1/3))*COS(('OddsRatio_working_3-way'!Y257+4*PI())/3)</f>
        <v>-0.16094050595134052</v>
      </c>
      <c r="AI257" s="11">
        <f>'OddsRatio_working_3-way'!U257/(3*'OddsRatio_working_3-way'!X257^(1/3))*SIN(('OddsRatio_working_3-way'!Y257)/3)</f>
        <v>-0.12267983770278998</v>
      </c>
      <c r="AJ257" s="11">
        <f>'OddsRatio_working_3-way'!U257/(3*'OddsRatio_working_3-way'!X257^(1/3))*SIN(('OddsRatio_working_3-way'!Y257+2*PI())/3)</f>
        <v>-0.40143697100635278</v>
      </c>
      <c r="AK257" s="11">
        <f>'OddsRatio_working_3-way'!U257/(3*'OddsRatio_working_3-way'!X257^(1/3))*SIN(('OddsRatio_working_3-way'!Y257+4*PI())/3)</f>
        <v>0.52411680870914268</v>
      </c>
      <c r="AL257" s="11">
        <f>'OddsRatio_working_3-way'!Z257+'OddsRatio_working_3-way'!AF257</f>
        <v>1.0687374477364338</v>
      </c>
      <c r="AM257" s="11">
        <f>'OddsRatio_working_3-way'!AA257+'OddsRatio_working_3-way'!AG257</f>
        <v>-0.74685643583375305</v>
      </c>
      <c r="AN257" s="11">
        <f>'OddsRatio_working_3-way'!AB257+'OddsRatio_working_3-way'!AH257</f>
        <v>-0.32188101190268104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1.0687374477364338</v>
      </c>
      <c r="AS257" s="11">
        <f>IF(('OddsRatio_working_3-way'!X257=0),IF(Q257&gt;0,-Q257^(1/3),(-Q257)^(1/3)),'OddsRatio_working_3-way'!AM257-'OddsRatio_working_3-way'!R257/3)</f>
        <v>-0.74685643583375305</v>
      </c>
      <c r="AT257" s="11">
        <f>IF(('OddsRatio_working_3-way'!X257=0),IF(Q257&gt;0,-Q257^(1/3),(-Q257)^(1/3)),'OddsRatio_working_3-way'!AN257-'OddsRatio_working_3-way'!R257/3)</f>
        <v>-0.32188101190268104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2.08</v>
      </c>
      <c r="B258" s="4">
        <f>IF('True_Odds_Calculator_3-way'!B259="","",'True_Odds_Calculator_3-way'!B259)</f>
        <v>3.58</v>
      </c>
      <c r="C258" s="4">
        <f>IF('True_Odds_Calculator_3-way'!C259="","",'True_Odds_Calculator_3-way'!C259)</f>
        <v>3.58</v>
      </c>
      <c r="D258" s="9">
        <f t="shared" si="52"/>
        <v>0.46556511435115461</v>
      </c>
      <c r="E258" s="9">
        <f t="shared" si="53"/>
        <v>0.26721744282442256</v>
      </c>
      <c r="F258" s="9">
        <f t="shared" si="54"/>
        <v>0.26721744282442256</v>
      </c>
      <c r="G258" s="9">
        <f t="shared" si="55"/>
        <v>1.0628956102760796</v>
      </c>
      <c r="H258" s="9">
        <f t="shared" si="56"/>
        <v>2.1479272590981666</v>
      </c>
      <c r="I258" s="9">
        <f t="shared" si="57"/>
        <v>3.742270674512286</v>
      </c>
      <c r="J258" s="9">
        <f t="shared" si="58"/>
        <v>3.742270674512286</v>
      </c>
      <c r="K258" s="11">
        <f t="shared" si="59"/>
        <v>0.48076923076923073</v>
      </c>
      <c r="L258" s="11">
        <f t="shared" si="60"/>
        <v>0.27932960893854747</v>
      </c>
      <c r="M258" s="11">
        <f t="shared" si="61"/>
        <v>0.27932960893854747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-0.26967071036388468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0.23407509128928561</v>
      </c>
      <c r="Q258" s="11">
        <f>2*'OddsRatio_working_3-way'!K258*'OddsRatio_working_3-way'!L258*'OddsRatio_working_3-way'!M258</f>
        <v>7.5024067720924847E-2</v>
      </c>
      <c r="R258" s="11">
        <f t="shared" si="62"/>
        <v>0</v>
      </c>
      <c r="S258" s="11">
        <f t="shared" si="63"/>
        <v>-0.86800339189017772</v>
      </c>
      <c r="T258" s="11">
        <f t="shared" si="64"/>
        <v>-0.27820621534941586</v>
      </c>
      <c r="U258" s="11">
        <f>'OddsRatio_working_3-way'!S258-'OddsRatio_working_3-way'!R258^2/3</f>
        <v>-0.86800339189017772</v>
      </c>
      <c r="V258" s="11">
        <f>'OddsRatio_working_3-way'!S258*'OddsRatio_working_3-way'!R258/3-2*'OddsRatio_working_3-way'!R258^3/27-'OddsRatio_working_3-way'!T258</f>
        <v>0.27820621534941586</v>
      </c>
      <c r="W258" s="11">
        <f>'OddsRatio_working_3-way'!V258^2+4*'OddsRatio_working_3-way'!U258^3/27</f>
        <v>-1.9487183018636611E-2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0.15563248478200348</v>
      </c>
      <c r="Y258" s="11">
        <f>IF('OddsRatio_working_3-way'!W258&gt;=0,IF('OddsRatio_working_3-way'!V258+SQRT('OddsRatio_working_3-way'!W258)&gt;0,0,PI()),ACOS('OddsRatio_working_3-way'!V258/(2*'OddsRatio_working_3-way'!X258)))</f>
        <v>0.46506538601958591</v>
      </c>
      <c r="Z258" s="11">
        <f>'OddsRatio_working_3-way'!X258^(1/3)*COS('OddsRatio_working_3-way'!Y258/3)</f>
        <v>0.5314478051380398</v>
      </c>
      <c r="AA258" s="11">
        <f>'OddsRatio_working_3-way'!X258^(1/3)*COS(('OddsRatio_working_3-way'!Y258+2*PI())/3)</f>
        <v>-0.33764935552563669</v>
      </c>
      <c r="AB258" s="11">
        <f>'OddsRatio_working_3-way'!X258^(1/3)*COS(('OddsRatio_working_3-way'!Y258+4*PI())/3)</f>
        <v>-0.1937984496124032</v>
      </c>
      <c r="AC258" s="11">
        <f>'OddsRatio_working_3-way'!X258^(1/3)*SIN('OddsRatio_working_3-way'!Y258/3)</f>
        <v>8.3052359252177035E-2</v>
      </c>
      <c r="AD258" s="11">
        <f>'OddsRatio_working_3-way'!X258^(1/3)*SIN(('OddsRatio_working_3-way'!Y258+2*PI())/3)</f>
        <v>0.41872112040893611</v>
      </c>
      <c r="AE258" s="11">
        <f>'OddsRatio_working_3-way'!X258^(1/3)*SIN(('OddsRatio_working_3-way'!Y258+4*PI())/3)</f>
        <v>-0.50177347966111296</v>
      </c>
      <c r="AF258" s="11">
        <f>-'OddsRatio_working_3-way'!U258/(3*'OddsRatio_working_3-way'!X258^(1/3))*COS(('OddsRatio_working_3-way'!Y258)/3)</f>
        <v>0.5314478051380398</v>
      </c>
      <c r="AG258" s="11">
        <f>-'OddsRatio_working_3-way'!U258/(3*'OddsRatio_working_3-way'!X258^(1/3))*COS(('OddsRatio_working_3-way'!Y258+2*PI())/3)</f>
        <v>-0.33764935552563669</v>
      </c>
      <c r="AH258" s="11">
        <f>-'OddsRatio_working_3-way'!U258/(3*'OddsRatio_working_3-way'!X258^(1/3))*COS(('OddsRatio_working_3-way'!Y258+4*PI())/3)</f>
        <v>-0.1937984496124032</v>
      </c>
      <c r="AI258" s="11">
        <f>'OddsRatio_working_3-way'!U258/(3*'OddsRatio_working_3-way'!X258^(1/3))*SIN(('OddsRatio_working_3-way'!Y258)/3)</f>
        <v>-8.3052359252177035E-2</v>
      </c>
      <c r="AJ258" s="11">
        <f>'OddsRatio_working_3-way'!U258/(3*'OddsRatio_working_3-way'!X258^(1/3))*SIN(('OddsRatio_working_3-way'!Y258+2*PI())/3)</f>
        <v>-0.41872112040893611</v>
      </c>
      <c r="AK258" s="11">
        <f>'OddsRatio_working_3-way'!U258/(3*'OddsRatio_working_3-way'!X258^(1/3))*SIN(('OddsRatio_working_3-way'!Y258+4*PI())/3)</f>
        <v>0.50177347966111296</v>
      </c>
      <c r="AL258" s="11">
        <f>'OddsRatio_working_3-way'!Z258+'OddsRatio_working_3-way'!AF258</f>
        <v>1.0628956102760796</v>
      </c>
      <c r="AM258" s="11">
        <f>'OddsRatio_working_3-way'!AA258+'OddsRatio_working_3-way'!AG258</f>
        <v>-0.67529871105127337</v>
      </c>
      <c r="AN258" s="11">
        <f>'OddsRatio_working_3-way'!AB258+'OddsRatio_working_3-way'!AH258</f>
        <v>-0.38759689922480639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1.0628956102760796</v>
      </c>
      <c r="AS258" s="11">
        <f>IF(('OddsRatio_working_3-way'!X258=0),IF(Q258&gt;0,-Q258^(1/3),(-Q258)^(1/3)),'OddsRatio_working_3-way'!AM258-'OddsRatio_working_3-way'!R258/3)</f>
        <v>-0.67529871105127337</v>
      </c>
      <c r="AT258" s="11">
        <f>IF(('OddsRatio_working_3-way'!X258=0),IF(Q258&gt;0,-Q258^(1/3),(-Q258)^(1/3)),'OddsRatio_working_3-way'!AN258-'OddsRatio_working_3-way'!R258/3)</f>
        <v>-0.38759689922480639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</v>
      </c>
      <c r="B259" s="4">
        <f>IF('True_Odds_Calculator_3-way'!B260="","",'True_Odds_Calculator_3-way'!B260)</f>
        <v>3.72</v>
      </c>
      <c r="C259" s="4">
        <f>IF('True_Odds_Calculator_3-way'!C260="","",'True_Odds_Calculator_3-way'!C260)</f>
        <v>3.38</v>
      </c>
      <c r="D259" s="9">
        <f t="shared" si="52"/>
        <v>0.46049513856877344</v>
      </c>
      <c r="E259" s="9">
        <f t="shared" si="53"/>
        <v>0.25660850941522778</v>
      </c>
      <c r="F259" s="9">
        <f t="shared" si="54"/>
        <v>0.28289635201599878</v>
      </c>
      <c r="G259" s="9">
        <f t="shared" si="55"/>
        <v>1.0650687137802</v>
      </c>
      <c r="H259" s="9">
        <f t="shared" si="56"/>
        <v>2.1715755851582204</v>
      </c>
      <c r="I259" s="9">
        <f t="shared" si="57"/>
        <v>3.8969869014821437</v>
      </c>
      <c r="J259" s="9">
        <f t="shared" si="58"/>
        <v>3.5348635387968752</v>
      </c>
      <c r="K259" s="11">
        <f t="shared" si="59"/>
        <v>0.47619047619047616</v>
      </c>
      <c r="L259" s="11">
        <f t="shared" si="60"/>
        <v>0.26881720430107525</v>
      </c>
      <c r="M259" s="11">
        <f t="shared" si="61"/>
        <v>0.29585798816568049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-0.26968675107632922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0.23480792711561943</v>
      </c>
      <c r="Q259" s="11">
        <f>2*'OddsRatio_working_3-way'!K259*'OddsRatio_working_3-way'!L259*'OddsRatio_working_3-way'!M259</f>
        <v>7.574449261794175E-2</v>
      </c>
      <c r="R259" s="11">
        <f t="shared" si="62"/>
        <v>0</v>
      </c>
      <c r="S259" s="11">
        <f t="shared" si="63"/>
        <v>-0.87066912326427903</v>
      </c>
      <c r="T259" s="11">
        <f t="shared" si="64"/>
        <v>-0.28086100750460613</v>
      </c>
      <c r="U259" s="11">
        <f>'OddsRatio_working_3-way'!S259-'OddsRatio_working_3-way'!R259^2/3</f>
        <v>-0.87066912326427903</v>
      </c>
      <c r="V259" s="11">
        <f>'OddsRatio_working_3-way'!S259*'OddsRatio_working_3-way'!R259/3-2*'OddsRatio_working_3-way'!R259^3/27-'OddsRatio_working_3-way'!T259</f>
        <v>0.28086100750460613</v>
      </c>
      <c r="W259" s="11">
        <f>'OddsRatio_working_3-way'!V259^2+4*'OddsRatio_working_3-way'!U259^3/27</f>
        <v>-1.8898360694681718E-2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0.15634998099710801</v>
      </c>
      <c r="Y259" s="11">
        <f>IF('OddsRatio_working_3-way'!W259&gt;=0,IF('OddsRatio_working_3-way'!V259+SQRT('OddsRatio_working_3-way'!W259)&gt;0,0,PI()),ACOS('OddsRatio_working_3-way'!V259/(2*'OddsRatio_working_3-way'!X259)))</f>
        <v>0.45518321336981948</v>
      </c>
      <c r="Z259" s="11">
        <f>'OddsRatio_working_3-way'!X259^(1/3)*COS('OddsRatio_working_3-way'!Y259/3)</f>
        <v>0.53253435689010009</v>
      </c>
      <c r="AA259" s="11">
        <f>'OddsRatio_working_3-way'!X259^(1/3)*COS(('OddsRatio_working_3-way'!Y259+2*PI())/3)</f>
        <v>-0.33678419670876725</v>
      </c>
      <c r="AB259" s="11">
        <f>'OddsRatio_working_3-way'!X259^(1/3)*COS(('OddsRatio_working_3-way'!Y259+4*PI())/3)</f>
        <v>-0.19575016018133273</v>
      </c>
      <c r="AC259" s="11">
        <f>'OddsRatio_working_3-way'!X259^(1/3)*SIN('OddsRatio_working_3-way'!Y259/3)</f>
        <v>8.1426038954013805E-2</v>
      </c>
      <c r="AD259" s="11">
        <f>'OddsRatio_working_3-way'!X259^(1/3)*SIN(('OddsRatio_working_3-way'!Y259+2*PI())/3)</f>
        <v>0.42047526197782842</v>
      </c>
      <c r="AE259" s="11">
        <f>'OddsRatio_working_3-way'!X259^(1/3)*SIN(('OddsRatio_working_3-way'!Y259+4*PI())/3)</f>
        <v>-0.50190130093184215</v>
      </c>
      <c r="AF259" s="11">
        <f>-'OddsRatio_working_3-way'!U259/(3*'OddsRatio_working_3-way'!X259^(1/3))*COS(('OddsRatio_working_3-way'!Y259)/3)</f>
        <v>0.53253435689009998</v>
      </c>
      <c r="AG259" s="11">
        <f>-'OddsRatio_working_3-way'!U259/(3*'OddsRatio_working_3-way'!X259^(1/3))*COS(('OddsRatio_working_3-way'!Y259+2*PI())/3)</f>
        <v>-0.33678419670876719</v>
      </c>
      <c r="AH259" s="11">
        <f>-'OddsRatio_working_3-way'!U259/(3*'OddsRatio_working_3-way'!X259^(1/3))*COS(('OddsRatio_working_3-way'!Y259+4*PI())/3)</f>
        <v>-0.19575016018133271</v>
      </c>
      <c r="AI259" s="11">
        <f>'OddsRatio_working_3-way'!U259/(3*'OddsRatio_working_3-way'!X259^(1/3))*SIN(('OddsRatio_working_3-way'!Y259)/3)</f>
        <v>-8.1426038954013791E-2</v>
      </c>
      <c r="AJ259" s="11">
        <f>'OddsRatio_working_3-way'!U259/(3*'OddsRatio_working_3-way'!X259^(1/3))*SIN(('OddsRatio_working_3-way'!Y259+2*PI())/3)</f>
        <v>-0.42047526197782836</v>
      </c>
      <c r="AK259" s="11">
        <f>'OddsRatio_working_3-way'!U259/(3*'OddsRatio_working_3-way'!X259^(1/3))*SIN(('OddsRatio_working_3-way'!Y259+4*PI())/3)</f>
        <v>0.50190130093184215</v>
      </c>
      <c r="AL259" s="11">
        <f>'OddsRatio_working_3-way'!Z259+'OddsRatio_working_3-way'!AF259</f>
        <v>1.0650687137802</v>
      </c>
      <c r="AM259" s="11">
        <f>'OddsRatio_working_3-way'!AA259+'OddsRatio_working_3-way'!AG259</f>
        <v>-0.67356839341753449</v>
      </c>
      <c r="AN259" s="11">
        <f>'OddsRatio_working_3-way'!AB259+'OddsRatio_working_3-way'!AH259</f>
        <v>-0.39150032036266547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1.0650687137802</v>
      </c>
      <c r="AS259" s="11">
        <f>IF(('OddsRatio_working_3-way'!X259=0),IF(Q259&gt;0,-Q259^(1/3),(-Q259)^(1/3)),'OddsRatio_working_3-way'!AM259-'OddsRatio_working_3-way'!R259/3)</f>
        <v>-0.67356839341753449</v>
      </c>
      <c r="AT259" s="11">
        <f>IF(('OddsRatio_working_3-way'!X259=0),IF(Q259&gt;0,-Q259^(1/3),(-Q259)^(1/3)),'OddsRatio_working_3-way'!AN259-'OddsRatio_working_3-way'!R259/3)</f>
        <v>-0.39150032036266547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2.83</v>
      </c>
      <c r="B260" s="4">
        <f>IF('True_Odds_Calculator_3-way'!B261="","",'True_Odds_Calculator_3-way'!B261)</f>
        <v>3.46</v>
      </c>
      <c r="C260" s="4">
        <f>IF('True_Odds_Calculator_3-way'!C261="","",'True_Odds_Calculator_3-way'!C261)</f>
        <v>2.52</v>
      </c>
      <c r="D260" s="9">
        <f t="shared" ref="D260:D323" si="65">(K260/(AR260+K260-(AR260*K260)))</f>
        <v>0.34005140998553385</v>
      </c>
      <c r="E260" s="9">
        <f t="shared" ref="E260:E323" si="66">(L260/(AR260+L260-(AR260*L260)))</f>
        <v>0.27709638211405935</v>
      </c>
      <c r="F260" s="9">
        <f t="shared" ref="F260:F323" si="67">(M260/(AR260+M260-(AR260*M260)))</f>
        <v>0.38285220790040686</v>
      </c>
      <c r="G260" s="9">
        <f t="shared" ref="G260:G323" si="68">AR260</f>
        <v>1.0605091883959243</v>
      </c>
      <c r="H260" s="9">
        <f t="shared" ref="H260:H323" si="69">IF(A260="","",1/D260)</f>
        <v>2.9407318147645412</v>
      </c>
      <c r="I260" s="9">
        <f t="shared" ref="I260:I323" si="70">IF(B260="","",1/E260)</f>
        <v>3.6088526034539732</v>
      </c>
      <c r="J260" s="9">
        <f t="shared" ref="J260:J323" si="71">IF(C260="","",1/F260)</f>
        <v>2.6119739663618047</v>
      </c>
      <c r="K260" s="11">
        <f t="shared" ref="K260:K323" si="72">1/A260</f>
        <v>0.35335689045936397</v>
      </c>
      <c r="L260" s="11">
        <f t="shared" ref="L260:L323" si="73">1/B260</f>
        <v>0.28901734104046245</v>
      </c>
      <c r="M260" s="11">
        <f t="shared" ref="M260:M323" si="74">1/C260</f>
        <v>0.3968253968253968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-0.27731075272895989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0.23545778667411055</v>
      </c>
      <c r="Q260" s="11">
        <f>2*'OddsRatio_working_3-way'!K260*'OddsRatio_working_3-way'!L260*'OddsRatio_working_3-way'!M260</f>
        <v>8.1052594380072479E-2</v>
      </c>
      <c r="R260" s="11">
        <f t="shared" ref="R260:R323" si="75">O260/N260</f>
        <v>0</v>
      </c>
      <c r="S260" s="11">
        <f t="shared" ref="S260:S323" si="76">P260/N260</f>
        <v>-0.84907557444858295</v>
      </c>
      <c r="T260" s="11">
        <f t="shared" ref="T260:T323" si="77">Q260/N260</f>
        <v>-0.29228074851930563</v>
      </c>
      <c r="U260" s="11">
        <f>'OddsRatio_working_3-way'!S260-'OddsRatio_working_3-way'!R260^2/3</f>
        <v>-0.84907557444858295</v>
      </c>
      <c r="V260" s="11">
        <f>'OddsRatio_working_3-way'!S260*'OddsRatio_working_3-way'!R260/3-2*'OddsRatio_working_3-way'!R260^3/27-'OddsRatio_working_3-way'!T260</f>
        <v>0.29228074851930563</v>
      </c>
      <c r="W260" s="11">
        <f>'OddsRatio_working_3-way'!V260^2+4*'OddsRatio_working_3-way'!U260^3/27</f>
        <v>-5.256924928246906E-3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0.15056971880432374</v>
      </c>
      <c r="Y260" s="11">
        <f>IF('OddsRatio_working_3-way'!W260&gt;=0,IF('OddsRatio_working_3-way'!V260+SQRT('OddsRatio_working_3-way'!W260)&gt;0,0,PI()),ACOS('OddsRatio_working_3-way'!V260/(2*'OddsRatio_working_3-way'!X260)))</f>
        <v>0.2431567578992333</v>
      </c>
      <c r="Z260" s="11">
        <f>'OddsRatio_working_3-way'!X260^(1/3)*COS('OddsRatio_working_3-way'!Y260/3)</f>
        <v>0.53025459419796206</v>
      </c>
      <c r="AA260" s="11">
        <f>'OddsRatio_working_3-way'!X260^(1/3)*COS(('OddsRatio_working_3-way'!Y260+2*PI())/3)</f>
        <v>-0.30242934276824246</v>
      </c>
      <c r="AB260" s="11">
        <f>'OddsRatio_working_3-way'!X260^(1/3)*COS(('OddsRatio_working_3-way'!Y260+4*PI())/3)</f>
        <v>-0.22782525142971927</v>
      </c>
      <c r="AC260" s="11">
        <f>'OddsRatio_working_3-way'!X260^(1/3)*SIN('OddsRatio_working_3-way'!Y260/3)</f>
        <v>4.3072692216943764E-2</v>
      </c>
      <c r="AD260" s="11">
        <f>'OddsRatio_working_3-way'!X260^(1/3)*SIN(('OddsRatio_working_3-way'!Y260+2*PI())/3)</f>
        <v>0.43767760294037195</v>
      </c>
      <c r="AE260" s="11">
        <f>'OddsRatio_working_3-way'!X260^(1/3)*SIN(('OddsRatio_working_3-way'!Y260+4*PI())/3)</f>
        <v>-0.48075029515731565</v>
      </c>
      <c r="AF260" s="11">
        <f>-'OddsRatio_working_3-way'!U260/(3*'OddsRatio_working_3-way'!X260^(1/3))*COS(('OddsRatio_working_3-way'!Y260)/3)</f>
        <v>0.53025459419796217</v>
      </c>
      <c r="AG260" s="11">
        <f>-'OddsRatio_working_3-way'!U260/(3*'OddsRatio_working_3-way'!X260^(1/3))*COS(('OddsRatio_working_3-way'!Y260+2*PI())/3)</f>
        <v>-0.30242934276824252</v>
      </c>
      <c r="AH260" s="11">
        <f>-'OddsRatio_working_3-way'!U260/(3*'OddsRatio_working_3-way'!X260^(1/3))*COS(('OddsRatio_working_3-way'!Y260+4*PI())/3)</f>
        <v>-0.22782525142971929</v>
      </c>
      <c r="AI260" s="11">
        <f>'OddsRatio_working_3-way'!U260/(3*'OddsRatio_working_3-way'!X260^(1/3))*SIN(('OddsRatio_working_3-way'!Y260)/3)</f>
        <v>-4.3072692216943778E-2</v>
      </c>
      <c r="AJ260" s="11">
        <f>'OddsRatio_working_3-way'!U260/(3*'OddsRatio_working_3-way'!X260^(1/3))*SIN(('OddsRatio_working_3-way'!Y260+2*PI())/3)</f>
        <v>-0.437677602940372</v>
      </c>
      <c r="AK260" s="11">
        <f>'OddsRatio_working_3-way'!U260/(3*'OddsRatio_working_3-way'!X260^(1/3))*SIN(('OddsRatio_working_3-way'!Y260+4*PI())/3)</f>
        <v>0.48075029515731577</v>
      </c>
      <c r="AL260" s="11">
        <f>'OddsRatio_working_3-way'!Z260+'OddsRatio_working_3-way'!AF260</f>
        <v>1.0605091883959243</v>
      </c>
      <c r="AM260" s="11">
        <f>'OddsRatio_working_3-way'!AA260+'OddsRatio_working_3-way'!AG260</f>
        <v>-0.60485868553648503</v>
      </c>
      <c r="AN260" s="11">
        <f>'OddsRatio_working_3-way'!AB260+'OddsRatio_working_3-way'!AH260</f>
        <v>-0.45565050285943853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1.0605091883959243</v>
      </c>
      <c r="AS260" s="11">
        <f>IF(('OddsRatio_working_3-way'!X260=0),IF(Q260&gt;0,-Q260^(1/3),(-Q260)^(1/3)),'OddsRatio_working_3-way'!AM260-'OddsRatio_working_3-way'!R260/3)</f>
        <v>-0.60485868553648503</v>
      </c>
      <c r="AT260" s="11">
        <f>IF(('OddsRatio_working_3-way'!X260=0),IF(Q260&gt;0,-Q260^(1/3),(-Q260)^(1/3)),'OddsRatio_working_3-way'!AN260-'OddsRatio_working_3-way'!R260/3)</f>
        <v>-0.45565050285943853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2.21</v>
      </c>
      <c r="B261" s="4">
        <f>IF('True_Odds_Calculator_3-way'!B262="","",'True_Odds_Calculator_3-way'!B262)</f>
        <v>3.61</v>
      </c>
      <c r="C261" s="4">
        <f>IF('True_Odds_Calculator_3-way'!C262="","",'True_Odds_Calculator_3-way'!C262)</f>
        <v>3.24</v>
      </c>
      <c r="D261" s="9">
        <f t="shared" si="65"/>
        <v>0.43812065889127694</v>
      </c>
      <c r="E261" s="9">
        <f t="shared" si="66"/>
        <v>0.26551024033361126</v>
      </c>
      <c r="F261" s="9">
        <f t="shared" si="67"/>
        <v>0.29636910077511175</v>
      </c>
      <c r="G261" s="9">
        <f t="shared" si="68"/>
        <v>1.059897730000964</v>
      </c>
      <c r="H261" s="9">
        <f t="shared" si="69"/>
        <v>2.2824762533011662</v>
      </c>
      <c r="I261" s="9">
        <f t="shared" si="70"/>
        <v>3.7663330753025153</v>
      </c>
      <c r="J261" s="9">
        <f t="shared" si="71"/>
        <v>3.3741709152021602</v>
      </c>
      <c r="K261" s="11">
        <f t="shared" si="72"/>
        <v>0.45248868778280543</v>
      </c>
      <c r="L261" s="11">
        <f t="shared" si="73"/>
        <v>0.2770083102493075</v>
      </c>
      <c r="M261" s="11">
        <f t="shared" si="74"/>
        <v>0.30864197530864196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-0.27367139767335302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0.2344380705143293</v>
      </c>
      <c r="Q261" s="11">
        <f>2*'OddsRatio_working_3-way'!K261*'OddsRatio_working_3-way'!L261*'OddsRatio_working_3-way'!M261</f>
        <v>7.737230049977864E-2</v>
      </c>
      <c r="R261" s="11">
        <f t="shared" si="75"/>
        <v>0</v>
      </c>
      <c r="S261" s="11">
        <f t="shared" si="76"/>
        <v>-0.85664074692287873</v>
      </c>
      <c r="T261" s="11">
        <f t="shared" si="77"/>
        <v>-0.2827197184563956</v>
      </c>
      <c r="U261" s="11">
        <f>'OddsRatio_working_3-way'!S261-'OddsRatio_working_3-way'!R261^2/3</f>
        <v>-0.85664074692287873</v>
      </c>
      <c r="V261" s="11">
        <f>'OddsRatio_working_3-way'!S261*'OddsRatio_working_3-way'!R261/3-2*'OddsRatio_working_3-way'!R261^3/27-'OddsRatio_working_3-way'!T261</f>
        <v>0.2827197184563956</v>
      </c>
      <c r="W261" s="11">
        <f>'OddsRatio_working_3-way'!V261^2+4*'OddsRatio_working_3-way'!U261^3/27</f>
        <v>-1.3200163104722828E-2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0.15258653471783348</v>
      </c>
      <c r="Y261" s="11">
        <f>IF('OddsRatio_working_3-way'!W261&gt;=0,IF('OddsRatio_working_3-way'!V261+SQRT('OddsRatio_working_3-way'!W261)&gt;0,0,PI()),ACOS('OddsRatio_working_3-way'!V261/(2*'OddsRatio_working_3-way'!X261)))</f>
        <v>0.38599523083695608</v>
      </c>
      <c r="Z261" s="11">
        <f>'OddsRatio_working_3-way'!X261^(1/3)*COS('OddsRatio_working_3-way'!Y261/3)</f>
        <v>0.52994886500048199</v>
      </c>
      <c r="AA261" s="11">
        <f>'OddsRatio_working_3-way'!X261^(1/3)*COS(('OddsRatio_working_3-way'!Y261+2*PI())/3)</f>
        <v>-0.32435319212222546</v>
      </c>
      <c r="AB261" s="11">
        <f>'OddsRatio_working_3-way'!X261^(1/3)*COS(('OddsRatio_working_3-way'!Y261+4*PI())/3)</f>
        <v>-0.20559567287825661</v>
      </c>
      <c r="AC261" s="11">
        <f>'OddsRatio_working_3-way'!X261^(1/3)*SIN('OddsRatio_working_3-way'!Y261/3)</f>
        <v>6.8564685703797618E-2</v>
      </c>
      <c r="AD261" s="11">
        <f>'OddsRatio_working_3-way'!X261^(1/3)*SIN(('OddsRatio_working_3-way'!Y261+2*PI())/3)</f>
        <v>0.42466683694524854</v>
      </c>
      <c r="AE261" s="11">
        <f>'OddsRatio_working_3-way'!X261^(1/3)*SIN(('OddsRatio_working_3-way'!Y261+4*PI())/3)</f>
        <v>-0.49323152264904618</v>
      </c>
      <c r="AF261" s="11">
        <f>-'OddsRatio_working_3-way'!U261/(3*'OddsRatio_working_3-way'!X261^(1/3))*COS(('OddsRatio_working_3-way'!Y261)/3)</f>
        <v>0.52994886500048188</v>
      </c>
      <c r="AG261" s="11">
        <f>-'OddsRatio_working_3-way'!U261/(3*'OddsRatio_working_3-way'!X261^(1/3))*COS(('OddsRatio_working_3-way'!Y261+2*PI())/3)</f>
        <v>-0.32435319212222541</v>
      </c>
      <c r="AH261" s="11">
        <f>-'OddsRatio_working_3-way'!U261/(3*'OddsRatio_working_3-way'!X261^(1/3))*COS(('OddsRatio_working_3-way'!Y261+4*PI())/3)</f>
        <v>-0.20559567287825659</v>
      </c>
      <c r="AI261" s="11">
        <f>'OddsRatio_working_3-way'!U261/(3*'OddsRatio_working_3-way'!X261^(1/3))*SIN(('OddsRatio_working_3-way'!Y261)/3)</f>
        <v>-6.8564685703797604E-2</v>
      </c>
      <c r="AJ261" s="11">
        <f>'OddsRatio_working_3-way'!U261/(3*'OddsRatio_working_3-way'!X261^(1/3))*SIN(('OddsRatio_working_3-way'!Y261+2*PI())/3)</f>
        <v>-0.42466683694524843</v>
      </c>
      <c r="AK261" s="11">
        <f>'OddsRatio_working_3-way'!U261/(3*'OddsRatio_working_3-way'!X261^(1/3))*SIN(('OddsRatio_working_3-way'!Y261+4*PI())/3)</f>
        <v>0.49323152264904607</v>
      </c>
      <c r="AL261" s="11">
        <f>'OddsRatio_working_3-way'!Z261+'OddsRatio_working_3-way'!AF261</f>
        <v>1.059897730000964</v>
      </c>
      <c r="AM261" s="11">
        <f>'OddsRatio_working_3-way'!AA261+'OddsRatio_working_3-way'!AG261</f>
        <v>-0.64870638424445093</v>
      </c>
      <c r="AN261" s="11">
        <f>'OddsRatio_working_3-way'!AB261+'OddsRatio_working_3-way'!AH261</f>
        <v>-0.41119134575651317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1.059897730000964</v>
      </c>
      <c r="AS261" s="11">
        <f>IF(('OddsRatio_working_3-way'!X261=0),IF(Q261&gt;0,-Q261^(1/3),(-Q261)^(1/3)),'OddsRatio_working_3-way'!AM261-'OddsRatio_working_3-way'!R261/3)</f>
        <v>-0.64870638424445093</v>
      </c>
      <c r="AT261" s="11">
        <f>IF(('OddsRatio_working_3-way'!X261=0),IF(Q261&gt;0,-Q261^(1/3),(-Q261)^(1/3)),'OddsRatio_working_3-way'!AN261-'OddsRatio_working_3-way'!R261/3)</f>
        <v>-0.41119134575651317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2.91</v>
      </c>
      <c r="B262" s="4">
        <f>IF('True_Odds_Calculator_3-way'!B263="","",'True_Odds_Calculator_3-way'!B263)</f>
        <v>3.61</v>
      </c>
      <c r="C262" s="4">
        <f>IF('True_Odds_Calculator_3-way'!C263="","",'True_Odds_Calculator_3-way'!C263)</f>
        <v>2.4900000000000002</v>
      </c>
      <c r="D262" s="9">
        <f t="shared" si="65"/>
        <v>0.33610666963795127</v>
      </c>
      <c r="E262" s="9">
        <f t="shared" si="66"/>
        <v>0.27033178555839299</v>
      </c>
      <c r="F262" s="9">
        <f t="shared" si="67"/>
        <v>0.39356154480365563</v>
      </c>
      <c r="G262" s="9">
        <f t="shared" si="68"/>
        <v>1.0341601713944653</v>
      </c>
      <c r="H262" s="9">
        <f t="shared" si="69"/>
        <v>2.9752459273634289</v>
      </c>
      <c r="I262" s="9">
        <f t="shared" si="70"/>
        <v>3.6991580473395538</v>
      </c>
      <c r="J262" s="9">
        <f t="shared" si="71"/>
        <v>2.5408986553777533</v>
      </c>
      <c r="K262" s="11">
        <f t="shared" si="72"/>
        <v>0.3436426116838488</v>
      </c>
      <c r="L262" s="11">
        <f t="shared" si="73"/>
        <v>0.2770083102493075</v>
      </c>
      <c r="M262" s="11">
        <f t="shared" si="74"/>
        <v>0.40160642570281119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-0.28396224759677824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0.22976027058037485</v>
      </c>
      <c r="Q262" s="11">
        <f>2*'OddsRatio_working_3-way'!K262*'OddsRatio_working_3-way'!L262*'OddsRatio_working_3-way'!M262</f>
        <v>7.6459324652370986E-2</v>
      </c>
      <c r="R262" s="11">
        <f t="shared" si="75"/>
        <v>0</v>
      </c>
      <c r="S262" s="11">
        <f t="shared" si="76"/>
        <v>-0.80912259472826364</v>
      </c>
      <c r="T262" s="11">
        <f t="shared" si="77"/>
        <v>-0.26925876696448037</v>
      </c>
      <c r="U262" s="11">
        <f>'OddsRatio_working_3-way'!S262-'OddsRatio_working_3-way'!R262^2/3</f>
        <v>-0.80912259472826364</v>
      </c>
      <c r="V262" s="11">
        <f>'OddsRatio_working_3-way'!S262*'OddsRatio_working_3-way'!R262/3-2*'OddsRatio_working_3-way'!R262^3/27-'OddsRatio_working_3-way'!T262</f>
        <v>0.26925876696448037</v>
      </c>
      <c r="W262" s="11">
        <f>'OddsRatio_working_3-way'!V262^2+4*'OddsRatio_working_3-way'!U262^3/27</f>
        <v>-5.9761420778648433E-3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0.14006822057938159</v>
      </c>
      <c r="Y262" s="11">
        <f>IF('OddsRatio_working_3-way'!W262&gt;=0,IF('OddsRatio_working_3-way'!V262+SQRT('OddsRatio_working_3-way'!W262)&gt;0,0,PI()),ACOS('OddsRatio_working_3-way'!V262/(2*'OddsRatio_working_3-way'!X262)))</f>
        <v>0.27958484826369001</v>
      </c>
      <c r="Z262" s="11">
        <f>'OddsRatio_working_3-way'!X262^(1/3)*COS('OddsRatio_working_3-way'!Y262/3)</f>
        <v>0.51708008569723263</v>
      </c>
      <c r="AA262" s="11">
        <f>'OddsRatio_working_3-way'!X262^(1/3)*COS(('OddsRatio_working_3-way'!Y262+2*PI())/3)</f>
        <v>-0.30039440240138965</v>
      </c>
      <c r="AB262" s="11">
        <f>'OddsRatio_working_3-way'!X262^(1/3)*COS(('OddsRatio_working_3-way'!Y262+4*PI())/3)</f>
        <v>-0.21668568329584306</v>
      </c>
      <c r="AC262" s="11">
        <f>'OddsRatio_working_3-way'!X262^(1/3)*SIN('OddsRatio_working_3-way'!Y262/3)</f>
        <v>4.8329251509106261E-2</v>
      </c>
      <c r="AD262" s="11">
        <f>'OddsRatio_working_3-way'!X262^(1/3)*SIN(('OddsRatio_working_3-way'!Y262+2*PI())/3)</f>
        <v>0.42363986425028494</v>
      </c>
      <c r="AE262" s="11">
        <f>'OddsRatio_working_3-way'!X262^(1/3)*SIN(('OddsRatio_working_3-way'!Y262+4*PI())/3)</f>
        <v>-0.4719691157593911</v>
      </c>
      <c r="AF262" s="11">
        <f>-'OddsRatio_working_3-way'!U262/(3*'OddsRatio_working_3-way'!X262^(1/3))*COS(('OddsRatio_working_3-way'!Y262)/3)</f>
        <v>0.51708008569723263</v>
      </c>
      <c r="AG262" s="11">
        <f>-'OddsRatio_working_3-way'!U262/(3*'OddsRatio_working_3-way'!X262^(1/3))*COS(('OddsRatio_working_3-way'!Y262+2*PI())/3)</f>
        <v>-0.30039440240138965</v>
      </c>
      <c r="AH262" s="11">
        <f>-'OddsRatio_working_3-way'!U262/(3*'OddsRatio_working_3-way'!X262^(1/3))*COS(('OddsRatio_working_3-way'!Y262+4*PI())/3)</f>
        <v>-0.21668568329584306</v>
      </c>
      <c r="AI262" s="11">
        <f>'OddsRatio_working_3-way'!U262/(3*'OddsRatio_working_3-way'!X262^(1/3))*SIN(('OddsRatio_working_3-way'!Y262)/3)</f>
        <v>-4.8329251509106261E-2</v>
      </c>
      <c r="AJ262" s="11">
        <f>'OddsRatio_working_3-way'!U262/(3*'OddsRatio_working_3-way'!X262^(1/3))*SIN(('OddsRatio_working_3-way'!Y262+2*PI())/3)</f>
        <v>-0.42363986425028494</v>
      </c>
      <c r="AK262" s="11">
        <f>'OddsRatio_working_3-way'!U262/(3*'OddsRatio_working_3-way'!X262^(1/3))*SIN(('OddsRatio_working_3-way'!Y262+4*PI())/3)</f>
        <v>0.4719691157593911</v>
      </c>
      <c r="AL262" s="11">
        <f>'OddsRatio_working_3-way'!Z262+'OddsRatio_working_3-way'!AF262</f>
        <v>1.0341601713944653</v>
      </c>
      <c r="AM262" s="11">
        <f>'OddsRatio_working_3-way'!AA262+'OddsRatio_working_3-way'!AG262</f>
        <v>-0.6007888048027793</v>
      </c>
      <c r="AN262" s="11">
        <f>'OddsRatio_working_3-way'!AB262+'OddsRatio_working_3-way'!AH262</f>
        <v>-0.43337136659168612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1.0341601713944653</v>
      </c>
      <c r="AS262" s="11">
        <f>IF(('OddsRatio_working_3-way'!X262=0),IF(Q262&gt;0,-Q262^(1/3),(-Q262)^(1/3)),'OddsRatio_working_3-way'!AM262-'OddsRatio_working_3-way'!R262/3)</f>
        <v>-0.6007888048027793</v>
      </c>
      <c r="AT262" s="11">
        <f>IF(('OddsRatio_working_3-way'!X262=0),IF(Q262&gt;0,-Q262^(1/3),(-Q262)^(1/3)),'OddsRatio_working_3-way'!AN262-'OddsRatio_working_3-way'!R262/3)</f>
        <v>-0.43337136659168612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2.94</v>
      </c>
      <c r="D263" s="9">
        <f t="shared" si="65"/>
        <v>0.37388578859022087</v>
      </c>
      <c r="E263" s="9">
        <f t="shared" si="66"/>
        <v>0.2933799576188349</v>
      </c>
      <c r="F263" s="9">
        <f t="shared" si="67"/>
        <v>0.33273425379094412</v>
      </c>
      <c r="G263" s="9">
        <f t="shared" si="68"/>
        <v>1.033712073983768</v>
      </c>
      <c r="H263" s="9">
        <f t="shared" si="69"/>
        <v>2.6746135598537037</v>
      </c>
      <c r="I263" s="9">
        <f t="shared" si="70"/>
        <v>3.4085491323821784</v>
      </c>
      <c r="J263" s="9">
        <f t="shared" si="71"/>
        <v>3.00540142352851</v>
      </c>
      <c r="K263" s="11">
        <f t="shared" si="72"/>
        <v>0.38167938931297707</v>
      </c>
      <c r="L263" s="11">
        <f t="shared" si="73"/>
        <v>0.3003003003003003</v>
      </c>
      <c r="M263" s="11">
        <f t="shared" si="74"/>
        <v>0.3401360544217687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-0.28548270969208789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0.2296267290814728</v>
      </c>
      <c r="Q263" s="11">
        <f>2*'OddsRatio_working_3-way'!K263*'OddsRatio_working_3-way'!L263*'OddsRatio_working_3-way'!M263</f>
        <v>7.7971724645661392E-2</v>
      </c>
      <c r="R263" s="11">
        <f t="shared" si="75"/>
        <v>0</v>
      </c>
      <c r="S263" s="11">
        <f t="shared" si="76"/>
        <v>-0.80434548673417217</v>
      </c>
      <c r="T263" s="11">
        <f t="shared" si="77"/>
        <v>-0.27312240636134877</v>
      </c>
      <c r="U263" s="11">
        <f>'OddsRatio_working_3-way'!S263-'OddsRatio_working_3-way'!R263^2/3</f>
        <v>-0.80434548673417217</v>
      </c>
      <c r="V263" s="11">
        <f>'OddsRatio_working_3-way'!S263*'OddsRatio_working_3-way'!R263/3-2*'OddsRatio_working_3-way'!R263^3/27-'OddsRatio_working_3-way'!T263</f>
        <v>0.27312240636134877</v>
      </c>
      <c r="W263" s="11">
        <f>'OddsRatio_working_3-way'!V263^2+4*'OddsRatio_working_3-way'!U263^3/27</f>
        <v>-2.4987787579701104E-3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0.13882959664151576</v>
      </c>
      <c r="Y263" s="11">
        <f>IF('OddsRatio_working_3-way'!W263&gt;=0,IF('OddsRatio_working_3-way'!V263+SQRT('OddsRatio_working_3-way'!W263)&gt;0,0,PI()),ACOS('OddsRatio_working_3-way'!V263/(2*'OddsRatio_working_3-way'!X263)))</f>
        <v>0.18101988412796266</v>
      </c>
      <c r="Z263" s="11">
        <f>'OddsRatio_working_3-way'!X263^(1/3)*COS('OddsRatio_working_3-way'!Y263/3)</f>
        <v>0.51685603699188398</v>
      </c>
      <c r="AA263" s="11">
        <f>'OddsRatio_working_3-way'!X263^(1/3)*COS(('OddsRatio_working_3-way'!Y263+2*PI())/3)</f>
        <v>-0.28546964293542826</v>
      </c>
      <c r="AB263" s="11">
        <f>'OddsRatio_working_3-way'!X263^(1/3)*COS(('OddsRatio_working_3-way'!Y263+4*PI())/3)</f>
        <v>-0.23138639405645586</v>
      </c>
      <c r="AC263" s="11">
        <f>'OddsRatio_working_3-way'!X263^(1/3)*SIN('OddsRatio_working_3-way'!Y263/3)</f>
        <v>3.1224978298924379E-2</v>
      </c>
      <c r="AD263" s="11">
        <f>'OddsRatio_working_3-way'!X263^(1/3)*SIN(('OddsRatio_working_3-way'!Y263+2*PI())/3)</f>
        <v>0.43199796898485898</v>
      </c>
      <c r="AE263" s="11">
        <f>'OddsRatio_working_3-way'!X263^(1/3)*SIN(('OddsRatio_working_3-way'!Y263+4*PI())/3)</f>
        <v>-0.46322294728378322</v>
      </c>
      <c r="AF263" s="11">
        <f>-'OddsRatio_working_3-way'!U263/(3*'OddsRatio_working_3-way'!X263^(1/3))*COS(('OddsRatio_working_3-way'!Y263)/3)</f>
        <v>0.51685603699188398</v>
      </c>
      <c r="AG263" s="11">
        <f>-'OddsRatio_working_3-way'!U263/(3*'OddsRatio_working_3-way'!X263^(1/3))*COS(('OddsRatio_working_3-way'!Y263+2*PI())/3)</f>
        <v>-0.28546964293542826</v>
      </c>
      <c r="AH263" s="11">
        <f>-'OddsRatio_working_3-way'!U263/(3*'OddsRatio_working_3-way'!X263^(1/3))*COS(('OddsRatio_working_3-way'!Y263+4*PI())/3)</f>
        <v>-0.23138639405645586</v>
      </c>
      <c r="AI263" s="11">
        <f>'OddsRatio_working_3-way'!U263/(3*'OddsRatio_working_3-way'!X263^(1/3))*SIN(('OddsRatio_working_3-way'!Y263)/3)</f>
        <v>-3.1224978298924379E-2</v>
      </c>
      <c r="AJ263" s="11">
        <f>'OddsRatio_working_3-way'!U263/(3*'OddsRatio_working_3-way'!X263^(1/3))*SIN(('OddsRatio_working_3-way'!Y263+2*PI())/3)</f>
        <v>-0.43199796898485898</v>
      </c>
      <c r="AK263" s="11">
        <f>'OddsRatio_working_3-way'!U263/(3*'OddsRatio_working_3-way'!X263^(1/3))*SIN(('OddsRatio_working_3-way'!Y263+4*PI())/3)</f>
        <v>0.46322294728378322</v>
      </c>
      <c r="AL263" s="11">
        <f>'OddsRatio_working_3-way'!Z263+'OddsRatio_working_3-way'!AF263</f>
        <v>1.033712073983768</v>
      </c>
      <c r="AM263" s="11">
        <f>'OddsRatio_working_3-way'!AA263+'OddsRatio_working_3-way'!AG263</f>
        <v>-0.57093928587085652</v>
      </c>
      <c r="AN263" s="11">
        <f>'OddsRatio_working_3-way'!AB263+'OddsRatio_working_3-way'!AH263</f>
        <v>-0.46277278811291173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1.033712073983768</v>
      </c>
      <c r="AS263" s="11">
        <f>IF(('OddsRatio_working_3-way'!X263=0),IF(Q263&gt;0,-Q263^(1/3),(-Q263)^(1/3)),'OddsRatio_working_3-way'!AM263-'OddsRatio_working_3-way'!R263/3)</f>
        <v>-0.57093928587085652</v>
      </c>
      <c r="AT263" s="11">
        <f>IF(('OddsRatio_working_3-way'!X263=0),IF(Q263&gt;0,-Q263^(1/3),(-Q263)^(1/3)),'OddsRatio_working_3-way'!AN263-'OddsRatio_working_3-way'!R263/3)</f>
        <v>-0.46277278811291173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3.31</v>
      </c>
      <c r="B264" s="4">
        <f>IF('True_Odds_Calculator_3-way'!B265="","",'True_Odds_Calculator_3-way'!B265)</f>
        <v>3.08</v>
      </c>
      <c r="C264" s="4">
        <f>IF('True_Odds_Calculator_3-way'!C265="","",'True_Odds_Calculator_3-way'!C265)</f>
        <v>2.42</v>
      </c>
      <c r="D264" s="9">
        <f t="shared" si="65"/>
        <v>0.28960662573513041</v>
      </c>
      <c r="E264" s="9">
        <f t="shared" si="66"/>
        <v>0.31165020838385604</v>
      </c>
      <c r="F264" s="9">
        <f t="shared" si="67"/>
        <v>0.39874316588101372</v>
      </c>
      <c r="G264" s="9">
        <f t="shared" si="68"/>
        <v>1.0618873047819111</v>
      </c>
      <c r="H264" s="9">
        <f t="shared" si="69"/>
        <v>3.4529596740462147</v>
      </c>
      <c r="I264" s="9">
        <f t="shared" si="70"/>
        <v>3.208725593946375</v>
      </c>
      <c r="J264" s="9">
        <f t="shared" si="71"/>
        <v>2.5078799727903132</v>
      </c>
      <c r="K264" s="11">
        <f t="shared" si="72"/>
        <v>0.30211480362537763</v>
      </c>
      <c r="L264" s="11">
        <f t="shared" si="73"/>
        <v>0.32467532467532467</v>
      </c>
      <c r="M264" s="11">
        <f t="shared" si="74"/>
        <v>0.41322314049586778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-0.27654740206237061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0.23549519816779063</v>
      </c>
      <c r="Q264" s="11">
        <f>2*'OddsRatio_working_3-way'!K264*'OddsRatio_working_3-way'!L264*'OddsRatio_working_3-way'!M264</f>
        <v>8.1065472691149956E-2</v>
      </c>
      <c r="R264" s="11">
        <f t="shared" si="75"/>
        <v>0</v>
      </c>
      <c r="S264" s="11">
        <f t="shared" si="76"/>
        <v>-0.85155454873764702</v>
      </c>
      <c r="T264" s="11">
        <f t="shared" si="77"/>
        <v>-0.29313409595099721</v>
      </c>
      <c r="U264" s="11">
        <f>'OddsRatio_working_3-way'!S264-'OddsRatio_working_3-way'!R264^2/3</f>
        <v>-0.85155454873764702</v>
      </c>
      <c r="V264" s="11">
        <f>'OddsRatio_working_3-way'!S264*'OddsRatio_working_3-way'!R264/3-2*'OddsRatio_working_3-way'!R264^3/27-'OddsRatio_working_3-way'!T264</f>
        <v>0.29313409595099721</v>
      </c>
      <c r="W264" s="11">
        <f>'OddsRatio_working_3-way'!V264^2+4*'OddsRatio_working_3-way'!U264^3/27</f>
        <v>-5.5539796474566583E-3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0.15122960842413194</v>
      </c>
      <c r="Y264" s="11">
        <f>IF('OddsRatio_working_3-way'!W264&gt;=0,IF('OddsRatio_working_3-way'!V264+SQRT('OddsRatio_working_3-way'!W264)&gt;0,0,PI()),ACOS('OddsRatio_working_3-way'!V264/(2*'OddsRatio_working_3-way'!X264)))</f>
        <v>0.24896081324844443</v>
      </c>
      <c r="Z264" s="11">
        <f>'OddsRatio_working_3-way'!X264^(1/3)*COS('OddsRatio_working_3-way'!Y264/3)</f>
        <v>0.53094365239095553</v>
      </c>
      <c r="AA264" s="11">
        <f>'OddsRatio_working_3-way'!X264^(1/3)*COS(('OddsRatio_working_3-way'!Y264+2*PI())/3)</f>
        <v>-0.30371794591664564</v>
      </c>
      <c r="AB264" s="11">
        <f>'OddsRatio_working_3-way'!X264^(1/3)*COS(('OddsRatio_working_3-way'!Y264+4*PI())/3)</f>
        <v>-0.22722570647430998</v>
      </c>
      <c r="AC264" s="11">
        <f>'OddsRatio_working_3-way'!X264^(1/3)*SIN('OddsRatio_working_3-way'!Y264/3)</f>
        <v>4.4162815032949922E-2</v>
      </c>
      <c r="AD264" s="11">
        <f>'OddsRatio_working_3-way'!X264^(1/3)*SIN(('OddsRatio_working_3-way'!Y264+2*PI())/3)</f>
        <v>0.43772928343218698</v>
      </c>
      <c r="AE264" s="11">
        <f>'OddsRatio_working_3-way'!X264^(1/3)*SIN(('OddsRatio_working_3-way'!Y264+4*PI())/3)</f>
        <v>-0.48189209846513675</v>
      </c>
      <c r="AF264" s="11">
        <f>-'OddsRatio_working_3-way'!U264/(3*'OddsRatio_working_3-way'!X264^(1/3))*COS(('OddsRatio_working_3-way'!Y264)/3)</f>
        <v>0.53094365239095553</v>
      </c>
      <c r="AG264" s="11">
        <f>-'OddsRatio_working_3-way'!U264/(3*'OddsRatio_working_3-way'!X264^(1/3))*COS(('OddsRatio_working_3-way'!Y264+2*PI())/3)</f>
        <v>-0.30371794591664564</v>
      </c>
      <c r="AH264" s="11">
        <f>-'OddsRatio_working_3-way'!U264/(3*'OddsRatio_working_3-way'!X264^(1/3))*COS(('OddsRatio_working_3-way'!Y264+4*PI())/3)</f>
        <v>-0.22722570647430998</v>
      </c>
      <c r="AI264" s="11">
        <f>'OddsRatio_working_3-way'!U264/(3*'OddsRatio_working_3-way'!X264^(1/3))*SIN(('OddsRatio_working_3-way'!Y264)/3)</f>
        <v>-4.4162815032949922E-2</v>
      </c>
      <c r="AJ264" s="11">
        <f>'OddsRatio_working_3-way'!U264/(3*'OddsRatio_working_3-way'!X264^(1/3))*SIN(('OddsRatio_working_3-way'!Y264+2*PI())/3)</f>
        <v>-0.43772928343218698</v>
      </c>
      <c r="AK264" s="11">
        <f>'OddsRatio_working_3-way'!U264/(3*'OddsRatio_working_3-way'!X264^(1/3))*SIN(('OddsRatio_working_3-way'!Y264+4*PI())/3)</f>
        <v>0.48189209846513675</v>
      </c>
      <c r="AL264" s="11">
        <f>'OddsRatio_working_3-way'!Z264+'OddsRatio_working_3-way'!AF264</f>
        <v>1.0618873047819111</v>
      </c>
      <c r="AM264" s="11">
        <f>'OddsRatio_working_3-way'!AA264+'OddsRatio_working_3-way'!AG264</f>
        <v>-0.60743589183329127</v>
      </c>
      <c r="AN264" s="11">
        <f>'OddsRatio_working_3-way'!AB264+'OddsRatio_working_3-way'!AH264</f>
        <v>-0.45445141294861996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1.0618873047819111</v>
      </c>
      <c r="AS264" s="11">
        <f>IF(('OddsRatio_working_3-way'!X264=0),IF(Q264&gt;0,-Q264^(1/3),(-Q264)^(1/3)),'OddsRatio_working_3-way'!AM264-'OddsRatio_working_3-way'!R264/3)</f>
        <v>-0.60743589183329127</v>
      </c>
      <c r="AT264" s="11">
        <f>IF(('OddsRatio_working_3-way'!X264=0),IF(Q264&gt;0,-Q264^(1/3),(-Q264)^(1/3)),'OddsRatio_working_3-way'!AN264-'OddsRatio_working_3-way'!R264/3)</f>
        <v>-0.45445141294861996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1.87</v>
      </c>
      <c r="B265" s="4">
        <f>IF('True_Odds_Calculator_3-way'!B266="","",'True_Odds_Calculator_3-way'!B266)</f>
        <v>3.14</v>
      </c>
      <c r="C265" s="4">
        <f>IF('True_Odds_Calculator_3-way'!C266="","",'True_Odds_Calculator_3-way'!C266)</f>
        <v>5.29</v>
      </c>
      <c r="D265" s="9">
        <f t="shared" si="65"/>
        <v>0.51758755363301401</v>
      </c>
      <c r="E265" s="9">
        <f t="shared" si="66"/>
        <v>0.30371090841318649</v>
      </c>
      <c r="F265" s="9">
        <f t="shared" si="67"/>
        <v>0.17870153795379962</v>
      </c>
      <c r="G265" s="9">
        <f t="shared" si="68"/>
        <v>1.0713106621238324</v>
      </c>
      <c r="H265" s="9">
        <f t="shared" si="69"/>
        <v>1.9320402760477347</v>
      </c>
      <c r="I265" s="9">
        <f t="shared" si="70"/>
        <v>3.2926048169450013</v>
      </c>
      <c r="J265" s="9">
        <f t="shared" si="71"/>
        <v>5.5959227405112415</v>
      </c>
      <c r="K265" s="11">
        <f t="shared" si="72"/>
        <v>0.53475935828876997</v>
      </c>
      <c r="L265" s="11">
        <f t="shared" si="73"/>
        <v>0.31847133757961782</v>
      </c>
      <c r="M265" s="11">
        <f t="shared" si="74"/>
        <v>0.1890359168241966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-0.25713630063297654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0.23501519002974125</v>
      </c>
      <c r="Q265" s="11">
        <f>2*'OddsRatio_working_3-way'!K265*'OddsRatio_working_3-way'!L265*'OddsRatio_working_3-way'!M265</f>
        <v>6.4387723295819529E-2</v>
      </c>
      <c r="R265" s="11">
        <f t="shared" si="75"/>
        <v>0</v>
      </c>
      <c r="S265" s="11">
        <f t="shared" si="76"/>
        <v>-0.91397126524422601</v>
      </c>
      <c r="T265" s="11">
        <f t="shared" si="77"/>
        <v>-0.25040308636828112</v>
      </c>
      <c r="U265" s="11">
        <f>'OddsRatio_working_3-way'!S265-'OddsRatio_working_3-way'!R265^2/3</f>
        <v>-0.91397126524422601</v>
      </c>
      <c r="V265" s="11">
        <f>'OddsRatio_working_3-way'!S265*'OddsRatio_working_3-way'!R265/3-2*'OddsRatio_working_3-way'!R265^3/27-'OddsRatio_working_3-way'!T265</f>
        <v>0.25040308636828112</v>
      </c>
      <c r="W265" s="11">
        <f>'OddsRatio_working_3-way'!V265^2+4*'OddsRatio_working_3-way'!U265^3/27</f>
        <v>-5.0406432346706428E-2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0.16815776670248336</v>
      </c>
      <c r="Y265" s="11">
        <f>IF('OddsRatio_working_3-way'!W265&gt;=0,IF('OddsRatio_working_3-way'!V265+SQRT('OddsRatio_working_3-way'!W265)&gt;0,0,PI()),ACOS('OddsRatio_working_3-way'!V265/(2*'OddsRatio_working_3-way'!X265)))</f>
        <v>0.73093869783575083</v>
      </c>
      <c r="Z265" s="11">
        <f>'OddsRatio_working_3-way'!X265^(1/3)*COS('OddsRatio_working_3-way'!Y265/3)</f>
        <v>0.53565533106191621</v>
      </c>
      <c r="AA265" s="11">
        <f>'OddsRatio_working_3-way'!X265^(1/3)*COS(('OddsRatio_working_3-way'!Y265+2*PI())/3)</f>
        <v>-0.38314393081807291</v>
      </c>
      <c r="AB265" s="11">
        <f>'OddsRatio_working_3-way'!X265^(1/3)*COS(('OddsRatio_working_3-way'!Y265+4*PI())/3)</f>
        <v>-0.15251140024384338</v>
      </c>
      <c r="AC265" s="11">
        <f>'OddsRatio_working_3-way'!X265^(1/3)*SIN('OddsRatio_working_3-way'!Y265/3)</f>
        <v>0.13315575361091603</v>
      </c>
      <c r="AD265" s="11">
        <f>'OddsRatio_working_3-way'!X265^(1/3)*SIN(('OddsRatio_working_3-way'!Y265+2*PI())/3)</f>
        <v>0.39731324756672509</v>
      </c>
      <c r="AE265" s="11">
        <f>'OddsRatio_working_3-way'!X265^(1/3)*SIN(('OddsRatio_working_3-way'!Y265+4*PI())/3)</f>
        <v>-0.53046900117764118</v>
      </c>
      <c r="AF265" s="11">
        <f>-'OddsRatio_working_3-way'!U265/(3*'OddsRatio_working_3-way'!X265^(1/3))*COS(('OddsRatio_working_3-way'!Y265)/3)</f>
        <v>0.53565533106191621</v>
      </c>
      <c r="AG265" s="11">
        <f>-'OddsRatio_working_3-way'!U265/(3*'OddsRatio_working_3-way'!X265^(1/3))*COS(('OddsRatio_working_3-way'!Y265+2*PI())/3)</f>
        <v>-0.38314393081807291</v>
      </c>
      <c r="AH265" s="11">
        <f>-'OddsRatio_working_3-way'!U265/(3*'OddsRatio_working_3-way'!X265^(1/3))*COS(('OddsRatio_working_3-way'!Y265+4*PI())/3)</f>
        <v>-0.15251140024384338</v>
      </c>
      <c r="AI265" s="11">
        <f>'OddsRatio_working_3-way'!U265/(3*'OddsRatio_working_3-way'!X265^(1/3))*SIN(('OddsRatio_working_3-way'!Y265)/3)</f>
        <v>-0.13315575361091603</v>
      </c>
      <c r="AJ265" s="11">
        <f>'OddsRatio_working_3-way'!U265/(3*'OddsRatio_working_3-way'!X265^(1/3))*SIN(('OddsRatio_working_3-way'!Y265+2*PI())/3)</f>
        <v>-0.39731324756672509</v>
      </c>
      <c r="AK265" s="11">
        <f>'OddsRatio_working_3-way'!U265/(3*'OddsRatio_working_3-way'!X265^(1/3))*SIN(('OddsRatio_working_3-way'!Y265+4*PI())/3)</f>
        <v>0.53046900117764118</v>
      </c>
      <c r="AL265" s="11">
        <f>'OddsRatio_working_3-way'!Z265+'OddsRatio_working_3-way'!AF265</f>
        <v>1.0713106621238324</v>
      </c>
      <c r="AM265" s="11">
        <f>'OddsRatio_working_3-way'!AA265+'OddsRatio_working_3-way'!AG265</f>
        <v>-0.76628786163614582</v>
      </c>
      <c r="AN265" s="11">
        <f>'OddsRatio_working_3-way'!AB265+'OddsRatio_working_3-way'!AH265</f>
        <v>-0.30502280048768676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1.0713106621238324</v>
      </c>
      <c r="AS265" s="11">
        <f>IF(('OddsRatio_working_3-way'!X265=0),IF(Q265&gt;0,-Q265^(1/3),(-Q265)^(1/3)),'OddsRatio_working_3-way'!AM265-'OddsRatio_working_3-way'!R265/3)</f>
        <v>-0.76628786163614582</v>
      </c>
      <c r="AT265" s="11">
        <f>IF(('OddsRatio_working_3-way'!X265=0),IF(Q265&gt;0,-Q265^(1/3),(-Q265)^(1/3)),'OddsRatio_working_3-way'!AN265-'OddsRatio_working_3-way'!R265/3)</f>
        <v>-0.30502280048768676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3.48</v>
      </c>
      <c r="B266" s="4">
        <f>IF('True_Odds_Calculator_3-way'!B267="","",'True_Odds_Calculator_3-way'!B267)</f>
        <v>3.39</v>
      </c>
      <c r="C266" s="4">
        <f>IF('True_Odds_Calculator_3-way'!C267="","",'True_Odds_Calculator_3-way'!C267)</f>
        <v>2.19</v>
      </c>
      <c r="D266" s="9">
        <f t="shared" si="65"/>
        <v>0.27533008127813691</v>
      </c>
      <c r="E266" s="9">
        <f t="shared" si="66"/>
        <v>0.28276641529715285</v>
      </c>
      <c r="F266" s="9">
        <f t="shared" si="67"/>
        <v>0.44190350342471024</v>
      </c>
      <c r="G266" s="9">
        <f t="shared" si="68"/>
        <v>1.0612919991574168</v>
      </c>
      <c r="H266" s="9">
        <f t="shared" si="69"/>
        <v>3.6320041579103939</v>
      </c>
      <c r="I266" s="9">
        <f t="shared" si="70"/>
        <v>3.5364878779862261</v>
      </c>
      <c r="J266" s="9">
        <f t="shared" si="71"/>
        <v>2.2629374789973258</v>
      </c>
      <c r="K266" s="11">
        <f t="shared" si="72"/>
        <v>0.28735632183908044</v>
      </c>
      <c r="L266" s="11">
        <f t="shared" si="73"/>
        <v>0.29498525073746312</v>
      </c>
      <c r="M266" s="11">
        <f t="shared" si="74"/>
        <v>0.45662100456621008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-0.27300681362824741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0.23455763127447471</v>
      </c>
      <c r="Q266" s="11">
        <f>2*'OddsRatio_working_3-way'!K266*'OddsRatio_working_3-way'!L266*'OddsRatio_working_3-way'!M266</f>
        <v>7.7411759496526303E-2</v>
      </c>
      <c r="R266" s="11">
        <f t="shared" si="75"/>
        <v>0</v>
      </c>
      <c r="S266" s="11">
        <f t="shared" si="76"/>
        <v>-0.85916401923166341</v>
      </c>
      <c r="T266" s="11">
        <f t="shared" si="77"/>
        <v>-0.28355248159460839</v>
      </c>
      <c r="U266" s="11">
        <f>'OddsRatio_working_3-way'!S266-'OddsRatio_working_3-way'!R266^2/3</f>
        <v>-0.85916401923166341</v>
      </c>
      <c r="V266" s="11">
        <f>'OddsRatio_working_3-way'!S266*'OddsRatio_working_3-way'!R266/3-2*'OddsRatio_working_3-way'!R266^3/27-'OddsRatio_working_3-way'!T266</f>
        <v>0.28355248159460839</v>
      </c>
      <c r="W266" s="11">
        <f>'OddsRatio_working_3-way'!V266^2+4*'OddsRatio_working_3-way'!U266^3/27</f>
        <v>-1.3553979567568639E-2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0.15326120626729825</v>
      </c>
      <c r="Y266" s="11">
        <f>IF('OddsRatio_working_3-way'!W266&gt;=0,IF('OddsRatio_working_3-way'!V266+SQRT('OddsRatio_working_3-way'!W266)&gt;0,0,PI()),ACOS('OddsRatio_working_3-way'!V266/(2*'OddsRatio_working_3-way'!X266)))</f>
        <v>0.38959541869523417</v>
      </c>
      <c r="Z266" s="11">
        <f>'OddsRatio_working_3-way'!X266^(1/3)*COS('OddsRatio_working_3-way'!Y266/3)</f>
        <v>0.53064599957870839</v>
      </c>
      <c r="AA266" s="11">
        <f>'OddsRatio_working_3-way'!X266^(1/3)*COS(('OddsRatio_working_3-way'!Y266+2*PI())/3)</f>
        <v>-0.32534068181932702</v>
      </c>
      <c r="AB266" s="11">
        <f>'OddsRatio_working_3-way'!X266^(1/3)*COS(('OddsRatio_working_3-way'!Y266+4*PI())/3)</f>
        <v>-0.20530531775938157</v>
      </c>
      <c r="AC266" s="11">
        <f>'OddsRatio_working_3-way'!X266^(1/3)*SIN('OddsRatio_working_3-way'!Y266/3)</f>
        <v>6.9302449752284292E-2</v>
      </c>
      <c r="AD266" s="11">
        <f>'OddsRatio_working_3-way'!X266^(1/3)*SIN(('OddsRatio_working_3-way'!Y266+2*PI())/3)</f>
        <v>0.42490169117560589</v>
      </c>
      <c r="AE266" s="11">
        <f>'OddsRatio_working_3-way'!X266^(1/3)*SIN(('OddsRatio_working_3-way'!Y266+4*PI())/3)</f>
        <v>-0.49420414092789011</v>
      </c>
      <c r="AF266" s="11">
        <f>-'OddsRatio_working_3-way'!U266/(3*'OddsRatio_working_3-way'!X266^(1/3))*COS(('OddsRatio_working_3-way'!Y266)/3)</f>
        <v>0.53064599957870839</v>
      </c>
      <c r="AG266" s="11">
        <f>-'OddsRatio_working_3-way'!U266/(3*'OddsRatio_working_3-way'!X266^(1/3))*COS(('OddsRatio_working_3-way'!Y266+2*PI())/3)</f>
        <v>-0.32534068181932702</v>
      </c>
      <c r="AH266" s="11">
        <f>-'OddsRatio_working_3-way'!U266/(3*'OddsRatio_working_3-way'!X266^(1/3))*COS(('OddsRatio_working_3-way'!Y266+4*PI())/3)</f>
        <v>-0.20530531775938157</v>
      </c>
      <c r="AI266" s="11">
        <f>'OddsRatio_working_3-way'!U266/(3*'OddsRatio_working_3-way'!X266^(1/3))*SIN(('OddsRatio_working_3-way'!Y266)/3)</f>
        <v>-6.9302449752284292E-2</v>
      </c>
      <c r="AJ266" s="11">
        <f>'OddsRatio_working_3-way'!U266/(3*'OddsRatio_working_3-way'!X266^(1/3))*SIN(('OddsRatio_working_3-way'!Y266+2*PI())/3)</f>
        <v>-0.42490169117560589</v>
      </c>
      <c r="AK266" s="11">
        <f>'OddsRatio_working_3-way'!U266/(3*'OddsRatio_working_3-way'!X266^(1/3))*SIN(('OddsRatio_working_3-way'!Y266+4*PI())/3)</f>
        <v>0.49420414092789011</v>
      </c>
      <c r="AL266" s="11">
        <f>'OddsRatio_working_3-way'!Z266+'OddsRatio_working_3-way'!AF266</f>
        <v>1.0612919991574168</v>
      </c>
      <c r="AM266" s="11">
        <f>'OddsRatio_working_3-way'!AA266+'OddsRatio_working_3-way'!AG266</f>
        <v>-0.65068136363865403</v>
      </c>
      <c r="AN266" s="11">
        <f>'OddsRatio_working_3-way'!AB266+'OddsRatio_working_3-way'!AH266</f>
        <v>-0.41061063551876315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1.0612919991574168</v>
      </c>
      <c r="AS266" s="11">
        <f>IF(('OddsRatio_working_3-way'!X266=0),IF(Q266&gt;0,-Q266^(1/3),(-Q266)^(1/3)),'OddsRatio_working_3-way'!AM266-'OddsRatio_working_3-way'!R266/3)</f>
        <v>-0.65068136363865403</v>
      </c>
      <c r="AT266" s="11">
        <f>IF(('OddsRatio_working_3-way'!X266=0),IF(Q266&gt;0,-Q266^(1/3),(-Q266)^(1/3)),'OddsRatio_working_3-way'!AN266-'OddsRatio_working_3-way'!R266/3)</f>
        <v>-0.41061063551876315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1.85</v>
      </c>
      <c r="B267" s="4">
        <f>IF('True_Odds_Calculator_3-way'!B268="","",'True_Odds_Calculator_3-way'!B268)</f>
        <v>3.2</v>
      </c>
      <c r="C267" s="4">
        <f>IF('True_Odds_Calculator_3-way'!C268="","",'True_Odds_Calculator_3-way'!C268)</f>
        <v>5.31</v>
      </c>
      <c r="D267" s="9">
        <f t="shared" si="65"/>
        <v>0.52367756510245522</v>
      </c>
      <c r="E267" s="9">
        <f t="shared" si="66"/>
        <v>0.29813490289180927</v>
      </c>
      <c r="F267" s="9">
        <f t="shared" si="67"/>
        <v>0.17818753200573537</v>
      </c>
      <c r="G267" s="9">
        <f t="shared" si="68"/>
        <v>1.0700846714026144</v>
      </c>
      <c r="H267" s="9">
        <f t="shared" si="69"/>
        <v>1.9095719706922223</v>
      </c>
      <c r="I267" s="9">
        <f t="shared" si="70"/>
        <v>3.354186277085752</v>
      </c>
      <c r="J267" s="9">
        <f t="shared" si="71"/>
        <v>5.6120649337452679</v>
      </c>
      <c r="K267" s="11">
        <f t="shared" si="72"/>
        <v>0.54054054054054046</v>
      </c>
      <c r="L267" s="11">
        <f t="shared" si="73"/>
        <v>0.3125</v>
      </c>
      <c r="M267" s="11">
        <f t="shared" si="74"/>
        <v>0.18832391713747648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-0.2563909248231282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0.23413243752226803</v>
      </c>
      <c r="Q267" s="11">
        <f>2*'OddsRatio_working_3-way'!K267*'OddsRatio_working_3-way'!L267*'OddsRatio_working_3-way'!M267</f>
        <v>6.3622944978877174E-2</v>
      </c>
      <c r="R267" s="11">
        <f t="shared" si="75"/>
        <v>0</v>
      </c>
      <c r="S267" s="11">
        <f t="shared" si="76"/>
        <v>-0.91318535429358416</v>
      </c>
      <c r="T267" s="11">
        <f t="shared" si="77"/>
        <v>-0.24814819410151742</v>
      </c>
      <c r="U267" s="11">
        <f>'OddsRatio_working_3-way'!S267-'OddsRatio_working_3-way'!R267^2/3</f>
        <v>-0.91318535429358416</v>
      </c>
      <c r="V267" s="11">
        <f>'OddsRatio_working_3-way'!S267*'OddsRatio_working_3-way'!R267/3-2*'OddsRatio_working_3-way'!R267^3/27-'OddsRatio_working_3-way'!T267</f>
        <v>0.24814819410151742</v>
      </c>
      <c r="W267" s="11">
        <f>'OddsRatio_working_3-way'!V267^2+4*'OddsRatio_working_3-way'!U267^3/27</f>
        <v>-5.1239082340079276E-2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0.16794091861122146</v>
      </c>
      <c r="Y267" s="11">
        <f>IF('OddsRatio_working_3-way'!W267&gt;=0,IF('OddsRatio_working_3-way'!V267+SQRT('OddsRatio_working_3-way'!W267)&gt;0,0,PI()),ACOS('OddsRatio_working_3-way'!V267/(2*'OddsRatio_working_3-way'!X267)))</f>
        <v>0.73951409999470807</v>
      </c>
      <c r="Z267" s="11">
        <f>'OddsRatio_working_3-way'!X267^(1/3)*COS('OddsRatio_working_3-way'!Y267/3)</f>
        <v>0.53504233570130721</v>
      </c>
      <c r="AA267" s="11">
        <f>'OddsRatio_working_3-way'!X267^(1/3)*COS(('OddsRatio_working_3-way'!Y267+2*PI())/3)</f>
        <v>-0.38411281776119965</v>
      </c>
      <c r="AB267" s="11">
        <f>'OddsRatio_working_3-way'!X267^(1/3)*COS(('OddsRatio_working_3-way'!Y267+4*PI())/3)</f>
        <v>-0.15092951794010767</v>
      </c>
      <c r="AC267" s="11">
        <f>'OddsRatio_working_3-way'!X267^(1/3)*SIN('OddsRatio_working_3-way'!Y267/3)</f>
        <v>0.13462844092223281</v>
      </c>
      <c r="AD267" s="11">
        <f>'OddsRatio_working_3-way'!X267^(1/3)*SIN(('OddsRatio_working_3-way'!Y267+2*PI())/3)</f>
        <v>0.39604603435637736</v>
      </c>
      <c r="AE267" s="11">
        <f>'OddsRatio_working_3-way'!X267^(1/3)*SIN(('OddsRatio_working_3-way'!Y267+4*PI())/3)</f>
        <v>-0.53067447527861011</v>
      </c>
      <c r="AF267" s="11">
        <f>-'OddsRatio_working_3-way'!U267/(3*'OddsRatio_working_3-way'!X267^(1/3))*COS(('OddsRatio_working_3-way'!Y267)/3)</f>
        <v>0.5350423357013071</v>
      </c>
      <c r="AG267" s="11">
        <f>-'OddsRatio_working_3-way'!U267/(3*'OddsRatio_working_3-way'!X267^(1/3))*COS(('OddsRatio_working_3-way'!Y267+2*PI())/3)</f>
        <v>-0.38411281776119954</v>
      </c>
      <c r="AH267" s="11">
        <f>-'OddsRatio_working_3-way'!U267/(3*'OddsRatio_working_3-way'!X267^(1/3))*COS(('OddsRatio_working_3-way'!Y267+4*PI())/3)</f>
        <v>-0.15092951794010764</v>
      </c>
      <c r="AI267" s="11">
        <f>'OddsRatio_working_3-way'!U267/(3*'OddsRatio_working_3-way'!X267^(1/3))*SIN(('OddsRatio_working_3-way'!Y267)/3)</f>
        <v>-0.13462844092223278</v>
      </c>
      <c r="AJ267" s="11">
        <f>'OddsRatio_working_3-way'!U267/(3*'OddsRatio_working_3-way'!X267^(1/3))*SIN(('OddsRatio_working_3-way'!Y267+2*PI())/3)</f>
        <v>-0.39604603435637731</v>
      </c>
      <c r="AK267" s="11">
        <f>'OddsRatio_working_3-way'!U267/(3*'OddsRatio_working_3-way'!X267^(1/3))*SIN(('OddsRatio_working_3-way'!Y267+4*PI())/3)</f>
        <v>0.53067447527861</v>
      </c>
      <c r="AL267" s="11">
        <f>'OddsRatio_working_3-way'!Z267+'OddsRatio_working_3-way'!AF267</f>
        <v>1.0700846714026144</v>
      </c>
      <c r="AM267" s="11">
        <f>'OddsRatio_working_3-way'!AA267+'OddsRatio_working_3-way'!AG267</f>
        <v>-0.7682256355223992</v>
      </c>
      <c r="AN267" s="11">
        <f>'OddsRatio_working_3-way'!AB267+'OddsRatio_working_3-way'!AH267</f>
        <v>-0.30185903588021534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1.0700846714026144</v>
      </c>
      <c r="AS267" s="11">
        <f>IF(('OddsRatio_working_3-way'!X267=0),IF(Q267&gt;0,-Q267^(1/3),(-Q267)^(1/3)),'OddsRatio_working_3-way'!AM267-'OddsRatio_working_3-way'!R267/3)</f>
        <v>-0.7682256355223992</v>
      </c>
      <c r="AT267" s="11">
        <f>IF(('OddsRatio_working_3-way'!X267=0),IF(Q267&gt;0,-Q267^(1/3),(-Q267)^(1/3)),'OddsRatio_working_3-way'!AN267-'OddsRatio_working_3-way'!R267/3)</f>
        <v>-0.30185903588021534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1.97</v>
      </c>
      <c r="B268" s="4">
        <f>IF('True_Odds_Calculator_3-way'!B269="","",'True_Odds_Calculator_3-way'!B269)</f>
        <v>3.4</v>
      </c>
      <c r="C268" s="4">
        <f>IF('True_Odds_Calculator_3-way'!C269="","",'True_Odds_Calculator_3-way'!C269)</f>
        <v>4.18</v>
      </c>
      <c r="D268" s="9">
        <f t="shared" si="65"/>
        <v>0.49145449054153123</v>
      </c>
      <c r="E268" s="9">
        <f t="shared" si="66"/>
        <v>0.28087745476085119</v>
      </c>
      <c r="F268" s="9">
        <f t="shared" si="67"/>
        <v>0.22766805469761739</v>
      </c>
      <c r="G268" s="9">
        <f t="shared" si="68"/>
        <v>1.0667797958535492</v>
      </c>
      <c r="H268" s="9">
        <f t="shared" si="69"/>
        <v>2.0347764019779433</v>
      </c>
      <c r="I268" s="9">
        <f t="shared" si="70"/>
        <v>3.5602715100485183</v>
      </c>
      <c r="J268" s="9">
        <f t="shared" si="71"/>
        <v>4.3923597508142862</v>
      </c>
      <c r="K268" s="11">
        <f t="shared" si="72"/>
        <v>0.50761421319796951</v>
      </c>
      <c r="L268" s="11">
        <f t="shared" si="73"/>
        <v>0.29411764705882354</v>
      </c>
      <c r="M268" s="11">
        <f t="shared" si="74"/>
        <v>0.23923444976076558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-0.26441657225394699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0.23394828992729386</v>
      </c>
      <c r="Q268" s="11">
        <f>2*'OddsRatio_working_3-way'!K268*'OddsRatio_working_3-way'!L268*'OddsRatio_working_3-way'!M268</f>
        <v>7.1434592344211872E-2</v>
      </c>
      <c r="R268" s="11">
        <f t="shared" si="75"/>
        <v>0</v>
      </c>
      <c r="S268" s="11">
        <f t="shared" si="76"/>
        <v>-0.88477166137154506</v>
      </c>
      <c r="T268" s="11">
        <f t="shared" si="77"/>
        <v>-0.27015928591497562</v>
      </c>
      <c r="U268" s="11">
        <f>'OddsRatio_working_3-way'!S268-'OddsRatio_working_3-way'!R268^2/3</f>
        <v>-0.88477166137154506</v>
      </c>
      <c r="V268" s="11">
        <f>'OddsRatio_working_3-way'!S268*'OddsRatio_working_3-way'!R268/3-2*'OddsRatio_working_3-way'!R268^3/27-'OddsRatio_working_3-way'!T268</f>
        <v>0.27015928591497562</v>
      </c>
      <c r="W268" s="11">
        <f>'OddsRatio_working_3-way'!V268^2+4*'OddsRatio_working_3-way'!U268^3/27</f>
        <v>-2.9623996063403046E-2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0.16016400643519488</v>
      </c>
      <c r="Y268" s="11">
        <f>IF('OddsRatio_working_3-way'!W268&gt;=0,IF('OddsRatio_working_3-way'!V268+SQRT('OddsRatio_working_3-way'!W268)&gt;0,0,PI()),ACOS('OddsRatio_working_3-way'!V268/(2*'OddsRatio_working_3-way'!X268)))</f>
        <v>0.56724722931778082</v>
      </c>
      <c r="Z268" s="11">
        <f>'OddsRatio_working_3-way'!X268^(1/3)*COS('OddsRatio_working_3-way'!Y268/3)</f>
        <v>0.5333898979267746</v>
      </c>
      <c r="AA268" s="11">
        <f>'OddsRatio_working_3-way'!X268^(1/3)*COS(('OddsRatio_working_3-way'!Y268+2*PI())/3)</f>
        <v>-0.35509363636956404</v>
      </c>
      <c r="AB268" s="11">
        <f>'OddsRatio_working_3-way'!X268^(1/3)*COS(('OddsRatio_working_3-way'!Y268+4*PI())/3)</f>
        <v>-0.17829626155721071</v>
      </c>
      <c r="AC268" s="11">
        <f>'OddsRatio_working_3-way'!X268^(1/3)*SIN('OddsRatio_working_3-way'!Y268/3)</f>
        <v>0.10207401193993156</v>
      </c>
      <c r="AD268" s="11">
        <f>'OddsRatio_working_3-way'!X268^(1/3)*SIN(('OddsRatio_working_3-way'!Y268+2*PI())/3)</f>
        <v>0.41089219575660979</v>
      </c>
      <c r="AE268" s="11">
        <f>'OddsRatio_working_3-way'!X268^(1/3)*SIN(('OddsRatio_working_3-way'!Y268+4*PI())/3)</f>
        <v>-0.51296620769654111</v>
      </c>
      <c r="AF268" s="11">
        <f>-'OddsRatio_working_3-way'!U268/(3*'OddsRatio_working_3-way'!X268^(1/3))*COS(('OddsRatio_working_3-way'!Y268)/3)</f>
        <v>0.53338989792677471</v>
      </c>
      <c r="AG268" s="11">
        <f>-'OddsRatio_working_3-way'!U268/(3*'OddsRatio_working_3-way'!X268^(1/3))*COS(('OddsRatio_working_3-way'!Y268+2*PI())/3)</f>
        <v>-0.35509363636956415</v>
      </c>
      <c r="AH268" s="11">
        <f>-'OddsRatio_working_3-way'!U268/(3*'OddsRatio_working_3-way'!X268^(1/3))*COS(('OddsRatio_working_3-way'!Y268+4*PI())/3)</f>
        <v>-0.17829626155721073</v>
      </c>
      <c r="AI268" s="11">
        <f>'OddsRatio_working_3-way'!U268/(3*'OddsRatio_working_3-way'!X268^(1/3))*SIN(('OddsRatio_working_3-way'!Y268)/3)</f>
        <v>-0.10207401193993157</v>
      </c>
      <c r="AJ268" s="11">
        <f>'OddsRatio_working_3-way'!U268/(3*'OddsRatio_working_3-way'!X268^(1/3))*SIN(('OddsRatio_working_3-way'!Y268+2*PI())/3)</f>
        <v>-0.41089219575660985</v>
      </c>
      <c r="AK268" s="11">
        <f>'OddsRatio_working_3-way'!U268/(3*'OddsRatio_working_3-way'!X268^(1/3))*SIN(('OddsRatio_working_3-way'!Y268+4*PI())/3)</f>
        <v>0.51296620769654122</v>
      </c>
      <c r="AL268" s="11">
        <f>'OddsRatio_working_3-way'!Z268+'OddsRatio_working_3-way'!AF268</f>
        <v>1.0667797958535492</v>
      </c>
      <c r="AM268" s="11">
        <f>'OddsRatio_working_3-way'!AA268+'OddsRatio_working_3-way'!AG268</f>
        <v>-0.71018727273912818</v>
      </c>
      <c r="AN268" s="11">
        <f>'OddsRatio_working_3-way'!AB268+'OddsRatio_working_3-way'!AH268</f>
        <v>-0.35659252311442147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1.0667797958535492</v>
      </c>
      <c r="AS268" s="11">
        <f>IF(('OddsRatio_working_3-way'!X268=0),IF(Q268&gt;0,-Q268^(1/3),(-Q268)^(1/3)),'OddsRatio_working_3-way'!AM268-'OddsRatio_working_3-way'!R268/3)</f>
        <v>-0.71018727273912818</v>
      </c>
      <c r="AT268" s="11">
        <f>IF(('OddsRatio_working_3-way'!X268=0),IF(Q268&gt;0,-Q268^(1/3),(-Q268)^(1/3)),'OddsRatio_working_3-way'!AN268-'OddsRatio_working_3-way'!R268/3)</f>
        <v>-0.35659252311442147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3.23</v>
      </c>
      <c r="B269" s="4">
        <f>IF('True_Odds_Calculator_3-way'!B270="","",'True_Odds_Calculator_3-way'!B270)</f>
        <v>2.86</v>
      </c>
      <c r="C269" s="4">
        <f>IF('True_Odds_Calculator_3-way'!C270="","",'True_Odds_Calculator_3-way'!C270)</f>
        <v>2.63</v>
      </c>
      <c r="D269" s="9">
        <f t="shared" si="65"/>
        <v>0.29715779499006156</v>
      </c>
      <c r="E269" s="9">
        <f t="shared" si="66"/>
        <v>0.3363854038820423</v>
      </c>
      <c r="F269" s="9">
        <f t="shared" si="67"/>
        <v>0.36645680112789625</v>
      </c>
      <c r="G269" s="9">
        <f t="shared" si="68"/>
        <v>1.0606347267336944</v>
      </c>
      <c r="H269" s="9">
        <f t="shared" si="69"/>
        <v>3.3652154406161379</v>
      </c>
      <c r="I269" s="9">
        <f t="shared" si="70"/>
        <v>2.9727805917246704</v>
      </c>
      <c r="J269" s="9">
        <f t="shared" si="71"/>
        <v>2.7288346045759218</v>
      </c>
      <c r="K269" s="11">
        <f t="shared" si="72"/>
        <v>0.30959752321981426</v>
      </c>
      <c r="L269" s="11">
        <f t="shared" si="73"/>
        <v>0.34965034965034969</v>
      </c>
      <c r="M269" s="11">
        <f t="shared" si="74"/>
        <v>0.38022813688212931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-0.278279431665581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0.23543537887438348</v>
      </c>
      <c r="Q269" s="11">
        <f>2*'OddsRatio_working_3-way'!K269*'OddsRatio_working_3-way'!L269*'OddsRatio_working_3-way'!M269</f>
        <v>8.2320062543490738E-2</v>
      </c>
      <c r="R269" s="11">
        <f t="shared" si="75"/>
        <v>0</v>
      </c>
      <c r="S269" s="11">
        <f t="shared" si="76"/>
        <v>-0.84603945561206673</v>
      </c>
      <c r="T269" s="11">
        <f t="shared" si="77"/>
        <v>-0.29581799147275067</v>
      </c>
      <c r="U269" s="11">
        <f>'OddsRatio_working_3-way'!S269-'OddsRatio_working_3-way'!R269^2/3</f>
        <v>-0.84603945561206673</v>
      </c>
      <c r="V269" s="11">
        <f>'OddsRatio_working_3-way'!S269*'OddsRatio_working_3-way'!R269/3-2*'OddsRatio_working_3-way'!R269^3/27-'OddsRatio_working_3-way'!T269</f>
        <v>0.29581799147275067</v>
      </c>
      <c r="W269" s="11">
        <f>'OddsRatio_working_3-way'!V269^2+4*'OddsRatio_working_3-way'!U269^3/27</f>
        <v>-2.2073391787489349E-3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0.14976283188571968</v>
      </c>
      <c r="Y269" s="11">
        <f>IF('OddsRatio_working_3-way'!W269&gt;=0,IF('OddsRatio_working_3-way'!V269+SQRT('OddsRatio_working_3-way'!W269)&gt;0,0,PI()),ACOS('OddsRatio_working_3-way'!V269/(2*'OddsRatio_working_3-way'!X269)))</f>
        <v>0.15750620280598238</v>
      </c>
      <c r="Z269" s="11">
        <f>'OddsRatio_working_3-way'!X269^(1/3)*COS('OddsRatio_working_3-way'!Y269/3)</f>
        <v>0.53031736336684732</v>
      </c>
      <c r="AA269" s="11">
        <f>'OddsRatio_working_3-way'!X269^(1/3)*COS(('OddsRatio_working_3-way'!Y269+2*PI())/3)</f>
        <v>-0.28929339706900897</v>
      </c>
      <c r="AB269" s="11">
        <f>'OddsRatio_working_3-way'!X269^(1/3)*COS(('OddsRatio_working_3-way'!Y269+4*PI())/3)</f>
        <v>-0.2410239662978382</v>
      </c>
      <c r="AC269" s="11">
        <f>'OddsRatio_working_3-way'!X269^(1/3)*SIN('OddsRatio_working_3-way'!Y269/3)</f>
        <v>2.7868368849365447E-2</v>
      </c>
      <c r="AD269" s="11">
        <f>'OddsRatio_working_3-way'!X269^(1/3)*SIN(('OddsRatio_working_3-way'!Y269+2*PI())/3)</f>
        <v>0.44533412431899005</v>
      </c>
      <c r="AE269" s="11">
        <f>'OddsRatio_working_3-way'!X269^(1/3)*SIN(('OddsRatio_working_3-way'!Y269+4*PI())/3)</f>
        <v>-0.4732024931683555</v>
      </c>
      <c r="AF269" s="11">
        <f>-'OddsRatio_working_3-way'!U269/(3*'OddsRatio_working_3-way'!X269^(1/3))*COS(('OddsRatio_working_3-way'!Y269)/3)</f>
        <v>0.53031736336684709</v>
      </c>
      <c r="AG269" s="11">
        <f>-'OddsRatio_working_3-way'!U269/(3*'OddsRatio_working_3-way'!X269^(1/3))*COS(('OddsRatio_working_3-way'!Y269+2*PI())/3)</f>
        <v>-0.28929339706900886</v>
      </c>
      <c r="AH269" s="11">
        <f>-'OddsRatio_working_3-way'!U269/(3*'OddsRatio_working_3-way'!X269^(1/3))*COS(('OddsRatio_working_3-way'!Y269+4*PI())/3)</f>
        <v>-0.24102396629783809</v>
      </c>
      <c r="AI269" s="11">
        <f>'OddsRatio_working_3-way'!U269/(3*'OddsRatio_working_3-way'!X269^(1/3))*SIN(('OddsRatio_working_3-way'!Y269)/3)</f>
        <v>-2.7868368849365437E-2</v>
      </c>
      <c r="AJ269" s="11">
        <f>'OddsRatio_working_3-way'!U269/(3*'OddsRatio_working_3-way'!X269^(1/3))*SIN(('OddsRatio_working_3-way'!Y269+2*PI())/3)</f>
        <v>-0.44533412431898989</v>
      </c>
      <c r="AK269" s="11">
        <f>'OddsRatio_working_3-way'!U269/(3*'OddsRatio_working_3-way'!X269^(1/3))*SIN(('OddsRatio_working_3-way'!Y269+4*PI())/3)</f>
        <v>0.47320249316835533</v>
      </c>
      <c r="AL269" s="11">
        <f>'OddsRatio_working_3-way'!Z269+'OddsRatio_working_3-way'!AF269</f>
        <v>1.0606347267336944</v>
      </c>
      <c r="AM269" s="11">
        <f>'OddsRatio_working_3-way'!AA269+'OddsRatio_working_3-way'!AG269</f>
        <v>-0.57858679413801783</v>
      </c>
      <c r="AN269" s="11">
        <f>'OddsRatio_working_3-way'!AB269+'OddsRatio_working_3-way'!AH269</f>
        <v>-0.4820479325956763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1.0606347267336944</v>
      </c>
      <c r="AS269" s="11">
        <f>IF(('OddsRatio_working_3-way'!X269=0),IF(Q269&gt;0,-Q269^(1/3),(-Q269)^(1/3)),'OddsRatio_working_3-way'!AM269-'OddsRatio_working_3-way'!R269/3)</f>
        <v>-0.57858679413801783</v>
      </c>
      <c r="AT269" s="11">
        <f>IF(('OddsRatio_working_3-way'!X269=0),IF(Q269&gt;0,-Q269^(1/3),(-Q269)^(1/3)),'OddsRatio_working_3-way'!AN269-'OddsRatio_working_3-way'!R269/3)</f>
        <v>-0.4820479325956763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3.1</v>
      </c>
      <c r="B270" s="4">
        <f>IF('True_Odds_Calculator_3-way'!B271="","",'True_Odds_Calculator_3-way'!B271)</f>
        <v>2.89</v>
      </c>
      <c r="C270" s="4">
        <f>IF('True_Odds_Calculator_3-way'!C271="","",'True_Odds_Calculator_3-way'!C271)</f>
        <v>2.71</v>
      </c>
      <c r="D270" s="9">
        <f t="shared" si="65"/>
        <v>0.31047014017061131</v>
      </c>
      <c r="E270" s="9">
        <f t="shared" si="66"/>
        <v>0.33346344008029011</v>
      </c>
      <c r="F270" s="9">
        <f t="shared" si="67"/>
        <v>0.35606641974909892</v>
      </c>
      <c r="G270" s="9">
        <f t="shared" si="68"/>
        <v>1.0575817439940391</v>
      </c>
      <c r="H270" s="9">
        <f t="shared" si="69"/>
        <v>3.2209216623874823</v>
      </c>
      <c r="I270" s="9">
        <f t="shared" si="70"/>
        <v>2.9988294961487343</v>
      </c>
      <c r="J270" s="9">
        <f t="shared" si="71"/>
        <v>2.8084647822298066</v>
      </c>
      <c r="K270" s="11">
        <f t="shared" si="72"/>
        <v>0.32258064516129031</v>
      </c>
      <c r="L270" s="11">
        <f t="shared" si="73"/>
        <v>0.34602076124567471</v>
      </c>
      <c r="M270" s="11">
        <f t="shared" si="74"/>
        <v>0.36900369003690037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-0.27954284565727683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0.23477185324370259</v>
      </c>
      <c r="Q270" s="11">
        <f>2*'OddsRatio_working_3-way'!K270*'OddsRatio_working_3-way'!L270*'OddsRatio_working_3-way'!M270</f>
        <v>8.2376088857439522E-2</v>
      </c>
      <c r="R270" s="11">
        <f t="shared" si="75"/>
        <v>0</v>
      </c>
      <c r="S270" s="11">
        <f t="shared" si="76"/>
        <v>-0.83984210968337902</v>
      </c>
      <c r="T270" s="11">
        <f t="shared" si="77"/>
        <v>-0.29468144199416813</v>
      </c>
      <c r="U270" s="11">
        <f>'OddsRatio_working_3-way'!S270-'OddsRatio_working_3-way'!R270^2/3</f>
        <v>-0.83984210968337902</v>
      </c>
      <c r="V270" s="11">
        <f>'OddsRatio_working_3-way'!S270*'OddsRatio_working_3-way'!R270/3-2*'OddsRatio_working_3-way'!R270^3/27-'OddsRatio_working_3-way'!T270</f>
        <v>0.29468144199416813</v>
      </c>
      <c r="W270" s="11">
        <f>'OddsRatio_working_3-way'!V270^2+4*'OddsRatio_working_3-way'!U270^3/27</f>
        <v>-9.2134264732036952E-4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0.14812030153146011</v>
      </c>
      <c r="Y270" s="11">
        <f>IF('OddsRatio_working_3-way'!W270&gt;=0,IF('OddsRatio_working_3-way'!V270+SQRT('OddsRatio_working_3-way'!W270)&gt;0,0,PI()),ACOS('OddsRatio_working_3-way'!V270/(2*'OddsRatio_working_3-way'!X270)))</f>
        <v>0.10264288763101215</v>
      </c>
      <c r="Z270" s="11">
        <f>'OddsRatio_working_3-way'!X270^(1/3)*COS('OddsRatio_working_3-way'!Y270/3)</f>
        <v>0.52879087199701968</v>
      </c>
      <c r="AA270" s="11">
        <f>'OddsRatio_working_3-way'!X270^(1/3)*COS(('OddsRatio_working_3-way'!Y270+2*PI())/3)</f>
        <v>-0.28006986390891242</v>
      </c>
      <c r="AB270" s="11">
        <f>'OddsRatio_working_3-way'!X270^(1/3)*COS(('OddsRatio_working_3-way'!Y270+4*PI())/3)</f>
        <v>-0.2487210080881074</v>
      </c>
      <c r="AC270" s="11">
        <f>'OddsRatio_working_3-way'!X270^(1/3)*SIN('OddsRatio_working_3-way'!Y270/3)</f>
        <v>1.809927034692865E-2</v>
      </c>
      <c r="AD270" s="11">
        <f>'OddsRatio_working_3-way'!X270^(1/3)*SIN(('OddsRatio_working_3-way'!Y270+2*PI())/3)</f>
        <v>0.44889669326528009</v>
      </c>
      <c r="AE270" s="11">
        <f>'OddsRatio_working_3-way'!X270^(1/3)*SIN(('OddsRatio_working_3-way'!Y270+4*PI())/3)</f>
        <v>-0.46699596361220863</v>
      </c>
      <c r="AF270" s="11">
        <f>-'OddsRatio_working_3-way'!U270/(3*'OddsRatio_working_3-way'!X270^(1/3))*COS(('OddsRatio_working_3-way'!Y270)/3)</f>
        <v>0.52879087199701957</v>
      </c>
      <c r="AG270" s="11">
        <f>-'OddsRatio_working_3-way'!U270/(3*'OddsRatio_working_3-way'!X270^(1/3))*COS(('OddsRatio_working_3-way'!Y270+2*PI())/3)</f>
        <v>-0.28006986390891236</v>
      </c>
      <c r="AH270" s="11">
        <f>-'OddsRatio_working_3-way'!U270/(3*'OddsRatio_working_3-way'!X270^(1/3))*COS(('OddsRatio_working_3-way'!Y270+4*PI())/3)</f>
        <v>-0.24872100808810735</v>
      </c>
      <c r="AI270" s="11">
        <f>'OddsRatio_working_3-way'!U270/(3*'OddsRatio_working_3-way'!X270^(1/3))*SIN(('OddsRatio_working_3-way'!Y270)/3)</f>
        <v>-1.8099270346928646E-2</v>
      </c>
      <c r="AJ270" s="11">
        <f>'OddsRatio_working_3-way'!U270/(3*'OddsRatio_working_3-way'!X270^(1/3))*SIN(('OddsRatio_working_3-way'!Y270+2*PI())/3)</f>
        <v>-0.44889669326527998</v>
      </c>
      <c r="AK270" s="11">
        <f>'OddsRatio_working_3-way'!U270/(3*'OddsRatio_working_3-way'!X270^(1/3))*SIN(('OddsRatio_working_3-way'!Y270+4*PI())/3)</f>
        <v>0.46699596361220852</v>
      </c>
      <c r="AL270" s="11">
        <f>'OddsRatio_working_3-way'!Z270+'OddsRatio_working_3-way'!AF270</f>
        <v>1.0575817439940391</v>
      </c>
      <c r="AM270" s="11">
        <f>'OddsRatio_working_3-way'!AA270+'OddsRatio_working_3-way'!AG270</f>
        <v>-0.56013972781782484</v>
      </c>
      <c r="AN270" s="11">
        <f>'OddsRatio_working_3-way'!AB270+'OddsRatio_working_3-way'!AH270</f>
        <v>-0.49744201617621475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1.0575817439940391</v>
      </c>
      <c r="AS270" s="11">
        <f>IF(('OddsRatio_working_3-way'!X270=0),IF(Q270&gt;0,-Q270^(1/3),(-Q270)^(1/3)),'OddsRatio_working_3-way'!AM270-'OddsRatio_working_3-way'!R270/3)</f>
        <v>-0.56013972781782484</v>
      </c>
      <c r="AT270" s="11">
        <f>IF(('OddsRatio_working_3-way'!X270=0),IF(Q270&gt;0,-Q270^(1/3),(-Q270)^(1/3)),'OddsRatio_working_3-way'!AN270-'OddsRatio_working_3-way'!R270/3)</f>
        <v>-0.49744201617621475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4.2300000000000004</v>
      </c>
      <c r="D271" s="9">
        <f t="shared" si="65"/>
        <v>0.49118541602079879</v>
      </c>
      <c r="E271" s="9">
        <f t="shared" si="66"/>
        <v>0.28406570768774791</v>
      </c>
      <c r="F271" s="9">
        <f t="shared" si="67"/>
        <v>0.2247488762914534</v>
      </c>
      <c r="G271" s="9">
        <f t="shared" si="68"/>
        <v>1.0679289335457782</v>
      </c>
      <c r="H271" s="9">
        <f t="shared" si="69"/>
        <v>2.0358910655394049</v>
      </c>
      <c r="I271" s="9">
        <f t="shared" si="70"/>
        <v>3.5203122831680367</v>
      </c>
      <c r="J271" s="9">
        <f t="shared" si="71"/>
        <v>4.4494104553528633</v>
      </c>
      <c r="K271" s="11">
        <f t="shared" si="72"/>
        <v>0.50761421319796951</v>
      </c>
      <c r="L271" s="11">
        <f t="shared" si="73"/>
        <v>0.29761904761904762</v>
      </c>
      <c r="M271" s="11">
        <f t="shared" si="74"/>
        <v>0.23640661938534277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-0.26408296575161261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0.23429227446939943</v>
      </c>
      <c r="Q271" s="11">
        <f>2*'OddsRatio_working_3-way'!K271*'OddsRatio_working_3-way'!L271*'OddsRatio_working_3-way'!M271</f>
        <v>7.1430571484572991E-2</v>
      </c>
      <c r="R271" s="11">
        <f t="shared" si="75"/>
        <v>0</v>
      </c>
      <c r="S271" s="11">
        <f t="shared" si="76"/>
        <v>-0.88719192395683222</v>
      </c>
      <c r="T271" s="11">
        <f t="shared" si="77"/>
        <v>-0.27048534266976593</v>
      </c>
      <c r="U271" s="11">
        <f>'OddsRatio_working_3-way'!S271-'OddsRatio_working_3-way'!R271^2/3</f>
        <v>-0.88719192395683222</v>
      </c>
      <c r="V271" s="11">
        <f>'OddsRatio_working_3-way'!S271*'OddsRatio_working_3-way'!R271/3-2*'OddsRatio_working_3-way'!R271^3/27-'OddsRatio_working_3-way'!T271</f>
        <v>0.27048534266976593</v>
      </c>
      <c r="W271" s="11">
        <f>'OddsRatio_working_3-way'!V271^2+4*'OddsRatio_working_3-way'!U271^3/27</f>
        <v>-3.0292079472414107E-2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0.16082164039052302</v>
      </c>
      <c r="Y271" s="11">
        <f>IF('OddsRatio_working_3-way'!W271&gt;=0,IF('OddsRatio_working_3-way'!V271+SQRT('OddsRatio_working_3-way'!W271)&gt;0,0,PI()),ACOS('OddsRatio_working_3-way'!V271/(2*'OddsRatio_working_3-way'!X271)))</f>
        <v>0.57176315060772342</v>
      </c>
      <c r="Z271" s="11">
        <f>'OddsRatio_working_3-way'!X271^(1/3)*COS('OddsRatio_working_3-way'!Y271/3)</f>
        <v>0.53396446677288911</v>
      </c>
      <c r="AA271" s="11">
        <f>'OddsRatio_working_3-way'!X271^(1/3)*COS(('OddsRatio_working_3-way'!Y271+2*PI())/3)</f>
        <v>-0.35619793916276071</v>
      </c>
      <c r="AB271" s="11">
        <f>'OddsRatio_working_3-way'!X271^(1/3)*COS(('OddsRatio_working_3-way'!Y271+4*PI())/3)</f>
        <v>-0.17776652761012857</v>
      </c>
      <c r="AC271" s="11">
        <f>'OddsRatio_working_3-way'!X271^(1/3)*SIN('OddsRatio_working_3-way'!Y271/3)</f>
        <v>0.10301742349179722</v>
      </c>
      <c r="AD271" s="11">
        <f>'OddsRatio_working_3-way'!X271^(1/3)*SIN(('OddsRatio_working_3-way'!Y271+2*PI())/3)</f>
        <v>0.41091808119763523</v>
      </c>
      <c r="AE271" s="11">
        <f>'OddsRatio_working_3-way'!X271^(1/3)*SIN(('OddsRatio_working_3-way'!Y271+4*PI())/3)</f>
        <v>-0.51393550468943228</v>
      </c>
      <c r="AF271" s="11">
        <f>-'OddsRatio_working_3-way'!U271/(3*'OddsRatio_working_3-way'!X271^(1/3))*COS(('OddsRatio_working_3-way'!Y271)/3)</f>
        <v>0.533964466772889</v>
      </c>
      <c r="AG271" s="11">
        <f>-'OddsRatio_working_3-way'!U271/(3*'OddsRatio_working_3-way'!X271^(1/3))*COS(('OddsRatio_working_3-way'!Y271+2*PI())/3)</f>
        <v>-0.3561979391627606</v>
      </c>
      <c r="AH271" s="11">
        <f>-'OddsRatio_working_3-way'!U271/(3*'OddsRatio_working_3-way'!X271^(1/3))*COS(('OddsRatio_working_3-way'!Y271+4*PI())/3)</f>
        <v>-0.17776652761012854</v>
      </c>
      <c r="AI271" s="11">
        <f>'OddsRatio_working_3-way'!U271/(3*'OddsRatio_working_3-way'!X271^(1/3))*SIN(('OddsRatio_working_3-way'!Y271)/3)</f>
        <v>-0.10301742349179721</v>
      </c>
      <c r="AJ271" s="11">
        <f>'OddsRatio_working_3-way'!U271/(3*'OddsRatio_working_3-way'!X271^(1/3))*SIN(('OddsRatio_working_3-way'!Y271+2*PI())/3)</f>
        <v>-0.41091808119763518</v>
      </c>
      <c r="AK271" s="11">
        <f>'OddsRatio_working_3-way'!U271/(3*'OddsRatio_working_3-way'!X271^(1/3))*SIN(('OddsRatio_working_3-way'!Y271+4*PI())/3)</f>
        <v>0.51393550468943217</v>
      </c>
      <c r="AL271" s="11">
        <f>'OddsRatio_working_3-way'!Z271+'OddsRatio_working_3-way'!AF271</f>
        <v>1.0679289335457782</v>
      </c>
      <c r="AM271" s="11">
        <f>'OddsRatio_working_3-way'!AA271+'OddsRatio_working_3-way'!AG271</f>
        <v>-0.71239587832552131</v>
      </c>
      <c r="AN271" s="11">
        <f>'OddsRatio_working_3-way'!AB271+'OddsRatio_working_3-way'!AH271</f>
        <v>-0.35553305522025713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1.0679289335457782</v>
      </c>
      <c r="AS271" s="11">
        <f>IF(('OddsRatio_working_3-way'!X271=0),IF(Q271&gt;0,-Q271^(1/3),(-Q271)^(1/3)),'OddsRatio_working_3-way'!AM271-'OddsRatio_working_3-way'!R271/3)</f>
        <v>-0.71239587832552131</v>
      </c>
      <c r="AT271" s="11">
        <f>IF(('OddsRatio_working_3-way'!X271=0),IF(Q271&gt;0,-Q271^(1/3),(-Q271)^(1/3)),'OddsRatio_working_3-way'!AN271-'OddsRatio_working_3-way'!R271/3)</f>
        <v>-0.35553305522025713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2.85</v>
      </c>
      <c r="B272" s="4">
        <f>IF('True_Odds_Calculator_3-way'!B273="","",'True_Odds_Calculator_3-way'!B273)</f>
        <v>2.79</v>
      </c>
      <c r="C272" s="4">
        <f>IF('True_Odds_Calculator_3-way'!C273="","",'True_Odds_Calculator_3-way'!C273)</f>
        <v>2.94</v>
      </c>
      <c r="D272" s="9">
        <f t="shared" si="65"/>
        <v>0.33437010029907221</v>
      </c>
      <c r="E272" s="9">
        <f t="shared" si="66"/>
        <v>0.341747749605878</v>
      </c>
      <c r="F272" s="9">
        <f t="shared" si="67"/>
        <v>0.32388215009504956</v>
      </c>
      <c r="G272" s="9">
        <f t="shared" si="68"/>
        <v>1.0760529887764119</v>
      </c>
      <c r="H272" s="9">
        <f t="shared" si="69"/>
        <v>2.9906980292363623</v>
      </c>
      <c r="I272" s="9">
        <f t="shared" si="70"/>
        <v>2.9261348499097775</v>
      </c>
      <c r="J272" s="9">
        <f t="shared" si="71"/>
        <v>3.0875427982262389</v>
      </c>
      <c r="K272" s="11">
        <f t="shared" si="72"/>
        <v>0.35087719298245612</v>
      </c>
      <c r="L272" s="11">
        <f t="shared" si="73"/>
        <v>0.35842293906810035</v>
      </c>
      <c r="M272" s="11">
        <f t="shared" si="74"/>
        <v>0.3401360544217687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-0.27480845825093525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0.23869196801527626</v>
      </c>
      <c r="Q272" s="11">
        <f>2*'OddsRatio_working_3-way'!K272*'OddsRatio_working_3-way'!L272*'OddsRatio_working_3-way'!M272</f>
        <v>8.5552676707984318E-2</v>
      </c>
      <c r="R272" s="11">
        <f t="shared" si="75"/>
        <v>0</v>
      </c>
      <c r="S272" s="11">
        <f t="shared" si="76"/>
        <v>-0.86857576922657886</v>
      </c>
      <c r="T272" s="11">
        <f t="shared" si="77"/>
        <v>-0.31131748000952647</v>
      </c>
      <c r="U272" s="11">
        <f>'OddsRatio_working_3-way'!S272-'OddsRatio_working_3-way'!R272^2/3</f>
        <v>-0.86857576922657886</v>
      </c>
      <c r="V272" s="11">
        <f>'OddsRatio_working_3-way'!S272*'OddsRatio_working_3-way'!R272/3-2*'OddsRatio_working_3-way'!R272^3/27-'OddsRatio_working_3-way'!T272</f>
        <v>0.31131748000952647</v>
      </c>
      <c r="W272" s="11">
        <f>'OddsRatio_working_3-way'!V272^2+4*'OddsRatio_working_3-way'!U272^3/27</f>
        <v>-1.5909930788667037E-4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0.1557864505239212</v>
      </c>
      <c r="Y272" s="11">
        <f>IF('OddsRatio_working_3-way'!W272&gt;=0,IF('OddsRatio_working_3-way'!V272+SQRT('OddsRatio_working_3-way'!W272)&gt;0,0,PI()),ACOS('OddsRatio_working_3-way'!V272/(2*'OddsRatio_working_3-way'!X272)))</f>
        <v>4.0494231850832119E-2</v>
      </c>
      <c r="Z272" s="11">
        <f>'OddsRatio_working_3-way'!X272^(1/3)*COS('OddsRatio_working_3-way'!Y272/3)</f>
        <v>0.53802649438820593</v>
      </c>
      <c r="AA272" s="11">
        <f>'OddsRatio_working_3-way'!X272^(1/3)*COS(('OddsRatio_working_3-way'!Y272+2*PI())/3)</f>
        <v>-0.2753029855748399</v>
      </c>
      <c r="AB272" s="11">
        <f>'OddsRatio_working_3-way'!X272^(1/3)*COS(('OddsRatio_working_3-way'!Y272+4*PI())/3)</f>
        <v>-0.26272350881336609</v>
      </c>
      <c r="AC272" s="11">
        <f>'OddsRatio_working_3-way'!X272^(1/3)*SIN('OddsRatio_working_3-way'!Y272/3)</f>
        <v>7.2627642945016389E-3</v>
      </c>
      <c r="AD272" s="11">
        <f>'OddsRatio_working_3-way'!X272^(1/3)*SIN(('OddsRatio_working_3-way'!Y272+2*PI())/3)</f>
        <v>0.46231322990202123</v>
      </c>
      <c r="AE272" s="11">
        <f>'OddsRatio_working_3-way'!X272^(1/3)*SIN(('OddsRatio_working_3-way'!Y272+4*PI())/3)</f>
        <v>-0.46957599419652274</v>
      </c>
      <c r="AF272" s="11">
        <f>-'OddsRatio_working_3-way'!U272/(3*'OddsRatio_working_3-way'!X272^(1/3))*COS(('OddsRatio_working_3-way'!Y272)/3)</f>
        <v>0.53802649438820593</v>
      </c>
      <c r="AG272" s="11">
        <f>-'OddsRatio_working_3-way'!U272/(3*'OddsRatio_working_3-way'!X272^(1/3))*COS(('OddsRatio_working_3-way'!Y272+2*PI())/3)</f>
        <v>-0.2753029855748399</v>
      </c>
      <c r="AH272" s="11">
        <f>-'OddsRatio_working_3-way'!U272/(3*'OddsRatio_working_3-way'!X272^(1/3))*COS(('OddsRatio_working_3-way'!Y272+4*PI())/3)</f>
        <v>-0.26272350881336609</v>
      </c>
      <c r="AI272" s="11">
        <f>'OddsRatio_working_3-way'!U272/(3*'OddsRatio_working_3-way'!X272^(1/3))*SIN(('OddsRatio_working_3-way'!Y272)/3)</f>
        <v>-7.2627642945016389E-3</v>
      </c>
      <c r="AJ272" s="11">
        <f>'OddsRatio_working_3-way'!U272/(3*'OddsRatio_working_3-way'!X272^(1/3))*SIN(('OddsRatio_working_3-way'!Y272+2*PI())/3)</f>
        <v>-0.46231322990202123</v>
      </c>
      <c r="AK272" s="11">
        <f>'OddsRatio_working_3-way'!U272/(3*'OddsRatio_working_3-way'!X272^(1/3))*SIN(('OddsRatio_working_3-way'!Y272+4*PI())/3)</f>
        <v>0.46957599419652274</v>
      </c>
      <c r="AL272" s="11">
        <f>'OddsRatio_working_3-way'!Z272+'OddsRatio_working_3-way'!AF272</f>
        <v>1.0760529887764119</v>
      </c>
      <c r="AM272" s="11">
        <f>'OddsRatio_working_3-way'!AA272+'OddsRatio_working_3-way'!AG272</f>
        <v>-0.5506059711496798</v>
      </c>
      <c r="AN272" s="11">
        <f>'OddsRatio_working_3-way'!AB272+'OddsRatio_working_3-way'!AH272</f>
        <v>-0.52544701762673218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1.0760529887764119</v>
      </c>
      <c r="AS272" s="11">
        <f>IF(('OddsRatio_working_3-way'!X272=0),IF(Q272&gt;0,-Q272^(1/3),(-Q272)^(1/3)),'OddsRatio_working_3-way'!AM272-'OddsRatio_working_3-way'!R272/3)</f>
        <v>-0.5506059711496798</v>
      </c>
      <c r="AT272" s="11">
        <f>IF(('OddsRatio_working_3-way'!X272=0),IF(Q272&gt;0,-Q272^(1/3),(-Q272)^(1/3)),'OddsRatio_working_3-way'!AN272-'OddsRatio_working_3-way'!R272/3)</f>
        <v>-0.52544701762673218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1.54</v>
      </c>
      <c r="B273" s="4">
        <f>IF('True_Odds_Calculator_3-way'!B274="","",'True_Odds_Calculator_3-way'!B274)</f>
        <v>4.16</v>
      </c>
      <c r="C273" s="4">
        <f>IF('True_Odds_Calculator_3-way'!C274="","",'True_Odds_Calculator_3-way'!C274)</f>
        <v>5.95</v>
      </c>
      <c r="D273" s="9">
        <f t="shared" si="65"/>
        <v>0.6247725781820076</v>
      </c>
      <c r="E273" s="9">
        <f t="shared" si="66"/>
        <v>0.22150752579995872</v>
      </c>
      <c r="F273" s="9">
        <f t="shared" si="67"/>
        <v>0.15371989601803318</v>
      </c>
      <c r="G273" s="9">
        <f t="shared" si="68"/>
        <v>1.1121896514427654</v>
      </c>
      <c r="H273" s="9">
        <f t="shared" si="69"/>
        <v>1.6005824117790934</v>
      </c>
      <c r="I273" s="9">
        <f t="shared" si="70"/>
        <v>4.5145192985591391</v>
      </c>
      <c r="J273" s="9">
        <f t="shared" si="71"/>
        <v>6.5053387746416904</v>
      </c>
      <c r="K273" s="11">
        <f t="shared" si="72"/>
        <v>0.64935064935064934</v>
      </c>
      <c r="L273" s="11">
        <f t="shared" si="73"/>
        <v>0.24038461538461536</v>
      </c>
      <c r="M273" s="11">
        <f t="shared" si="74"/>
        <v>0.16806722689075629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-0.22159248314710478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0.22692643490962822</v>
      </c>
      <c r="Q273" s="11">
        <f>2*'OddsRatio_working_3-way'!K273*'OddsRatio_working_3-way'!L273*'OddsRatio_working_3-way'!M273</f>
        <v>5.2468539863497837E-2</v>
      </c>
      <c r="R273" s="11">
        <f t="shared" si="75"/>
        <v>0</v>
      </c>
      <c r="S273" s="11">
        <f t="shared" si="76"/>
        <v>-1.0240709959416019</v>
      </c>
      <c r="T273" s="11">
        <f t="shared" si="77"/>
        <v>-0.2367794210269599</v>
      </c>
      <c r="U273" s="11">
        <f>'OddsRatio_working_3-way'!S273-'OddsRatio_working_3-way'!R273^2/3</f>
        <v>-1.0240709959416019</v>
      </c>
      <c r="V273" s="11">
        <f>'OddsRatio_working_3-way'!S273*'OddsRatio_working_3-way'!R273/3-2*'OddsRatio_working_3-way'!R273^3/27-'OddsRatio_working_3-way'!T273</f>
        <v>0.2367794210269599</v>
      </c>
      <c r="W273" s="11">
        <f>'OddsRatio_working_3-way'!V273^2+4*'OddsRatio_working_3-way'!U273^3/27</f>
        <v>-0.10304145739382996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0.19944043698288239</v>
      </c>
      <c r="Y273" s="11">
        <f>IF('OddsRatio_working_3-way'!W273&gt;=0,IF('OddsRatio_working_3-way'!V273+SQRT('OddsRatio_working_3-way'!W273)&gt;0,0,PI()),ACOS('OddsRatio_working_3-way'!V273/(2*'OddsRatio_working_3-way'!X273)))</f>
        <v>0.93525981205456377</v>
      </c>
      <c r="Z273" s="11">
        <f>'OddsRatio_working_3-way'!X273^(1/3)*COS('OddsRatio_working_3-way'!Y273/3)</f>
        <v>0.55609482572138258</v>
      </c>
      <c r="AA273" s="11">
        <f>'OddsRatio_working_3-way'!X273^(1/3)*COS(('OddsRatio_working_3-way'!Y273+2*PI())/3)</f>
        <v>-0.43324618086427197</v>
      </c>
      <c r="AB273" s="11">
        <f>'OddsRatio_working_3-way'!X273^(1/3)*COS(('OddsRatio_working_3-way'!Y273+4*PI())/3)</f>
        <v>-0.12284864485711028</v>
      </c>
      <c r="AC273" s="11">
        <f>'OddsRatio_working_3-way'!X273^(1/3)*SIN('OddsRatio_working_3-way'!Y273/3)</f>
        <v>0.17920810096953135</v>
      </c>
      <c r="AD273" s="11">
        <f>'OddsRatio_working_3-way'!X273^(1/3)*SIN(('OddsRatio_working_3-way'!Y273+2*PI())/3)</f>
        <v>0.39198819550303188</v>
      </c>
      <c r="AE273" s="11">
        <f>'OddsRatio_working_3-way'!X273^(1/3)*SIN(('OddsRatio_working_3-way'!Y273+4*PI())/3)</f>
        <v>-0.57119629647256309</v>
      </c>
      <c r="AF273" s="11">
        <f>-'OddsRatio_working_3-way'!U273/(3*'OddsRatio_working_3-way'!X273^(1/3))*COS(('OddsRatio_working_3-way'!Y273)/3)</f>
        <v>0.55609482572138269</v>
      </c>
      <c r="AG273" s="11">
        <f>-'OddsRatio_working_3-way'!U273/(3*'OddsRatio_working_3-way'!X273^(1/3))*COS(('OddsRatio_working_3-way'!Y273+2*PI())/3)</f>
        <v>-0.43324618086427202</v>
      </c>
      <c r="AH273" s="11">
        <f>-'OddsRatio_working_3-way'!U273/(3*'OddsRatio_working_3-way'!X273^(1/3))*COS(('OddsRatio_working_3-way'!Y273+4*PI())/3)</f>
        <v>-0.12284864485711031</v>
      </c>
      <c r="AI273" s="11">
        <f>'OddsRatio_working_3-way'!U273/(3*'OddsRatio_working_3-way'!X273^(1/3))*SIN(('OddsRatio_working_3-way'!Y273)/3)</f>
        <v>-0.17920810096953138</v>
      </c>
      <c r="AJ273" s="11">
        <f>'OddsRatio_working_3-way'!U273/(3*'OddsRatio_working_3-way'!X273^(1/3))*SIN(('OddsRatio_working_3-way'!Y273+2*PI())/3)</f>
        <v>-0.39198819550303193</v>
      </c>
      <c r="AK273" s="11">
        <f>'OddsRatio_working_3-way'!U273/(3*'OddsRatio_working_3-way'!X273^(1/3))*SIN(('OddsRatio_working_3-way'!Y273+4*PI())/3)</f>
        <v>0.5711962964725632</v>
      </c>
      <c r="AL273" s="11">
        <f>'OddsRatio_working_3-way'!Z273+'OddsRatio_working_3-way'!AF273</f>
        <v>1.1121896514427654</v>
      </c>
      <c r="AM273" s="11">
        <f>'OddsRatio_working_3-way'!AA273+'OddsRatio_working_3-way'!AG273</f>
        <v>-0.86649236172854405</v>
      </c>
      <c r="AN273" s="11">
        <f>'OddsRatio_working_3-way'!AB273+'OddsRatio_working_3-way'!AH273</f>
        <v>-0.24569728971422058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1.1121896514427654</v>
      </c>
      <c r="AS273" s="11">
        <f>IF(('OddsRatio_working_3-way'!X273=0),IF(Q273&gt;0,-Q273^(1/3),(-Q273)^(1/3)),'OddsRatio_working_3-way'!AM273-'OddsRatio_working_3-way'!R273/3)</f>
        <v>-0.86649236172854405</v>
      </c>
      <c r="AT273" s="11">
        <f>IF(('OddsRatio_working_3-way'!X273=0),IF(Q273&gt;0,-Q273^(1/3),(-Q273)^(1/3)),'OddsRatio_working_3-way'!AN273-'OddsRatio_working_3-way'!R273/3)</f>
        <v>-0.24569728971422058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2.66</v>
      </c>
      <c r="B274" s="4">
        <f>IF('True_Odds_Calculator_3-way'!B275="","",'True_Odds_Calculator_3-way'!B275)</f>
        <v>3.49</v>
      </c>
      <c r="C274" s="4">
        <f>IF('True_Odds_Calculator_3-way'!C275="","",'True_Odds_Calculator_3-way'!C275)</f>
        <v>2.78</v>
      </c>
      <c r="D274" s="9">
        <f t="shared" si="65"/>
        <v>0.36815557890289119</v>
      </c>
      <c r="E274" s="9">
        <f t="shared" si="66"/>
        <v>0.27977001676217772</v>
      </c>
      <c r="F274" s="9">
        <f t="shared" si="67"/>
        <v>0.35207440433493109</v>
      </c>
      <c r="G274" s="9">
        <f t="shared" si="68"/>
        <v>1.0338813022198063</v>
      </c>
      <c r="H274" s="9">
        <f t="shared" si="69"/>
        <v>2.7162429616848782</v>
      </c>
      <c r="I274" s="9">
        <f t="shared" si="70"/>
        <v>3.5743644425273189</v>
      </c>
      <c r="J274" s="9">
        <f t="shared" si="71"/>
        <v>2.8403087179512552</v>
      </c>
      <c r="K274" s="11">
        <f t="shared" si="72"/>
        <v>0.37593984962406013</v>
      </c>
      <c r="L274" s="11">
        <f t="shared" si="73"/>
        <v>0.28653295128939826</v>
      </c>
      <c r="M274" s="11">
        <f t="shared" si="74"/>
        <v>0.35971223021582738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-0.28508579481934415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0.22977503125792878</v>
      </c>
      <c r="Q274" s="11">
        <f>2*'OddsRatio_working_3-way'!K274*'OddsRatio_working_3-way'!L274*'OddsRatio_working_3-way'!M274</f>
        <v>7.7495794690701114E-2</v>
      </c>
      <c r="R274" s="11">
        <f t="shared" si="75"/>
        <v>0</v>
      </c>
      <c r="S274" s="11">
        <f t="shared" si="76"/>
        <v>-0.80598555043240505</v>
      </c>
      <c r="T274" s="11">
        <f t="shared" si="77"/>
        <v>-0.2718332379198668</v>
      </c>
      <c r="U274" s="11">
        <f>'OddsRatio_working_3-way'!S274-'OddsRatio_working_3-way'!R274^2/3</f>
        <v>-0.80598555043240505</v>
      </c>
      <c r="V274" s="11">
        <f>'OddsRatio_working_3-way'!S274*'OddsRatio_working_3-way'!R274/3-2*'OddsRatio_working_3-way'!R274^3/27-'OddsRatio_working_3-way'!T274</f>
        <v>0.2718332379198668</v>
      </c>
      <c r="W274" s="11">
        <f>'OddsRatio_working_3-way'!V274^2+4*'OddsRatio_working_3-way'!U274^3/27</f>
        <v>-3.6738693734038874E-3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0.13925442417693845</v>
      </c>
      <c r="Y274" s="11">
        <f>IF('OddsRatio_working_3-way'!W274&gt;=0,IF('OddsRatio_working_3-way'!V274+SQRT('OddsRatio_working_3-way'!W274)&gt;0,0,PI()),ACOS('OddsRatio_working_3-way'!V274/(2*'OddsRatio_working_3-way'!X274)))</f>
        <v>0.2193877125632715</v>
      </c>
      <c r="Z274" s="11">
        <f>'OddsRatio_working_3-way'!X274^(1/3)*COS('OddsRatio_working_3-way'!Y274/3)</f>
        <v>0.51694065110990317</v>
      </c>
      <c r="AA274" s="11">
        <f>'OddsRatio_working_3-way'!X274^(1/3)*COS(('OddsRatio_working_3-way'!Y274+2*PI())/3)</f>
        <v>-0.29126758200504638</v>
      </c>
      <c r="AB274" s="11">
        <f>'OddsRatio_working_3-way'!X274^(1/3)*COS(('OddsRatio_working_3-way'!Y274+4*PI())/3)</f>
        <v>-0.22567306910485688</v>
      </c>
      <c r="AC274" s="11">
        <f>'OddsRatio_working_3-way'!X274^(1/3)*SIN('OddsRatio_working_3-way'!Y274/3)</f>
        <v>3.787100968028697E-2</v>
      </c>
      <c r="AD274" s="11">
        <f>'OddsRatio_working_3-way'!X274^(1/3)*SIN(('OddsRatio_working_3-way'!Y274+2*PI())/3)</f>
        <v>0.42874823126990103</v>
      </c>
      <c r="AE274" s="11">
        <f>'OddsRatio_working_3-way'!X274^(1/3)*SIN(('OddsRatio_working_3-way'!Y274+4*PI())/3)</f>
        <v>-0.46661924095018792</v>
      </c>
      <c r="AF274" s="11">
        <f>-'OddsRatio_working_3-way'!U274/(3*'OddsRatio_working_3-way'!X274^(1/3))*COS(('OddsRatio_working_3-way'!Y274)/3)</f>
        <v>0.51694065110990317</v>
      </c>
      <c r="AG274" s="11">
        <f>-'OddsRatio_working_3-way'!U274/(3*'OddsRatio_working_3-way'!X274^(1/3))*COS(('OddsRatio_working_3-way'!Y274+2*PI())/3)</f>
        <v>-0.29126758200504638</v>
      </c>
      <c r="AH274" s="11">
        <f>-'OddsRatio_working_3-way'!U274/(3*'OddsRatio_working_3-way'!X274^(1/3))*COS(('OddsRatio_working_3-way'!Y274+4*PI())/3)</f>
        <v>-0.22567306910485688</v>
      </c>
      <c r="AI274" s="11">
        <f>'OddsRatio_working_3-way'!U274/(3*'OddsRatio_working_3-way'!X274^(1/3))*SIN(('OddsRatio_working_3-way'!Y274)/3)</f>
        <v>-3.787100968028697E-2</v>
      </c>
      <c r="AJ274" s="11">
        <f>'OddsRatio_working_3-way'!U274/(3*'OddsRatio_working_3-way'!X274^(1/3))*SIN(('OddsRatio_working_3-way'!Y274+2*PI())/3)</f>
        <v>-0.42874823126990103</v>
      </c>
      <c r="AK274" s="11">
        <f>'OddsRatio_working_3-way'!U274/(3*'OddsRatio_working_3-way'!X274^(1/3))*SIN(('OddsRatio_working_3-way'!Y274+4*PI())/3)</f>
        <v>0.46661924095018792</v>
      </c>
      <c r="AL274" s="11">
        <f>'OddsRatio_working_3-way'!Z274+'OddsRatio_working_3-way'!AF274</f>
        <v>1.0338813022198063</v>
      </c>
      <c r="AM274" s="11">
        <f>'OddsRatio_working_3-way'!AA274+'OddsRatio_working_3-way'!AG274</f>
        <v>-0.58253516401009275</v>
      </c>
      <c r="AN274" s="11">
        <f>'OddsRatio_working_3-way'!AB274+'OddsRatio_working_3-way'!AH274</f>
        <v>-0.45134613820971375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1.0338813022198063</v>
      </c>
      <c r="AS274" s="11">
        <f>IF(('OddsRatio_working_3-way'!X274=0),IF(Q274&gt;0,-Q274^(1/3),(-Q274)^(1/3)),'OddsRatio_working_3-way'!AM274-'OddsRatio_working_3-way'!R274/3)</f>
        <v>-0.58253516401009275</v>
      </c>
      <c r="AT274" s="11">
        <f>IF(('OddsRatio_working_3-way'!X274=0),IF(Q274&gt;0,-Q274^(1/3),(-Q274)^(1/3)),'OddsRatio_working_3-way'!AN274-'OddsRatio_working_3-way'!R274/3)</f>
        <v>-0.45134613820971375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2.93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2.62</v>
      </c>
      <c r="D275" s="9">
        <f t="shared" si="65"/>
        <v>0.33409072168563092</v>
      </c>
      <c r="E275" s="9">
        <f t="shared" si="66"/>
        <v>0.29180448722514574</v>
      </c>
      <c r="F275" s="9">
        <f t="shared" si="67"/>
        <v>0.37410479108922334</v>
      </c>
      <c r="G275" s="9">
        <f t="shared" si="68"/>
        <v>1.0327455740515479</v>
      </c>
      <c r="H275" s="9">
        <f t="shared" si="69"/>
        <v>2.9931989579194873</v>
      </c>
      <c r="I275" s="9">
        <f t="shared" si="70"/>
        <v>3.426952099021138</v>
      </c>
      <c r="J275" s="9">
        <f t="shared" si="71"/>
        <v>2.6730478299635081</v>
      </c>
      <c r="K275" s="11">
        <f t="shared" si="72"/>
        <v>0.34129692832764502</v>
      </c>
      <c r="L275" s="11">
        <f t="shared" si="73"/>
        <v>0.29850746268656714</v>
      </c>
      <c r="M275" s="11">
        <f t="shared" si="74"/>
        <v>0.38167938931297707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-0.28571067492954949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0.22942370709047571</v>
      </c>
      <c r="Q275" s="11">
        <f>2*'OddsRatio_working_3-way'!K275*'OddsRatio_working_3-way'!L275*'OddsRatio_working_3-way'!M275</f>
        <v>7.7770748166262949E-2</v>
      </c>
      <c r="R275" s="11">
        <f t="shared" si="75"/>
        <v>0</v>
      </c>
      <c r="S275" s="11">
        <f t="shared" si="76"/>
        <v>-0.80299312284025437</v>
      </c>
      <c r="T275" s="11">
        <f t="shared" si="77"/>
        <v>-0.27220105858991672</v>
      </c>
      <c r="U275" s="11">
        <f>'OddsRatio_working_3-way'!S275-'OddsRatio_working_3-way'!R275^2/3</f>
        <v>-0.80299312284025437</v>
      </c>
      <c r="V275" s="11">
        <f>'OddsRatio_working_3-way'!S275*'OddsRatio_working_3-way'!R275/3-2*'OddsRatio_working_3-way'!R275^3/27-'OddsRatio_working_3-way'!T275</f>
        <v>0.27220105858991672</v>
      </c>
      <c r="W275" s="11">
        <f>'OddsRatio_working_3-way'!V275^2+4*'OddsRatio_working_3-way'!U275^3/27</f>
        <v>-2.6130020359270839E-3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0.13847961793473287</v>
      </c>
      <c r="Y275" s="11">
        <f>IF('OddsRatio_working_3-way'!W275&gt;=0,IF('OddsRatio_working_3-way'!V275+SQRT('OddsRatio_working_3-way'!W275)&gt;0,0,PI()),ACOS('OddsRatio_working_3-way'!V275/(2*'OddsRatio_working_3-way'!X275)))</f>
        <v>0.18563126150687048</v>
      </c>
      <c r="Z275" s="11">
        <f>'OddsRatio_working_3-way'!X275^(1/3)*COS('OddsRatio_working_3-way'!Y275/3)</f>
        <v>0.51637278702577405</v>
      </c>
      <c r="AA275" s="11">
        <f>'OddsRatio_working_3-way'!X275^(1/3)*COS(('OddsRatio_working_3-way'!Y275+2*PI())/3)</f>
        <v>-0.28589269829157654</v>
      </c>
      <c r="AB275" s="11">
        <f>'OddsRatio_working_3-way'!X275^(1/3)*COS(('OddsRatio_working_3-way'!Y275+4*PI())/3)</f>
        <v>-0.2304800887341974</v>
      </c>
      <c r="AC275" s="11">
        <f>'OddsRatio_working_3-way'!X275^(1/3)*SIN('OddsRatio_working_3-way'!Y275/3)</f>
        <v>3.1992485044452484E-2</v>
      </c>
      <c r="AD275" s="11">
        <f>'OddsRatio_working_3-way'!X275^(1/3)*SIN(('OddsRatio_working_3-way'!Y275+2*PI())/3)</f>
        <v>0.43119570886506564</v>
      </c>
      <c r="AE275" s="11">
        <f>'OddsRatio_working_3-way'!X275^(1/3)*SIN(('OddsRatio_working_3-way'!Y275+4*PI())/3)</f>
        <v>-0.46318819390951815</v>
      </c>
      <c r="AF275" s="11">
        <f>-'OddsRatio_working_3-way'!U275/(3*'OddsRatio_working_3-way'!X275^(1/3))*COS(('OddsRatio_working_3-way'!Y275)/3)</f>
        <v>0.51637278702577394</v>
      </c>
      <c r="AG275" s="11">
        <f>-'OddsRatio_working_3-way'!U275/(3*'OddsRatio_working_3-way'!X275^(1/3))*COS(('OddsRatio_working_3-way'!Y275+2*PI())/3)</f>
        <v>-0.28589269829157649</v>
      </c>
      <c r="AH275" s="11">
        <f>-'OddsRatio_working_3-way'!U275/(3*'OddsRatio_working_3-way'!X275^(1/3))*COS(('OddsRatio_working_3-way'!Y275+4*PI())/3)</f>
        <v>-0.23048008873419734</v>
      </c>
      <c r="AI275" s="11">
        <f>'OddsRatio_working_3-way'!U275/(3*'OddsRatio_working_3-way'!X275^(1/3))*SIN(('OddsRatio_working_3-way'!Y275)/3)</f>
        <v>-3.1992485044452477E-2</v>
      </c>
      <c r="AJ275" s="11">
        <f>'OddsRatio_working_3-way'!U275/(3*'OddsRatio_working_3-way'!X275^(1/3))*SIN(('OddsRatio_working_3-way'!Y275+2*PI())/3)</f>
        <v>-0.43119570886506553</v>
      </c>
      <c r="AK275" s="11">
        <f>'OddsRatio_working_3-way'!U275/(3*'OddsRatio_working_3-way'!X275^(1/3))*SIN(('OddsRatio_working_3-way'!Y275+4*PI())/3)</f>
        <v>0.46318819390951804</v>
      </c>
      <c r="AL275" s="11">
        <f>'OddsRatio_working_3-way'!Z275+'OddsRatio_working_3-way'!AF275</f>
        <v>1.0327455740515479</v>
      </c>
      <c r="AM275" s="11">
        <f>'OddsRatio_working_3-way'!AA275+'OddsRatio_working_3-way'!AG275</f>
        <v>-0.57178539658315297</v>
      </c>
      <c r="AN275" s="11">
        <f>'OddsRatio_working_3-way'!AB275+'OddsRatio_working_3-way'!AH275</f>
        <v>-0.46096017746839474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1.0327455740515479</v>
      </c>
      <c r="AS275" s="11">
        <f>IF(('OddsRatio_working_3-way'!X275=0),IF(Q275&gt;0,-Q275^(1/3),(-Q275)^(1/3)),'OddsRatio_working_3-way'!AM275-'OddsRatio_working_3-way'!R275/3)</f>
        <v>-0.57178539658315297</v>
      </c>
      <c r="AT275" s="11">
        <f>IF(('OddsRatio_working_3-way'!X275=0),IF(Q275&gt;0,-Q275^(1/3),(-Q275)^(1/3)),'OddsRatio_working_3-way'!AN275-'OddsRatio_working_3-way'!R275/3)</f>
        <v>-0.46096017746839474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1.71</v>
      </c>
      <c r="B276" s="4">
        <f>IF('True_Odds_Calculator_3-way'!B277="","",'True_Odds_Calculator_3-way'!B277)</f>
        <v>4</v>
      </c>
      <c r="C276" s="4">
        <f>IF('True_Odds_Calculator_3-way'!C277="","",'True_Odds_Calculator_3-way'!C277)</f>
        <v>5.25</v>
      </c>
      <c r="D276" s="9">
        <f t="shared" si="65"/>
        <v>0.57420105489048856</v>
      </c>
      <c r="E276" s="9">
        <f t="shared" si="66"/>
        <v>0.241936792048557</v>
      </c>
      <c r="F276" s="9">
        <f t="shared" si="67"/>
        <v>0.18386215306095438</v>
      </c>
      <c r="G276" s="9">
        <f t="shared" si="68"/>
        <v>1.0444369946556107</v>
      </c>
      <c r="H276" s="9">
        <f t="shared" si="69"/>
        <v>1.7415502662054838</v>
      </c>
      <c r="I276" s="9">
        <f t="shared" si="70"/>
        <v>4.1333109839668323</v>
      </c>
      <c r="J276" s="9">
        <f t="shared" si="71"/>
        <v>5.4388572272863458</v>
      </c>
      <c r="K276" s="11">
        <f t="shared" si="72"/>
        <v>0.58479532163742687</v>
      </c>
      <c r="L276" s="11">
        <f t="shared" si="73"/>
        <v>0.25</v>
      </c>
      <c r="M276" s="11">
        <f t="shared" si="74"/>
        <v>0.19047619047619047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-0.2520885547201337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0.22166527429685323</v>
      </c>
      <c r="Q276" s="11">
        <f>2*'OddsRatio_working_3-way'!K276*'OddsRatio_working_3-way'!L276*'OddsRatio_working_3-way'!M276</f>
        <v>5.5694792536897797E-2</v>
      </c>
      <c r="R276" s="11">
        <f t="shared" si="75"/>
        <v>0</v>
      </c>
      <c r="S276" s="11">
        <f t="shared" si="76"/>
        <v>-0.87931510632421972</v>
      </c>
      <c r="T276" s="11">
        <f t="shared" si="77"/>
        <v>-0.2209334438000552</v>
      </c>
      <c r="U276" s="11">
        <f>'OddsRatio_working_3-way'!S276-'OddsRatio_working_3-way'!R276^2/3</f>
        <v>-0.87931510632421972</v>
      </c>
      <c r="V276" s="11">
        <f>'OddsRatio_working_3-way'!S276*'OddsRatio_working_3-way'!R276/3-2*'OddsRatio_working_3-way'!R276^3/27-'OddsRatio_working_3-way'!T276</f>
        <v>0.2209334438000552</v>
      </c>
      <c r="W276" s="11">
        <f>'OddsRatio_working_3-way'!V276^2+4*'OddsRatio_working_3-way'!U276^3/27</f>
        <v>-5.1911686456667737E-2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0.15868465036513446</v>
      </c>
      <c r="Y276" s="11">
        <f>IF('OddsRatio_working_3-way'!W276&gt;=0,IF('OddsRatio_working_3-way'!V276+SQRT('OddsRatio_working_3-way'!W276)&gt;0,0,PI()),ACOS('OddsRatio_working_3-way'!V276/(2*'OddsRatio_working_3-way'!X276)))</f>
        <v>0.80078978760266117</v>
      </c>
      <c r="Z276" s="11">
        <f>'OddsRatio_working_3-way'!X276^(1/3)*COS('OddsRatio_working_3-way'!Y276/3)</f>
        <v>0.52221849732780534</v>
      </c>
      <c r="AA276" s="11">
        <f>'OddsRatio_working_3-way'!X276^(1/3)*COS(('OddsRatio_working_3-way'!Y276+2*PI())/3)</f>
        <v>-0.38478081923520102</v>
      </c>
      <c r="AB276" s="11">
        <f>'OddsRatio_working_3-way'!X276^(1/3)*COS(('OddsRatio_working_3-way'!Y276+4*PI())/3)</f>
        <v>-0.13743767809260449</v>
      </c>
      <c r="AC276" s="11">
        <f>'OddsRatio_working_3-way'!X276^(1/3)*SIN('OddsRatio_working_3-way'!Y276/3)</f>
        <v>0.14280362912088587</v>
      </c>
      <c r="AD276" s="11">
        <f>'OddsRatio_working_3-way'!X276^(1/3)*SIN(('OddsRatio_working_3-way'!Y276+2*PI())/3)</f>
        <v>0.38085267045157256</v>
      </c>
      <c r="AE276" s="11">
        <f>'OddsRatio_working_3-way'!X276^(1/3)*SIN(('OddsRatio_working_3-way'!Y276+4*PI())/3)</f>
        <v>-0.52365629957245829</v>
      </c>
      <c r="AF276" s="11">
        <f>-'OddsRatio_working_3-way'!U276/(3*'OddsRatio_working_3-way'!X276^(1/3))*COS(('OddsRatio_working_3-way'!Y276)/3)</f>
        <v>0.52221849732780534</v>
      </c>
      <c r="AG276" s="11">
        <f>-'OddsRatio_working_3-way'!U276/(3*'OddsRatio_working_3-way'!X276^(1/3))*COS(('OddsRatio_working_3-way'!Y276+2*PI())/3)</f>
        <v>-0.38478081923520102</v>
      </c>
      <c r="AH276" s="11">
        <f>-'OddsRatio_working_3-way'!U276/(3*'OddsRatio_working_3-way'!X276^(1/3))*COS(('OddsRatio_working_3-way'!Y276+4*PI())/3)</f>
        <v>-0.13743767809260449</v>
      </c>
      <c r="AI276" s="11">
        <f>'OddsRatio_working_3-way'!U276/(3*'OddsRatio_working_3-way'!X276^(1/3))*SIN(('OddsRatio_working_3-way'!Y276)/3)</f>
        <v>-0.14280362912088587</v>
      </c>
      <c r="AJ276" s="11">
        <f>'OddsRatio_working_3-way'!U276/(3*'OddsRatio_working_3-way'!X276^(1/3))*SIN(('OddsRatio_working_3-way'!Y276+2*PI())/3)</f>
        <v>-0.38085267045157256</v>
      </c>
      <c r="AK276" s="11">
        <f>'OddsRatio_working_3-way'!U276/(3*'OddsRatio_working_3-way'!X276^(1/3))*SIN(('OddsRatio_working_3-way'!Y276+4*PI())/3)</f>
        <v>0.52365629957245829</v>
      </c>
      <c r="AL276" s="11">
        <f>'OddsRatio_working_3-way'!Z276+'OddsRatio_working_3-way'!AF276</f>
        <v>1.0444369946556107</v>
      </c>
      <c r="AM276" s="11">
        <f>'OddsRatio_working_3-way'!AA276+'OddsRatio_working_3-way'!AG276</f>
        <v>-0.76956163847040204</v>
      </c>
      <c r="AN276" s="11">
        <f>'OddsRatio_working_3-way'!AB276+'OddsRatio_working_3-way'!AH276</f>
        <v>-0.27487535618520897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1.0444369946556107</v>
      </c>
      <c r="AS276" s="11">
        <f>IF(('OddsRatio_working_3-way'!X276=0),IF(Q276&gt;0,-Q276^(1/3),(-Q276)^(1/3)),'OddsRatio_working_3-way'!AM276-'OddsRatio_working_3-way'!R276/3)</f>
        <v>-0.76956163847040204</v>
      </c>
      <c r="AT276" s="11">
        <f>IF(('OddsRatio_working_3-way'!X276=0),IF(Q276&gt;0,-Q276^(1/3),(-Q276)^(1/3)),'OddsRatio_working_3-way'!AN276-'OddsRatio_working_3-way'!R276/3)</f>
        <v>-0.27487535618520897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2.19</v>
      </c>
      <c r="B277" s="4">
        <f>IF('True_Odds_Calculator_3-way'!B278="","",'True_Odds_Calculator_3-way'!B278)</f>
        <v>3.18</v>
      </c>
      <c r="C277" s="4">
        <f>IF('True_Odds_Calculator_3-way'!C278="","",'True_Odds_Calculator_3-way'!C278)</f>
        <v>3.89</v>
      </c>
      <c r="D277" s="9">
        <f t="shared" si="65"/>
        <v>0.4459019094328438</v>
      </c>
      <c r="E277" s="9">
        <f t="shared" si="66"/>
        <v>0.30520899732100371</v>
      </c>
      <c r="F277" s="9">
        <f t="shared" si="67"/>
        <v>0.24888909324615238</v>
      </c>
      <c r="G277" s="9">
        <f t="shared" si="68"/>
        <v>1.0442400843891266</v>
      </c>
      <c r="H277" s="9">
        <f t="shared" si="69"/>
        <v>2.2426457004230604</v>
      </c>
      <c r="I277" s="9">
        <f t="shared" si="70"/>
        <v>3.2764433839682963</v>
      </c>
      <c r="J277" s="9">
        <f t="shared" si="71"/>
        <v>4.0178538438845761</v>
      </c>
      <c r="K277" s="11">
        <f t="shared" si="72"/>
        <v>0.45662100456621008</v>
      </c>
      <c r="L277" s="11">
        <f t="shared" si="73"/>
        <v>0.31446540880503143</v>
      </c>
      <c r="M277" s="11">
        <f t="shared" si="74"/>
        <v>0.25706940874035988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-0.27674543233189131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0.23107528484458417</v>
      </c>
      <c r="Q277" s="11">
        <f>2*'OddsRatio_working_3-way'!K277*'OddsRatio_working_3-way'!L277*'OddsRatio_working_3-way'!M277</f>
        <v>7.3825969598908664E-2</v>
      </c>
      <c r="R277" s="11">
        <f t="shared" si="75"/>
        <v>0</v>
      </c>
      <c r="S277" s="11">
        <f t="shared" si="76"/>
        <v>-0.83497415981725587</v>
      </c>
      <c r="T277" s="11">
        <f t="shared" si="77"/>
        <v>-0.26676490728985802</v>
      </c>
      <c r="U277" s="11">
        <f>'OddsRatio_working_3-way'!S277-'OddsRatio_working_3-way'!R277^2/3</f>
        <v>-0.83497415981725587</v>
      </c>
      <c r="V277" s="11">
        <f>'OddsRatio_working_3-way'!S277*'OddsRatio_working_3-way'!R277/3-2*'OddsRatio_working_3-way'!R277^3/27-'OddsRatio_working_3-way'!T277</f>
        <v>0.26676490728985802</v>
      </c>
      <c r="W277" s="11">
        <f>'OddsRatio_working_3-way'!V277^2+4*'OddsRatio_working_3-way'!U277^3/27</f>
        <v>-1.5077792002836057E-2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0.14683435204696021</v>
      </c>
      <c r="Y277" s="11">
        <f>IF('OddsRatio_working_3-way'!W277&gt;=0,IF('OddsRatio_working_3-way'!V277+SQRT('OddsRatio_working_3-way'!W277)&gt;0,0,PI()),ACOS('OddsRatio_working_3-way'!V277/(2*'OddsRatio_working_3-way'!X277)))</f>
        <v>0.4313856203491111</v>
      </c>
      <c r="Z277" s="11">
        <f>'OddsRatio_working_3-way'!X277^(1/3)*COS('OddsRatio_working_3-way'!Y277/3)</f>
        <v>0.52212004219456332</v>
      </c>
      <c r="AA277" s="11">
        <f>'OddsRatio_working_3-way'!X277^(1/3)*COS(('OddsRatio_working_3-way'!Y277+2*PI())/3)</f>
        <v>-0.32653166464144928</v>
      </c>
      <c r="AB277" s="11">
        <f>'OddsRatio_working_3-way'!X277^(1/3)*COS(('OddsRatio_working_3-way'!Y277+4*PI())/3)</f>
        <v>-0.19558837755311392</v>
      </c>
      <c r="AC277" s="11">
        <f>'OddsRatio_working_3-way'!X277^(1/3)*SIN('OddsRatio_working_3-way'!Y277/3)</f>
        <v>7.5600142049024807E-2</v>
      </c>
      <c r="AD277" s="11">
        <f>'OddsRatio_working_3-way'!X277^(1/3)*SIN(('OddsRatio_working_3-way'!Y277+2*PI())/3)</f>
        <v>0.41436914934098246</v>
      </c>
      <c r="AE277" s="11">
        <f>'OddsRatio_working_3-way'!X277^(1/3)*SIN(('OddsRatio_working_3-way'!Y277+4*PI())/3)</f>
        <v>-0.48996929139000728</v>
      </c>
      <c r="AF277" s="11">
        <f>-'OddsRatio_working_3-way'!U277/(3*'OddsRatio_working_3-way'!X277^(1/3))*COS(('OddsRatio_working_3-way'!Y277)/3)</f>
        <v>0.52212004219456332</v>
      </c>
      <c r="AG277" s="11">
        <f>-'OddsRatio_working_3-way'!U277/(3*'OddsRatio_working_3-way'!X277^(1/3))*COS(('OddsRatio_working_3-way'!Y277+2*PI())/3)</f>
        <v>-0.32653166464144928</v>
      </c>
      <c r="AH277" s="11">
        <f>-'OddsRatio_working_3-way'!U277/(3*'OddsRatio_working_3-way'!X277^(1/3))*COS(('OddsRatio_working_3-way'!Y277+4*PI())/3)</f>
        <v>-0.19558837755311392</v>
      </c>
      <c r="AI277" s="11">
        <f>'OddsRatio_working_3-way'!U277/(3*'OddsRatio_working_3-way'!X277^(1/3))*SIN(('OddsRatio_working_3-way'!Y277)/3)</f>
        <v>-7.5600142049024807E-2</v>
      </c>
      <c r="AJ277" s="11">
        <f>'OddsRatio_working_3-way'!U277/(3*'OddsRatio_working_3-way'!X277^(1/3))*SIN(('OddsRatio_working_3-way'!Y277+2*PI())/3)</f>
        <v>-0.41436914934098246</v>
      </c>
      <c r="AK277" s="11">
        <f>'OddsRatio_working_3-way'!U277/(3*'OddsRatio_working_3-way'!X277^(1/3))*SIN(('OddsRatio_working_3-way'!Y277+4*PI())/3)</f>
        <v>0.48996929139000728</v>
      </c>
      <c r="AL277" s="11">
        <f>'OddsRatio_working_3-way'!Z277+'OddsRatio_working_3-way'!AF277</f>
        <v>1.0442400843891266</v>
      </c>
      <c r="AM277" s="11">
        <f>'OddsRatio_working_3-way'!AA277+'OddsRatio_working_3-way'!AG277</f>
        <v>-0.65306332928289856</v>
      </c>
      <c r="AN277" s="11">
        <f>'OddsRatio_working_3-way'!AB277+'OddsRatio_working_3-way'!AH277</f>
        <v>-0.39117675510622785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1.0442400843891266</v>
      </c>
      <c r="AS277" s="11">
        <f>IF(('OddsRatio_working_3-way'!X277=0),IF(Q277&gt;0,-Q277^(1/3),(-Q277)^(1/3)),'OddsRatio_working_3-way'!AM277-'OddsRatio_working_3-way'!R277/3)</f>
        <v>-0.65306332928289856</v>
      </c>
      <c r="AT277" s="11">
        <f>IF(('OddsRatio_working_3-way'!X277=0),IF(Q277&gt;0,-Q277^(1/3),(-Q277)^(1/3)),'OddsRatio_working_3-way'!AN277-'OddsRatio_working_3-way'!R277/3)</f>
        <v>-0.39117675510622785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</v>
      </c>
      <c r="B278" s="4">
        <f>IF('True_Odds_Calculator_3-way'!B279="","",'True_Odds_Calculator_3-way'!B279)</f>
        <v>3.39</v>
      </c>
      <c r="C278" s="4">
        <f>IF('True_Odds_Calculator_3-way'!C279="","",'True_Odds_Calculator_3-way'!C279)</f>
        <v>3.9</v>
      </c>
      <c r="D278" s="9">
        <f t="shared" si="65"/>
        <v>0.46551734401616823</v>
      </c>
      <c r="E278" s="9">
        <f t="shared" si="66"/>
        <v>0.28615481978704405</v>
      </c>
      <c r="F278" s="9">
        <f t="shared" si="67"/>
        <v>0.24832783619678775</v>
      </c>
      <c r="G278" s="9">
        <f t="shared" si="68"/>
        <v>1.043770613205744</v>
      </c>
      <c r="H278" s="9">
        <f t="shared" si="69"/>
        <v>2.1481476745263186</v>
      </c>
      <c r="I278" s="9">
        <f t="shared" si="70"/>
        <v>3.4946117655617277</v>
      </c>
      <c r="J278" s="9">
        <f t="shared" si="71"/>
        <v>4.0269347782966571</v>
      </c>
      <c r="K278" s="11">
        <f t="shared" si="72"/>
        <v>0.47619047619047616</v>
      </c>
      <c r="L278" s="11">
        <f t="shared" si="73"/>
        <v>0.29498525073746312</v>
      </c>
      <c r="M278" s="11">
        <f t="shared" si="74"/>
        <v>0.25641025641025644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-0.27460281442582324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0.23015332749846024</v>
      </c>
      <c r="Q278" s="11">
        <f>2*'OddsRatio_working_3-way'!K278*'OddsRatio_working_3-way'!L278*'OddsRatio_working_3-way'!M278</f>
        <v>7.203547026555876E-2</v>
      </c>
      <c r="R278" s="11">
        <f t="shared" si="75"/>
        <v>0</v>
      </c>
      <c r="S278" s="11">
        <f t="shared" si="76"/>
        <v>-0.83813171390721541</v>
      </c>
      <c r="T278" s="11">
        <f t="shared" si="77"/>
        <v>-0.26232604504138196</v>
      </c>
      <c r="U278" s="11">
        <f>'OddsRatio_working_3-way'!S278-'OddsRatio_working_3-way'!R278^2/3</f>
        <v>-0.83813171390721541</v>
      </c>
      <c r="V278" s="11">
        <f>'OddsRatio_working_3-way'!S278*'OddsRatio_working_3-way'!R278/3-2*'OddsRatio_working_3-way'!R278^3/27-'OddsRatio_working_3-way'!T278</f>
        <v>0.26232604504138196</v>
      </c>
      <c r="W278" s="11">
        <f>'OddsRatio_working_3-way'!V278^2+4*'OddsRatio_working_3-way'!U278^3/27</f>
        <v>-1.8408453725498541E-2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0.14766804633412714</v>
      </c>
      <c r="Y278" s="11">
        <f>IF('OddsRatio_working_3-way'!W278&gt;=0,IF('OddsRatio_working_3-way'!V278+SQRT('OddsRatio_working_3-way'!W278)&gt;0,0,PI()),ACOS('OddsRatio_working_3-way'!V278/(2*'OddsRatio_working_3-way'!X278)))</f>
        <v>0.47732093625671834</v>
      </c>
      <c r="Z278" s="11">
        <f>'OddsRatio_working_3-way'!X278^(1/3)*COS('OddsRatio_working_3-way'!Y278/3)</f>
        <v>0.52188530660287202</v>
      </c>
      <c r="AA278" s="11">
        <f>'OddsRatio_working_3-way'!X278^(1/3)*COS(('OddsRatio_working_3-way'!Y278+2*PI())/3)</f>
        <v>-0.33346660479901752</v>
      </c>
      <c r="AB278" s="11">
        <f>'OddsRatio_working_3-way'!X278^(1/3)*COS(('OddsRatio_working_3-way'!Y278+4*PI())/3)</f>
        <v>-0.18841870180385462</v>
      </c>
      <c r="AC278" s="11">
        <f>'OddsRatio_working_3-way'!X278^(1/3)*SIN('OddsRatio_working_3-way'!Y278/3)</f>
        <v>8.3743445839648128E-2</v>
      </c>
      <c r="AD278" s="11">
        <f>'OddsRatio_working_3-way'!X278^(1/3)*SIN(('OddsRatio_working_3-way'!Y278+2*PI())/3)</f>
        <v>0.41009421046009376</v>
      </c>
      <c r="AE278" s="11">
        <f>'OddsRatio_working_3-way'!X278^(1/3)*SIN(('OddsRatio_working_3-way'!Y278+4*PI())/3)</f>
        <v>-0.49383765629974186</v>
      </c>
      <c r="AF278" s="11">
        <f>-'OddsRatio_working_3-way'!U278/(3*'OddsRatio_working_3-way'!X278^(1/3))*COS(('OddsRatio_working_3-way'!Y278)/3)</f>
        <v>0.52188530660287202</v>
      </c>
      <c r="AG278" s="11">
        <f>-'OddsRatio_working_3-way'!U278/(3*'OddsRatio_working_3-way'!X278^(1/3))*COS(('OddsRatio_working_3-way'!Y278+2*PI())/3)</f>
        <v>-0.33346660479901752</v>
      </c>
      <c r="AH278" s="11">
        <f>-'OddsRatio_working_3-way'!U278/(3*'OddsRatio_working_3-way'!X278^(1/3))*COS(('OddsRatio_working_3-way'!Y278+4*PI())/3)</f>
        <v>-0.18841870180385462</v>
      </c>
      <c r="AI278" s="11">
        <f>'OddsRatio_working_3-way'!U278/(3*'OddsRatio_working_3-way'!X278^(1/3))*SIN(('OddsRatio_working_3-way'!Y278)/3)</f>
        <v>-8.3743445839648128E-2</v>
      </c>
      <c r="AJ278" s="11">
        <f>'OddsRatio_working_3-way'!U278/(3*'OddsRatio_working_3-way'!X278^(1/3))*SIN(('OddsRatio_working_3-way'!Y278+2*PI())/3)</f>
        <v>-0.41009421046009376</v>
      </c>
      <c r="AK278" s="11">
        <f>'OddsRatio_working_3-way'!U278/(3*'OddsRatio_working_3-way'!X278^(1/3))*SIN(('OddsRatio_working_3-way'!Y278+4*PI())/3)</f>
        <v>0.49383765629974186</v>
      </c>
      <c r="AL278" s="11">
        <f>'OddsRatio_working_3-way'!Z278+'OddsRatio_working_3-way'!AF278</f>
        <v>1.043770613205744</v>
      </c>
      <c r="AM278" s="11">
        <f>'OddsRatio_working_3-way'!AA278+'OddsRatio_working_3-way'!AG278</f>
        <v>-0.66693320959803504</v>
      </c>
      <c r="AN278" s="11">
        <f>'OddsRatio_working_3-way'!AB278+'OddsRatio_working_3-way'!AH278</f>
        <v>-0.37683740360770923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1.043770613205744</v>
      </c>
      <c r="AS278" s="11">
        <f>IF(('OddsRatio_working_3-way'!X278=0),IF(Q278&gt;0,-Q278^(1/3),(-Q278)^(1/3)),'OddsRatio_working_3-way'!AM278-'OddsRatio_working_3-way'!R278/3)</f>
        <v>-0.66693320959803504</v>
      </c>
      <c r="AT278" s="11">
        <f>IF(('OddsRatio_working_3-way'!X278=0),IF(Q278&gt;0,-Q278^(1/3),(-Q278)^(1/3)),'OddsRatio_working_3-way'!AN278-'OddsRatio_working_3-way'!R278/3)</f>
        <v>-0.37683740360770923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1.77</v>
      </c>
      <c r="B279" s="4">
        <f>IF('True_Odds_Calculator_3-way'!B280="","",'True_Odds_Calculator_3-way'!B280)</f>
        <v>3.48</v>
      </c>
      <c r="C279" s="4">
        <f>IF('True_Odds_Calculator_3-way'!C280="","",'True_Odds_Calculator_3-way'!C280)</f>
        <v>5.62</v>
      </c>
      <c r="D279" s="9">
        <f t="shared" si="65"/>
        <v>0.55238852287741191</v>
      </c>
      <c r="E279" s="9">
        <f t="shared" si="66"/>
        <v>0.2770189096987562</v>
      </c>
      <c r="F279" s="9">
        <f t="shared" si="67"/>
        <v>0.1705925674238318</v>
      </c>
      <c r="G279" s="9">
        <f t="shared" si="68"/>
        <v>1.0523636581452269</v>
      </c>
      <c r="H279" s="9">
        <f t="shared" si="69"/>
        <v>1.810320016771825</v>
      </c>
      <c r="I279" s="9">
        <f t="shared" si="70"/>
        <v>3.6098618722001632</v>
      </c>
      <c r="J279" s="9">
        <f t="shared" si="71"/>
        <v>5.8619201006309485</v>
      </c>
      <c r="K279" s="11">
        <f t="shared" si="72"/>
        <v>0.56497175141242939</v>
      </c>
      <c r="L279" s="11">
        <f t="shared" si="73"/>
        <v>0.28735632183908044</v>
      </c>
      <c r="M279" s="11">
        <f t="shared" si="74"/>
        <v>0.17793594306049823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-0.25485640676856824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0.22734526136212108</v>
      </c>
      <c r="Q279" s="11">
        <f>2*'OddsRatio_working_3-way'!K279*'OddsRatio_working_3-way'!L279*'OddsRatio_working_3-way'!M279</f>
        <v>5.7775161718455162E-2</v>
      </c>
      <c r="R279" s="11">
        <f t="shared" si="75"/>
        <v>0</v>
      </c>
      <c r="S279" s="11">
        <f t="shared" si="76"/>
        <v>-0.89205236880142602</v>
      </c>
      <c r="T279" s="11">
        <f t="shared" si="77"/>
        <v>-0.22669691710328485</v>
      </c>
      <c r="U279" s="11">
        <f>'OddsRatio_working_3-way'!S279-'OddsRatio_working_3-way'!R279^2/3</f>
        <v>-0.89205236880142602</v>
      </c>
      <c r="V279" s="11">
        <f>'OddsRatio_working_3-way'!S279*'OddsRatio_working_3-way'!R279/3-2*'OddsRatio_working_3-way'!R279^3/27-'OddsRatio_working_3-way'!T279</f>
        <v>0.22669691710328485</v>
      </c>
      <c r="W279" s="11">
        <f>'OddsRatio_working_3-way'!V279^2+4*'OddsRatio_working_3-way'!U279^3/27</f>
        <v>-5.3772552109066986E-2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0.16214503101637173</v>
      </c>
      <c r="Y279" s="11">
        <f>IF('OddsRatio_working_3-way'!W279&gt;=0,IF('OddsRatio_working_3-way'!V279+SQRT('OddsRatio_working_3-way'!W279)&gt;0,0,PI()),ACOS('OddsRatio_working_3-way'!V279/(2*'OddsRatio_working_3-way'!X279)))</f>
        <v>0.79671982462552404</v>
      </c>
      <c r="Z279" s="11">
        <f>'OddsRatio_working_3-way'!X279^(1/3)*COS('OddsRatio_working_3-way'!Y279/3)</f>
        <v>0.52618182907261357</v>
      </c>
      <c r="AA279" s="11">
        <f>'OddsRatio_working_3-way'!X279^(1/3)*COS(('OddsRatio_working_3-way'!Y279+2*PI())/3)</f>
        <v>-0.38703688770891836</v>
      </c>
      <c r="AB279" s="11">
        <f>'OddsRatio_working_3-way'!X279^(1/3)*COS(('OddsRatio_working_3-way'!Y279+4*PI())/3)</f>
        <v>-0.13914494136369526</v>
      </c>
      <c r="AC279" s="11">
        <f>'OddsRatio_working_3-way'!X279^(1/3)*SIN('OddsRatio_working_3-way'!Y279/3)</f>
        <v>0.14312048195235491</v>
      </c>
      <c r="AD279" s="11">
        <f>'OddsRatio_working_3-way'!X279^(1/3)*SIN(('OddsRatio_working_3-way'!Y279+2*PI())/3)</f>
        <v>0.38412659001046717</v>
      </c>
      <c r="AE279" s="11">
        <f>'OddsRatio_working_3-way'!X279^(1/3)*SIN(('OddsRatio_working_3-way'!Y279+4*PI())/3)</f>
        <v>-0.52724707196282206</v>
      </c>
      <c r="AF279" s="11">
        <f>-'OddsRatio_working_3-way'!U279/(3*'OddsRatio_working_3-way'!X279^(1/3))*COS(('OddsRatio_working_3-way'!Y279)/3)</f>
        <v>0.52618182907261335</v>
      </c>
      <c r="AG279" s="11">
        <f>-'OddsRatio_working_3-way'!U279/(3*'OddsRatio_working_3-way'!X279^(1/3))*COS(('OddsRatio_working_3-way'!Y279+2*PI())/3)</f>
        <v>-0.38703688770891825</v>
      </c>
      <c r="AH279" s="11">
        <f>-'OddsRatio_working_3-way'!U279/(3*'OddsRatio_working_3-way'!X279^(1/3))*COS(('OddsRatio_working_3-way'!Y279+4*PI())/3)</f>
        <v>-0.13914494136369521</v>
      </c>
      <c r="AI279" s="11">
        <f>'OddsRatio_working_3-way'!U279/(3*'OddsRatio_working_3-way'!X279^(1/3))*SIN(('OddsRatio_working_3-way'!Y279)/3)</f>
        <v>-0.14312048195235486</v>
      </c>
      <c r="AJ279" s="11">
        <f>'OddsRatio_working_3-way'!U279/(3*'OddsRatio_working_3-way'!X279^(1/3))*SIN(('OddsRatio_working_3-way'!Y279+2*PI())/3)</f>
        <v>-0.38412659001046701</v>
      </c>
      <c r="AK279" s="11">
        <f>'OddsRatio_working_3-way'!U279/(3*'OddsRatio_working_3-way'!X279^(1/3))*SIN(('OddsRatio_working_3-way'!Y279+4*PI())/3)</f>
        <v>0.52724707196282183</v>
      </c>
      <c r="AL279" s="11">
        <f>'OddsRatio_working_3-way'!Z279+'OddsRatio_working_3-way'!AF279</f>
        <v>1.0523636581452269</v>
      </c>
      <c r="AM279" s="11">
        <f>'OddsRatio_working_3-way'!AA279+'OddsRatio_working_3-way'!AG279</f>
        <v>-0.77407377541783662</v>
      </c>
      <c r="AN279" s="11">
        <f>'OddsRatio_working_3-way'!AB279+'OddsRatio_working_3-way'!AH279</f>
        <v>-0.27828988272739047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1.0523636581452269</v>
      </c>
      <c r="AS279" s="11">
        <f>IF(('OddsRatio_working_3-way'!X279=0),IF(Q279&gt;0,-Q279^(1/3),(-Q279)^(1/3)),'OddsRatio_working_3-way'!AM279-'OddsRatio_working_3-way'!R279/3)</f>
        <v>-0.77407377541783662</v>
      </c>
      <c r="AT279" s="11">
        <f>IF(('OddsRatio_working_3-way'!X279=0),IF(Q279&gt;0,-Q279^(1/3),(-Q279)^(1/3)),'OddsRatio_working_3-way'!AN279-'OddsRatio_working_3-way'!R279/3)</f>
        <v>-0.27828988272739047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2.0099999999999998</v>
      </c>
      <c r="B280" s="4">
        <f>IF('True_Odds_Calculator_3-way'!B281="","",'True_Odds_Calculator_3-way'!B281)</f>
        <v>3.37</v>
      </c>
      <c r="C280" s="4">
        <f>IF('True_Odds_Calculator_3-way'!C281="","",'True_Odds_Calculator_3-way'!C281)</f>
        <v>4.29</v>
      </c>
      <c r="D280" s="9">
        <f t="shared" si="65"/>
        <v>0.48672230342442235</v>
      </c>
      <c r="E280" s="9">
        <f t="shared" si="66"/>
        <v>0.28780616477863374</v>
      </c>
      <c r="F280" s="9">
        <f t="shared" si="67"/>
        <v>0.22547153179694371</v>
      </c>
      <c r="G280" s="9">
        <f t="shared" si="68"/>
        <v>1.0441184544210069</v>
      </c>
      <c r="H280" s="9">
        <f t="shared" si="69"/>
        <v>2.054559638965217</v>
      </c>
      <c r="I280" s="9">
        <f t="shared" si="70"/>
        <v>3.4745607369777867</v>
      </c>
      <c r="J280" s="9">
        <f t="shared" si="71"/>
        <v>4.4351497150451129</v>
      </c>
      <c r="K280" s="11">
        <f t="shared" si="72"/>
        <v>0.49751243781094534</v>
      </c>
      <c r="L280" s="11">
        <f t="shared" si="73"/>
        <v>0.29673590504451036</v>
      </c>
      <c r="M280" s="11">
        <f t="shared" si="74"/>
        <v>0.23310023310023309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-0.27100815979862869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0.22953165253532853</v>
      </c>
      <c r="Q280" s="11">
        <f>2*'OddsRatio_working_3-way'!K280*'OddsRatio_working_3-way'!L280*'OddsRatio_working_3-way'!M280</f>
        <v>6.8825083218989058E-2</v>
      </c>
      <c r="R280" s="11">
        <f t="shared" si="75"/>
        <v>0</v>
      </c>
      <c r="S280" s="11">
        <f t="shared" si="76"/>
        <v>-0.84695476588557672</v>
      </c>
      <c r="T280" s="11">
        <f t="shared" si="77"/>
        <v>-0.25395945004065268</v>
      </c>
      <c r="U280" s="11">
        <f>'OddsRatio_working_3-way'!S280-'OddsRatio_working_3-way'!R280^2/3</f>
        <v>-0.84695476588557672</v>
      </c>
      <c r="V280" s="11">
        <f>'OddsRatio_working_3-way'!S280*'OddsRatio_working_3-way'!R280/3-2*'OddsRatio_working_3-way'!R280^3/27-'OddsRatio_working_3-way'!T280</f>
        <v>0.25395945004065268</v>
      </c>
      <c r="W280" s="11">
        <f>'OddsRatio_working_3-way'!V280^2+4*'OddsRatio_working_3-way'!U280^3/27</f>
        <v>-2.551171982641641E-2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0.15000593495872686</v>
      </c>
      <c r="Y280" s="11">
        <f>IF('OddsRatio_working_3-way'!W280&gt;=0,IF('OddsRatio_working_3-way'!V280+SQRT('OddsRatio_working_3-way'!W280)&gt;0,0,PI()),ACOS('OddsRatio_working_3-way'!V280/(2*'OddsRatio_working_3-way'!X280)))</f>
        <v>0.56142369165133377</v>
      </c>
      <c r="Z280" s="11">
        <f>'OddsRatio_working_3-way'!X280^(1/3)*COS('OddsRatio_working_3-way'!Y280/3)</f>
        <v>0.52205922721050346</v>
      </c>
      <c r="AA280" s="11">
        <f>'OddsRatio_working_3-way'!X280^(1/3)*COS(('OddsRatio_working_3-way'!Y280+2*PI())/3)</f>
        <v>-0.34664102601430574</v>
      </c>
      <c r="AB280" s="11">
        <f>'OddsRatio_working_3-way'!X280^(1/3)*COS(('OddsRatio_working_3-way'!Y280+4*PI())/3)</f>
        <v>-0.1754182011961978</v>
      </c>
      <c r="AC280" s="11">
        <f>'OddsRatio_working_3-way'!X280^(1/3)*SIN('OddsRatio_working_3-way'!Y280/3)</f>
        <v>9.8855544000142764E-2</v>
      </c>
      <c r="AD280" s="11">
        <f>'OddsRatio_working_3-way'!X280^(1/3)*SIN(('OddsRatio_working_3-way'!Y280+2*PI())/3)</f>
        <v>0.40268878104429684</v>
      </c>
      <c r="AE280" s="11">
        <f>'OddsRatio_working_3-way'!X280^(1/3)*SIN(('OddsRatio_working_3-way'!Y280+4*PI())/3)</f>
        <v>-0.50154432504443958</v>
      </c>
      <c r="AF280" s="11">
        <f>-'OddsRatio_working_3-way'!U280/(3*'OddsRatio_working_3-way'!X280^(1/3))*COS(('OddsRatio_working_3-way'!Y280)/3)</f>
        <v>0.52205922721050346</v>
      </c>
      <c r="AG280" s="11">
        <f>-'OddsRatio_working_3-way'!U280/(3*'OddsRatio_working_3-way'!X280^(1/3))*COS(('OddsRatio_working_3-way'!Y280+2*PI())/3)</f>
        <v>-0.34664102601430574</v>
      </c>
      <c r="AH280" s="11">
        <f>-'OddsRatio_working_3-way'!U280/(3*'OddsRatio_working_3-way'!X280^(1/3))*COS(('OddsRatio_working_3-way'!Y280+4*PI())/3)</f>
        <v>-0.1754182011961978</v>
      </c>
      <c r="AI280" s="11">
        <f>'OddsRatio_working_3-way'!U280/(3*'OddsRatio_working_3-way'!X280^(1/3))*SIN(('OddsRatio_working_3-way'!Y280)/3)</f>
        <v>-9.8855544000142764E-2</v>
      </c>
      <c r="AJ280" s="11">
        <f>'OddsRatio_working_3-way'!U280/(3*'OddsRatio_working_3-way'!X280^(1/3))*SIN(('OddsRatio_working_3-way'!Y280+2*PI())/3)</f>
        <v>-0.40268878104429684</v>
      </c>
      <c r="AK280" s="11">
        <f>'OddsRatio_working_3-way'!U280/(3*'OddsRatio_working_3-way'!X280^(1/3))*SIN(('OddsRatio_working_3-way'!Y280+4*PI())/3)</f>
        <v>0.50154432504443958</v>
      </c>
      <c r="AL280" s="11">
        <f>'OddsRatio_working_3-way'!Z280+'OddsRatio_working_3-way'!AF280</f>
        <v>1.0441184544210069</v>
      </c>
      <c r="AM280" s="11">
        <f>'OddsRatio_working_3-way'!AA280+'OddsRatio_working_3-way'!AG280</f>
        <v>-0.69328205202861148</v>
      </c>
      <c r="AN280" s="11">
        <f>'OddsRatio_working_3-way'!AB280+'OddsRatio_working_3-way'!AH280</f>
        <v>-0.35083640239239561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1.0441184544210069</v>
      </c>
      <c r="AS280" s="11">
        <f>IF(('OddsRatio_working_3-way'!X280=0),IF(Q280&gt;0,-Q280^(1/3),(-Q280)^(1/3)),'OddsRatio_working_3-way'!AM280-'OddsRatio_working_3-way'!R280/3)</f>
        <v>-0.69328205202861148</v>
      </c>
      <c r="AT280" s="11">
        <f>IF(('OddsRatio_working_3-way'!X280=0),IF(Q280&gt;0,-Q280^(1/3),(-Q280)^(1/3)),'OddsRatio_working_3-way'!AN280-'OddsRatio_working_3-way'!R280/3)</f>
        <v>-0.35083640239239561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</v>
      </c>
      <c r="B281" s="4">
        <f>IF('True_Odds_Calculator_3-way'!B282="","",'True_Odds_Calculator_3-way'!B282)</f>
        <v>3.06</v>
      </c>
      <c r="C281" s="4">
        <f>IF('True_Odds_Calculator_3-way'!C282="","",'True_Odds_Calculator_3-way'!C282)</f>
        <v>3.03</v>
      </c>
      <c r="D281" s="9">
        <f t="shared" si="65"/>
        <v>0.360953107035692</v>
      </c>
      <c r="E281" s="9">
        <f t="shared" si="66"/>
        <v>0.31792859985257382</v>
      </c>
      <c r="F281" s="9">
        <f t="shared" si="67"/>
        <v>0.32111829311173412</v>
      </c>
      <c r="G281" s="9">
        <f t="shared" si="68"/>
        <v>1.0414370446204728</v>
      </c>
      <c r="H281" s="9">
        <f t="shared" si="69"/>
        <v>2.7704429758548037</v>
      </c>
      <c r="I281" s="9">
        <f t="shared" si="70"/>
        <v>3.1453603119181741</v>
      </c>
      <c r="J281" s="9">
        <f t="shared" si="71"/>
        <v>3.1141172005795599</v>
      </c>
      <c r="K281" s="11">
        <f t="shared" si="72"/>
        <v>0.37037037037037035</v>
      </c>
      <c r="L281" s="11">
        <f t="shared" si="73"/>
        <v>0.32679738562091504</v>
      </c>
      <c r="M281" s="11">
        <f t="shared" si="74"/>
        <v>0.33003300330033003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-0.28397778049409872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0.2312867452322574</v>
      </c>
      <c r="Q281" s="11">
        <f>2*'OddsRatio_working_3-way'!K281*'OddsRatio_working_3-way'!L281*'OddsRatio_working_3-way'!M281</f>
        <v>7.9891794553456796E-2</v>
      </c>
      <c r="R281" s="11">
        <f t="shared" si="75"/>
        <v>0</v>
      </c>
      <c r="S281" s="11">
        <f t="shared" si="76"/>
        <v>-0.81445366898014659</v>
      </c>
      <c r="T281" s="11">
        <f t="shared" si="77"/>
        <v>-0.28133114645255497</v>
      </c>
      <c r="U281" s="11">
        <f>'OddsRatio_working_3-way'!S281-'OddsRatio_working_3-way'!R281^2/3</f>
        <v>-0.81445366898014659</v>
      </c>
      <c r="V281" s="11">
        <f>'OddsRatio_working_3-way'!S281*'OddsRatio_working_3-way'!R281/3-2*'OddsRatio_working_3-way'!R281^3/27-'OddsRatio_working_3-way'!T281</f>
        <v>0.28133114645255497</v>
      </c>
      <c r="W281" s="11">
        <f>'OddsRatio_working_3-way'!V281^2+4*'OddsRatio_working_3-way'!U281^3/27</f>
        <v>-8.9062965785953463E-4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0.14145480163480531</v>
      </c>
      <c r="Y281" s="11">
        <f>IF('OddsRatio_working_3-way'!W281&gt;=0,IF('OddsRatio_working_3-way'!V281+SQRT('OddsRatio_working_3-way'!W281)&gt;0,0,PI()),ACOS('OddsRatio_working_3-way'!V281/(2*'OddsRatio_working_3-way'!X281)))</f>
        <v>0.10568409589648109</v>
      </c>
      <c r="Z281" s="11">
        <f>'OddsRatio_working_3-way'!X281^(1/3)*COS('OddsRatio_working_3-way'!Y281/3)</f>
        <v>0.52071852231023641</v>
      </c>
      <c r="AA281" s="11">
        <f>'OddsRatio_working_3-way'!X281^(1/3)*COS(('OddsRatio_working_3-way'!Y281+2*PI())/3)</f>
        <v>-0.2762521097770464</v>
      </c>
      <c r="AB281" s="11">
        <f>'OddsRatio_working_3-way'!X281^(1/3)*COS(('OddsRatio_working_3-way'!Y281+4*PI())/3)</f>
        <v>-0.2444664125331899</v>
      </c>
      <c r="AC281" s="11">
        <f>'OddsRatio_working_3-way'!X281^(1/3)*SIN('OddsRatio_working_3-way'!Y281/3)</f>
        <v>1.8351480860120482E-2</v>
      </c>
      <c r="AD281" s="11">
        <f>'OddsRatio_working_3-way'!X281^(1/3)*SIN(('OddsRatio_working_3-way'!Y281+2*PI())/3)</f>
        <v>0.44177972811169847</v>
      </c>
      <c r="AE281" s="11">
        <f>'OddsRatio_working_3-way'!X281^(1/3)*SIN(('OddsRatio_working_3-way'!Y281+4*PI())/3)</f>
        <v>-0.46013120897181897</v>
      </c>
      <c r="AF281" s="11">
        <f>-'OddsRatio_working_3-way'!U281/(3*'OddsRatio_working_3-way'!X281^(1/3))*COS(('OddsRatio_working_3-way'!Y281)/3)</f>
        <v>0.52071852231023641</v>
      </c>
      <c r="AG281" s="11">
        <f>-'OddsRatio_working_3-way'!U281/(3*'OddsRatio_working_3-way'!X281^(1/3))*COS(('OddsRatio_working_3-way'!Y281+2*PI())/3)</f>
        <v>-0.2762521097770464</v>
      </c>
      <c r="AH281" s="11">
        <f>-'OddsRatio_working_3-way'!U281/(3*'OddsRatio_working_3-way'!X281^(1/3))*COS(('OddsRatio_working_3-way'!Y281+4*PI())/3)</f>
        <v>-0.2444664125331899</v>
      </c>
      <c r="AI281" s="11">
        <f>'OddsRatio_working_3-way'!U281/(3*'OddsRatio_working_3-way'!X281^(1/3))*SIN(('OddsRatio_working_3-way'!Y281)/3)</f>
        <v>-1.8351480860120482E-2</v>
      </c>
      <c r="AJ281" s="11">
        <f>'OddsRatio_working_3-way'!U281/(3*'OddsRatio_working_3-way'!X281^(1/3))*SIN(('OddsRatio_working_3-way'!Y281+2*PI())/3)</f>
        <v>-0.44177972811169847</v>
      </c>
      <c r="AK281" s="11">
        <f>'OddsRatio_working_3-way'!U281/(3*'OddsRatio_working_3-way'!X281^(1/3))*SIN(('OddsRatio_working_3-way'!Y281+4*PI())/3)</f>
        <v>0.46013120897181897</v>
      </c>
      <c r="AL281" s="11">
        <f>'OddsRatio_working_3-way'!Z281+'OddsRatio_working_3-way'!AF281</f>
        <v>1.0414370446204728</v>
      </c>
      <c r="AM281" s="11">
        <f>'OddsRatio_working_3-way'!AA281+'OddsRatio_working_3-way'!AG281</f>
        <v>-0.55250421955409279</v>
      </c>
      <c r="AN281" s="11">
        <f>'OddsRatio_working_3-way'!AB281+'OddsRatio_working_3-way'!AH281</f>
        <v>-0.48893282506637981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1.0414370446204728</v>
      </c>
      <c r="AS281" s="11">
        <f>IF(('OddsRatio_working_3-way'!X281=0),IF(Q281&gt;0,-Q281^(1/3),(-Q281)^(1/3)),'OddsRatio_working_3-way'!AM281-'OddsRatio_working_3-way'!R281/3)</f>
        <v>-0.55250421955409279</v>
      </c>
      <c r="AT281" s="11">
        <f>IF(('OddsRatio_working_3-way'!X281=0),IF(Q281&gt;0,-Q281^(1/3),(-Q281)^(1/3)),'OddsRatio_working_3-way'!AN281-'OddsRatio_working_3-way'!R281/3)</f>
        <v>-0.48893282506637981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3.68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2.14</v>
      </c>
      <c r="D282" s="9">
        <f t="shared" si="65"/>
        <v>0.26325987586422933</v>
      </c>
      <c r="E282" s="9">
        <f t="shared" si="66"/>
        <v>0.28020638445479251</v>
      </c>
      <c r="F282" s="9">
        <f t="shared" si="67"/>
        <v>0.45653373968097793</v>
      </c>
      <c r="G282" s="9">
        <f t="shared" si="68"/>
        <v>1.0442268518569064</v>
      </c>
      <c r="H282" s="9">
        <f t="shared" si="69"/>
        <v>3.7985279629765101</v>
      </c>
      <c r="I282" s="9">
        <f t="shared" si="70"/>
        <v>3.5687980555679895</v>
      </c>
      <c r="J282" s="9">
        <f t="shared" si="71"/>
        <v>2.1904186111168737</v>
      </c>
      <c r="K282" s="11">
        <f t="shared" si="72"/>
        <v>0.27173913043478259</v>
      </c>
      <c r="L282" s="11">
        <f t="shared" si="73"/>
        <v>0.28901734104046245</v>
      </c>
      <c r="M282" s="11">
        <f t="shared" si="74"/>
        <v>0.46728971962616822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-0.27582718148785779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0.23047400722954392</v>
      </c>
      <c r="Q282" s="11">
        <f>2*'OddsRatio_working_3-way'!K282*'OddsRatio_working_3-way'!L282*'OddsRatio_working_3-way'!M282</f>
        <v>7.3399365359727353E-2</v>
      </c>
      <c r="R282" s="11">
        <f t="shared" si="75"/>
        <v>0</v>
      </c>
      <c r="S282" s="11">
        <f t="shared" si="76"/>
        <v>-0.83557394882668456</v>
      </c>
      <c r="T282" s="11">
        <f t="shared" si="77"/>
        <v>-0.26610635312951736</v>
      </c>
      <c r="U282" s="11">
        <f>'OddsRatio_working_3-way'!S282-'OddsRatio_working_3-way'!R282^2/3</f>
        <v>-0.83557394882668456</v>
      </c>
      <c r="V282" s="11">
        <f>'OddsRatio_working_3-way'!S282*'OddsRatio_working_3-way'!R282/3-2*'OddsRatio_working_3-way'!R282^3/27-'OddsRatio_working_3-way'!T282</f>
        <v>0.26610635312951736</v>
      </c>
      <c r="W282" s="11">
        <f>'OddsRatio_working_3-way'!V282^2+4*'OddsRatio_working_3-way'!U282^3/27</f>
        <v>-1.5614699904308527E-2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0.14699259426940522</v>
      </c>
      <c r="Y282" s="11">
        <f>IF('OddsRatio_working_3-way'!W282&gt;=0,IF('OddsRatio_working_3-way'!V282+SQRT('OddsRatio_working_3-way'!W282)&gt;0,0,PI()),ACOS('OddsRatio_working_3-way'!V282/(2*'OddsRatio_working_3-way'!X282)))</f>
        <v>0.43901858284791562</v>
      </c>
      <c r="Z282" s="11">
        <f>'OddsRatio_working_3-way'!X282^(1/3)*COS('OddsRatio_working_3-way'!Y282/3)</f>
        <v>0.52211342592845322</v>
      </c>
      <c r="AA282" s="11">
        <f>'OddsRatio_working_3-way'!X282^(1/3)*COS(('OddsRatio_working_3-way'!Y282+2*PI())/3)</f>
        <v>-0.32770253095463975</v>
      </c>
      <c r="AB282" s="11">
        <f>'OddsRatio_working_3-way'!X282^(1/3)*COS(('OddsRatio_working_3-way'!Y282+4*PI())/3)</f>
        <v>-0.19441089497381386</v>
      </c>
      <c r="AC282" s="11">
        <f>'OddsRatio_working_3-way'!X282^(1/3)*SIN('OddsRatio_working_3-way'!Y282/3)</f>
        <v>7.6955961914255674E-2</v>
      </c>
      <c r="AD282" s="11">
        <f>'OddsRatio_working_3-way'!X282^(1/3)*SIN(('OddsRatio_working_3-way'!Y282+2*PI())/3)</f>
        <v>0.41368550955383748</v>
      </c>
      <c r="AE282" s="11">
        <f>'OddsRatio_working_3-way'!X282^(1/3)*SIN(('OddsRatio_working_3-way'!Y282+4*PI())/3)</f>
        <v>-0.490641471468093</v>
      </c>
      <c r="AF282" s="11">
        <f>-'OddsRatio_working_3-way'!U282/(3*'OddsRatio_working_3-way'!X282^(1/3))*COS(('OddsRatio_working_3-way'!Y282)/3)</f>
        <v>0.52211342592845322</v>
      </c>
      <c r="AG282" s="11">
        <f>-'OddsRatio_working_3-way'!U282/(3*'OddsRatio_working_3-way'!X282^(1/3))*COS(('OddsRatio_working_3-way'!Y282+2*PI())/3)</f>
        <v>-0.32770253095463975</v>
      </c>
      <c r="AH282" s="11">
        <f>-'OddsRatio_working_3-way'!U282/(3*'OddsRatio_working_3-way'!X282^(1/3))*COS(('OddsRatio_working_3-way'!Y282+4*PI())/3)</f>
        <v>-0.19441089497381386</v>
      </c>
      <c r="AI282" s="11">
        <f>'OddsRatio_working_3-way'!U282/(3*'OddsRatio_working_3-way'!X282^(1/3))*SIN(('OddsRatio_working_3-way'!Y282)/3)</f>
        <v>-7.6955961914255674E-2</v>
      </c>
      <c r="AJ282" s="11">
        <f>'OddsRatio_working_3-way'!U282/(3*'OddsRatio_working_3-way'!X282^(1/3))*SIN(('OddsRatio_working_3-way'!Y282+2*PI())/3)</f>
        <v>-0.41368550955383748</v>
      </c>
      <c r="AK282" s="11">
        <f>'OddsRatio_working_3-way'!U282/(3*'OddsRatio_working_3-way'!X282^(1/3))*SIN(('OddsRatio_working_3-way'!Y282+4*PI())/3)</f>
        <v>0.490641471468093</v>
      </c>
      <c r="AL282" s="11">
        <f>'OddsRatio_working_3-way'!Z282+'OddsRatio_working_3-way'!AF282</f>
        <v>1.0442268518569064</v>
      </c>
      <c r="AM282" s="11">
        <f>'OddsRatio_working_3-way'!AA282+'OddsRatio_working_3-way'!AG282</f>
        <v>-0.6554050619092795</v>
      </c>
      <c r="AN282" s="11">
        <f>'OddsRatio_working_3-way'!AB282+'OddsRatio_working_3-way'!AH282</f>
        <v>-0.38882178994762773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1.0442268518569064</v>
      </c>
      <c r="AS282" s="11">
        <f>IF(('OddsRatio_working_3-way'!X282=0),IF(Q282&gt;0,-Q282^(1/3),(-Q282)^(1/3)),'OddsRatio_working_3-way'!AM282-'OddsRatio_working_3-way'!R282/3)</f>
        <v>-0.6554050619092795</v>
      </c>
      <c r="AT282" s="11">
        <f>IF(('OddsRatio_working_3-way'!X282=0),IF(Q282&gt;0,-Q282^(1/3),(-Q282)^(1/3)),'OddsRatio_working_3-way'!AN282-'OddsRatio_working_3-way'!R282/3)</f>
        <v>-0.38882178994762773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2.74</v>
      </c>
      <c r="B283" s="4">
        <f>IF('True_Odds_Calculator_3-way'!B284="","",'True_Odds_Calculator_3-way'!B284)</f>
        <v>3.08</v>
      </c>
      <c r="C283" s="4">
        <f>IF('True_Odds_Calculator_3-way'!C284="","",'True_Odds_Calculator_3-way'!C284)</f>
        <v>2.96</v>
      </c>
      <c r="D283" s="9">
        <f t="shared" si="65"/>
        <v>0.35551696272738054</v>
      </c>
      <c r="E283" s="9">
        <f t="shared" si="66"/>
        <v>0.3157530823360456</v>
      </c>
      <c r="F283" s="9">
        <f t="shared" si="67"/>
        <v>0.3287299549365742</v>
      </c>
      <c r="G283" s="9">
        <f t="shared" si="68"/>
        <v>1.041842131287289</v>
      </c>
      <c r="H283" s="9">
        <f t="shared" si="69"/>
        <v>2.812805308439883</v>
      </c>
      <c r="I283" s="9">
        <f t="shared" si="70"/>
        <v>3.1670316330775607</v>
      </c>
      <c r="J283" s="9">
        <f t="shared" si="71"/>
        <v>3.0420105773230857</v>
      </c>
      <c r="K283" s="11">
        <f t="shared" si="72"/>
        <v>0.36496350364963503</v>
      </c>
      <c r="L283" s="11">
        <f t="shared" si="73"/>
        <v>0.32467532467532467</v>
      </c>
      <c r="M283" s="11">
        <f t="shared" si="74"/>
        <v>0.33783783783783783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-0.2839720941910725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0.23138481167678243</v>
      </c>
      <c r="Q283" s="11">
        <f>2*'OddsRatio_working_3-way'!K283*'OddsRatio_working_3-way'!L283*'OddsRatio_working_3-way'!M283</f>
        <v>8.0063948677087368E-2</v>
      </c>
      <c r="R283" s="11">
        <f t="shared" si="75"/>
        <v>0</v>
      </c>
      <c r="S283" s="11">
        <f t="shared" si="76"/>
        <v>-0.81481531604684243</v>
      </c>
      <c r="T283" s="11">
        <f t="shared" si="77"/>
        <v>-0.28194301593316351</v>
      </c>
      <c r="U283" s="11">
        <f>'OddsRatio_working_3-way'!S283-'OddsRatio_working_3-way'!R283^2/3</f>
        <v>-0.81481531604684243</v>
      </c>
      <c r="V283" s="11">
        <f>'OddsRatio_working_3-way'!S283*'OddsRatio_working_3-way'!R283/3-2*'OddsRatio_working_3-way'!R283^3/27-'OddsRatio_working_3-way'!T283</f>
        <v>0.28194301593316351</v>
      </c>
      <c r="W283" s="11">
        <f>'OddsRatio_working_3-way'!V283^2+4*'OddsRatio_working_3-way'!U283^3/27</f>
        <v>-6.5264588381559741E-4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0.14154902871205413</v>
      </c>
      <c r="Y283" s="11">
        <f>IF('OddsRatio_working_3-way'!W283&gt;=0,IF('OddsRatio_working_3-way'!V283+SQRT('OddsRatio_working_3-way'!W283)&gt;0,0,PI()),ACOS('OddsRatio_working_3-way'!V283/(2*'OddsRatio_working_3-way'!X283)))</f>
        <v>9.0363515131276939E-2</v>
      </c>
      <c r="Z283" s="11">
        <f>'OddsRatio_working_3-way'!X283^(1/3)*COS('OddsRatio_working_3-way'!Y283/3)</f>
        <v>0.5209210656436446</v>
      </c>
      <c r="AA283" s="11">
        <f>'OddsRatio_working_3-way'!X283^(1/3)*COS(('OddsRatio_working_3-way'!Y283+2*PI())/3)</f>
        <v>-0.27405323447484103</v>
      </c>
      <c r="AB283" s="11">
        <f>'OddsRatio_working_3-way'!X283^(1/3)*COS(('OddsRatio_working_3-way'!Y283+4*PI())/3)</f>
        <v>-0.24686783116880362</v>
      </c>
      <c r="AC283" s="11">
        <f>'OddsRatio_working_3-way'!X283^(1/3)*SIN('OddsRatio_working_3-way'!Y283/3)</f>
        <v>1.5695499916769384E-2</v>
      </c>
      <c r="AD283" s="11">
        <f>'OddsRatio_working_3-way'!X283^(1/3)*SIN(('OddsRatio_working_3-way'!Y283+2*PI())/3)</f>
        <v>0.44328312625547267</v>
      </c>
      <c r="AE283" s="11">
        <f>'OddsRatio_working_3-way'!X283^(1/3)*SIN(('OddsRatio_working_3-way'!Y283+4*PI())/3)</f>
        <v>-0.45897862617224194</v>
      </c>
      <c r="AF283" s="11">
        <f>-'OddsRatio_working_3-way'!U283/(3*'OddsRatio_working_3-way'!X283^(1/3))*COS(('OddsRatio_working_3-way'!Y283)/3)</f>
        <v>0.52092106564364449</v>
      </c>
      <c r="AG283" s="11">
        <f>-'OddsRatio_working_3-way'!U283/(3*'OddsRatio_working_3-way'!X283^(1/3))*COS(('OddsRatio_working_3-way'!Y283+2*PI())/3)</f>
        <v>-0.27405323447484098</v>
      </c>
      <c r="AH283" s="11">
        <f>-'OddsRatio_working_3-way'!U283/(3*'OddsRatio_working_3-way'!X283^(1/3))*COS(('OddsRatio_working_3-way'!Y283+4*PI())/3)</f>
        <v>-0.24686783116880356</v>
      </c>
      <c r="AI283" s="11">
        <f>'OddsRatio_working_3-way'!U283/(3*'OddsRatio_working_3-way'!X283^(1/3))*SIN(('OddsRatio_working_3-way'!Y283)/3)</f>
        <v>-1.5695499916769381E-2</v>
      </c>
      <c r="AJ283" s="11">
        <f>'OddsRatio_working_3-way'!U283/(3*'OddsRatio_working_3-way'!X283^(1/3))*SIN(('OddsRatio_working_3-way'!Y283+2*PI())/3)</f>
        <v>-0.44328312625547256</v>
      </c>
      <c r="AK283" s="11">
        <f>'OddsRatio_working_3-way'!U283/(3*'OddsRatio_working_3-way'!X283^(1/3))*SIN(('OddsRatio_working_3-way'!Y283+4*PI())/3)</f>
        <v>0.45897862617224189</v>
      </c>
      <c r="AL283" s="11">
        <f>'OddsRatio_working_3-way'!Z283+'OddsRatio_working_3-way'!AF283</f>
        <v>1.041842131287289</v>
      </c>
      <c r="AM283" s="11">
        <f>'OddsRatio_working_3-way'!AA283+'OddsRatio_working_3-way'!AG283</f>
        <v>-0.54810646894968196</v>
      </c>
      <c r="AN283" s="11">
        <f>'OddsRatio_working_3-way'!AB283+'OddsRatio_working_3-way'!AH283</f>
        <v>-0.49373566233760718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1.041842131287289</v>
      </c>
      <c r="AS283" s="11">
        <f>IF(('OddsRatio_working_3-way'!X283=0),IF(Q283&gt;0,-Q283^(1/3),(-Q283)^(1/3)),'OddsRatio_working_3-way'!AM283-'OddsRatio_working_3-way'!R283/3)</f>
        <v>-0.54810646894968196</v>
      </c>
      <c r="AT283" s="11">
        <f>IF(('OddsRatio_working_3-way'!X283=0),IF(Q283&gt;0,-Q283^(1/3),(-Q283)^(1/3)),'OddsRatio_working_3-way'!AN283-'OddsRatio_working_3-way'!R283/3)</f>
        <v>-0.49373566233760718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2.75</v>
      </c>
      <c r="B284" s="4">
        <f>IF('True_Odds_Calculator_3-way'!B285="","",'True_Odds_Calculator_3-way'!B285)</f>
        <v>3.03</v>
      </c>
      <c r="C284" s="4">
        <f>IF('True_Odds_Calculator_3-way'!C285="","",'True_Odds_Calculator_3-way'!C285)</f>
        <v>3</v>
      </c>
      <c r="D284" s="9">
        <f t="shared" si="65"/>
        <v>0.35436786763630945</v>
      </c>
      <c r="E284" s="9">
        <f t="shared" si="66"/>
        <v>0.321188707606962</v>
      </c>
      <c r="F284" s="9">
        <f t="shared" si="67"/>
        <v>0.3244434247567286</v>
      </c>
      <c r="G284" s="9">
        <f t="shared" si="68"/>
        <v>1.0411007338949949</v>
      </c>
      <c r="H284" s="9">
        <f t="shared" si="69"/>
        <v>2.8219262843162403</v>
      </c>
      <c r="I284" s="9">
        <f t="shared" si="70"/>
        <v>3.1134344898068398</v>
      </c>
      <c r="J284" s="9">
        <f t="shared" si="71"/>
        <v>3.0822014677899898</v>
      </c>
      <c r="K284" s="11">
        <f t="shared" si="72"/>
        <v>0.36363636363636365</v>
      </c>
      <c r="L284" s="11">
        <f t="shared" si="73"/>
        <v>0.33003300330033003</v>
      </c>
      <c r="M284" s="11">
        <f t="shared" si="74"/>
        <v>0.33333333333333331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-0.28422842284228411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0.23122312231223119</v>
      </c>
      <c r="Q284" s="11">
        <f>2*'OddsRatio_working_3-way'!K284*'OddsRatio_working_3-way'!L284*'OddsRatio_working_3-way'!M284</f>
        <v>8.0008000800079998E-2</v>
      </c>
      <c r="R284" s="11">
        <f t="shared" si="75"/>
        <v>0</v>
      </c>
      <c r="S284" s="11">
        <f t="shared" si="76"/>
        <v>-0.81351161154116836</v>
      </c>
      <c r="T284" s="11">
        <f t="shared" si="77"/>
        <v>-0.28149190710767075</v>
      </c>
      <c r="U284" s="11">
        <f>'OddsRatio_working_3-way'!S284-'OddsRatio_working_3-way'!R284^2/3</f>
        <v>-0.81351161154116836</v>
      </c>
      <c r="V284" s="11">
        <f>'OddsRatio_working_3-way'!S284*'OddsRatio_working_3-way'!R284/3-2*'OddsRatio_working_3-way'!R284^3/27-'OddsRatio_working_3-way'!T284</f>
        <v>0.28149190710767075</v>
      </c>
      <c r="W284" s="11">
        <f>'OddsRatio_working_3-way'!V284^2+4*'OddsRatio_working_3-way'!U284^3/27</f>
        <v>-5.2273788319315284E-4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0.14120944696647131</v>
      </c>
      <c r="Y284" s="11">
        <f>IF('OddsRatio_working_3-way'!W284&gt;=0,IF('OddsRatio_working_3-way'!V284+SQRT('OddsRatio_working_3-way'!W284)&gt;0,0,PI()),ACOS('OddsRatio_working_3-way'!V284/(2*'OddsRatio_working_3-way'!X284)))</f>
        <v>8.1044541045394158E-2</v>
      </c>
      <c r="Z284" s="11">
        <f>'OddsRatio_working_3-way'!X284^(1/3)*COS('OddsRatio_working_3-way'!Y284/3)</f>
        <v>0.52055036694749746</v>
      </c>
      <c r="AA284" s="11">
        <f>'OddsRatio_working_3-way'!X284^(1/3)*COS(('OddsRatio_working_3-way'!Y284+2*PI())/3)</f>
        <v>-0.27245670589138493</v>
      </c>
      <c r="AB284" s="11">
        <f>'OddsRatio_working_3-way'!X284^(1/3)*COS(('OddsRatio_working_3-way'!Y284+4*PI())/3)</f>
        <v>-0.24809366105611266</v>
      </c>
      <c r="AC284" s="11">
        <f>'OddsRatio_working_3-way'!X284^(1/3)*SIN('OddsRatio_working_3-way'!Y284/3)</f>
        <v>1.4066010493923614E-2</v>
      </c>
      <c r="AD284" s="11">
        <f>'OddsRatio_working_3-way'!X284^(1/3)*SIN(('OddsRatio_working_3-way'!Y284+2*PI())/3)</f>
        <v>0.4437768364788825</v>
      </c>
      <c r="AE284" s="11">
        <f>'OddsRatio_working_3-way'!X284^(1/3)*SIN(('OddsRatio_working_3-way'!Y284+4*PI())/3)</f>
        <v>-0.45784284697280586</v>
      </c>
      <c r="AF284" s="11">
        <f>-'OddsRatio_working_3-way'!U284/(3*'OddsRatio_working_3-way'!X284^(1/3))*COS(('OddsRatio_working_3-way'!Y284)/3)</f>
        <v>0.52055036694749746</v>
      </c>
      <c r="AG284" s="11">
        <f>-'OddsRatio_working_3-way'!U284/(3*'OddsRatio_working_3-way'!X284^(1/3))*COS(('OddsRatio_working_3-way'!Y284+2*PI())/3)</f>
        <v>-0.27245670589138493</v>
      </c>
      <c r="AH284" s="11">
        <f>-'OddsRatio_working_3-way'!U284/(3*'OddsRatio_working_3-way'!X284^(1/3))*COS(('OddsRatio_working_3-way'!Y284+4*PI())/3)</f>
        <v>-0.24809366105611266</v>
      </c>
      <c r="AI284" s="11">
        <f>'OddsRatio_working_3-way'!U284/(3*'OddsRatio_working_3-way'!X284^(1/3))*SIN(('OddsRatio_working_3-way'!Y284)/3)</f>
        <v>-1.4066010493923614E-2</v>
      </c>
      <c r="AJ284" s="11">
        <f>'OddsRatio_working_3-way'!U284/(3*'OddsRatio_working_3-way'!X284^(1/3))*SIN(('OddsRatio_working_3-way'!Y284+2*PI())/3)</f>
        <v>-0.4437768364788825</v>
      </c>
      <c r="AK284" s="11">
        <f>'OddsRatio_working_3-way'!U284/(3*'OddsRatio_working_3-way'!X284^(1/3))*SIN(('OddsRatio_working_3-way'!Y284+4*PI())/3)</f>
        <v>0.45784284697280586</v>
      </c>
      <c r="AL284" s="11">
        <f>'OddsRatio_working_3-way'!Z284+'OddsRatio_working_3-way'!AF284</f>
        <v>1.0411007338949949</v>
      </c>
      <c r="AM284" s="11">
        <f>'OddsRatio_working_3-way'!AA284+'OddsRatio_working_3-way'!AG284</f>
        <v>-0.54491341178276986</v>
      </c>
      <c r="AN284" s="11">
        <f>'OddsRatio_working_3-way'!AB284+'OddsRatio_working_3-way'!AH284</f>
        <v>-0.49618732211222533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1.0411007338949949</v>
      </c>
      <c r="AS284" s="11">
        <f>IF(('OddsRatio_working_3-way'!X284=0),IF(Q284&gt;0,-Q284^(1/3),(-Q284)^(1/3)),'OddsRatio_working_3-way'!AM284-'OddsRatio_working_3-way'!R284/3)</f>
        <v>-0.54491341178276986</v>
      </c>
      <c r="AT284" s="11">
        <f>IF(('OddsRatio_working_3-way'!X284=0),IF(Q284&gt;0,-Q284^(1/3),(-Q284)^(1/3)),'OddsRatio_working_3-way'!AN284-'OddsRatio_working_3-way'!R284/3)</f>
        <v>-0.49618732211222533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1.5</v>
      </c>
      <c r="B285" s="4">
        <f>IF('True_Odds_Calculator_3-way'!B286="","",'True_Odds_Calculator_3-way'!B286)</f>
        <v>4.58</v>
      </c>
      <c r="C285" s="4">
        <f>IF('True_Odds_Calculator_3-way'!C286="","",'True_Odds_Calculator_3-way'!C286)</f>
        <v>6.82</v>
      </c>
      <c r="D285" s="9">
        <f t="shared" si="65"/>
        <v>0.65286840045907102</v>
      </c>
      <c r="E285" s="9">
        <f t="shared" si="66"/>
        <v>0.2080304698930219</v>
      </c>
      <c r="F285" s="9">
        <f t="shared" si="67"/>
        <v>0.13910112964790722</v>
      </c>
      <c r="G285" s="9">
        <f t="shared" si="68"/>
        <v>1.0634045063196194</v>
      </c>
      <c r="H285" s="9">
        <f t="shared" si="69"/>
        <v>1.5317022531598097</v>
      </c>
      <c r="I285" s="9">
        <f t="shared" si="70"/>
        <v>4.8069881326242374</v>
      </c>
      <c r="J285" s="9">
        <f t="shared" si="71"/>
        <v>7.1890142267801851</v>
      </c>
      <c r="K285" s="11">
        <f t="shared" si="72"/>
        <v>0.66666666666666663</v>
      </c>
      <c r="L285" s="11">
        <f t="shared" si="73"/>
        <v>0.2183406113537118</v>
      </c>
      <c r="M285" s="11">
        <f t="shared" si="74"/>
        <v>0.14662756598240467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-0.22234885835392959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0.21129736582617267</v>
      </c>
      <c r="Q285" s="11">
        <f>2*'OddsRatio_working_3-way'!K285*'OddsRatio_working_3-way'!L285*'OddsRatio_working_3-way'!M285</f>
        <v>4.268633653053993E-2</v>
      </c>
      <c r="R285" s="11">
        <f t="shared" si="75"/>
        <v>0</v>
      </c>
      <c r="S285" s="11">
        <f t="shared" si="76"/>
        <v>-0.95029660772907854</v>
      </c>
      <c r="T285" s="11">
        <f t="shared" si="77"/>
        <v>-0.19197911267254109</v>
      </c>
      <c r="U285" s="11">
        <f>'OddsRatio_working_3-way'!S285-'OddsRatio_working_3-way'!R285^2/3</f>
        <v>-0.95029660772907854</v>
      </c>
      <c r="V285" s="11">
        <f>'OddsRatio_working_3-way'!S285*'OddsRatio_working_3-way'!R285/3-2*'OddsRatio_working_3-way'!R285^3/27-'OddsRatio_working_3-way'!T285</f>
        <v>0.19197911267254109</v>
      </c>
      <c r="W285" s="11">
        <f>'OddsRatio_working_3-way'!V285^2+4*'OddsRatio_working_3-way'!U285^3/27</f>
        <v>-9.0281548621106378E-2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0.17828174915260017</v>
      </c>
      <c r="Y285" s="11">
        <f>IF('OddsRatio_working_3-way'!W285&gt;=0,IF('OddsRatio_working_3-way'!V285+SQRT('OddsRatio_working_3-way'!W285)&gt;0,0,PI()),ACOS('OddsRatio_working_3-way'!V285/(2*'OddsRatio_working_3-way'!X285)))</f>
        <v>1.002241331684586</v>
      </c>
      <c r="Z285" s="11">
        <f>'OddsRatio_working_3-way'!X285^(1/3)*COS('OddsRatio_working_3-way'!Y285/3)</f>
        <v>0.53170225315980979</v>
      </c>
      <c r="AA285" s="11">
        <f>'OddsRatio_working_3-way'!X285^(1/3)*COS(('OddsRatio_working_3-way'!Y285+2*PI())/3)</f>
        <v>-0.42567505288900254</v>
      </c>
      <c r="AB285" s="11">
        <f>'OddsRatio_working_3-way'!X285^(1/3)*COS(('OddsRatio_working_3-way'!Y285+4*PI())/3)</f>
        <v>-0.10602720027080728</v>
      </c>
      <c r="AC285" s="11">
        <f>'OddsRatio_working_3-way'!X285^(1/3)*SIN('OddsRatio_working_3-way'!Y285/3)</f>
        <v>0.18454877375500084</v>
      </c>
      <c r="AD285" s="11">
        <f>'OddsRatio_working_3-way'!X285^(1/3)*SIN(('OddsRatio_working_3-way'!Y285+2*PI())/3)</f>
        <v>0.36819327160831955</v>
      </c>
      <c r="AE285" s="11">
        <f>'OddsRatio_working_3-way'!X285^(1/3)*SIN(('OddsRatio_working_3-way'!Y285+4*PI())/3)</f>
        <v>-0.5527420453633205</v>
      </c>
      <c r="AF285" s="11">
        <f>-'OddsRatio_working_3-way'!U285/(3*'OddsRatio_working_3-way'!X285^(1/3))*COS(('OddsRatio_working_3-way'!Y285)/3)</f>
        <v>0.53170225315980968</v>
      </c>
      <c r="AG285" s="11">
        <f>-'OddsRatio_working_3-way'!U285/(3*'OddsRatio_working_3-way'!X285^(1/3))*COS(('OddsRatio_working_3-way'!Y285+2*PI())/3)</f>
        <v>-0.42567505288900248</v>
      </c>
      <c r="AH285" s="11">
        <f>-'OddsRatio_working_3-way'!U285/(3*'OddsRatio_working_3-way'!X285^(1/3))*COS(('OddsRatio_working_3-way'!Y285+4*PI())/3)</f>
        <v>-0.10602720027080727</v>
      </c>
      <c r="AI285" s="11">
        <f>'OddsRatio_working_3-way'!U285/(3*'OddsRatio_working_3-way'!X285^(1/3))*SIN(('OddsRatio_working_3-way'!Y285)/3)</f>
        <v>-0.18454877375500081</v>
      </c>
      <c r="AJ285" s="11">
        <f>'OddsRatio_working_3-way'!U285/(3*'OddsRatio_working_3-way'!X285^(1/3))*SIN(('OddsRatio_working_3-way'!Y285+2*PI())/3)</f>
        <v>-0.36819327160831949</v>
      </c>
      <c r="AK285" s="11">
        <f>'OddsRatio_working_3-way'!U285/(3*'OddsRatio_working_3-way'!X285^(1/3))*SIN(('OddsRatio_working_3-way'!Y285+4*PI())/3)</f>
        <v>0.55274204536332039</v>
      </c>
      <c r="AL285" s="11">
        <f>'OddsRatio_working_3-way'!Z285+'OddsRatio_working_3-way'!AF285</f>
        <v>1.0634045063196194</v>
      </c>
      <c r="AM285" s="11">
        <f>'OddsRatio_working_3-way'!AA285+'OddsRatio_working_3-way'!AG285</f>
        <v>-0.85135010577800507</v>
      </c>
      <c r="AN285" s="11">
        <f>'OddsRatio_working_3-way'!AB285+'OddsRatio_working_3-way'!AH285</f>
        <v>-0.21205440054161456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1.0634045063196194</v>
      </c>
      <c r="AS285" s="11">
        <f>IF(('OddsRatio_working_3-way'!X285=0),IF(Q285&gt;0,-Q285^(1/3),(-Q285)^(1/3)),'OddsRatio_working_3-way'!AM285-'OddsRatio_working_3-way'!R285/3)</f>
        <v>-0.85135010577800507</v>
      </c>
      <c r="AT285" s="11">
        <f>IF(('OddsRatio_working_3-way'!X285=0),IF(Q285&gt;0,-Q285^(1/3),(-Q285)^(1/3)),'OddsRatio_working_3-way'!AN285-'OddsRatio_working_3-way'!R285/3)</f>
        <v>-0.21205440054161456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1.71</v>
      </c>
      <c r="B286" s="4">
        <f>IF('True_Odds_Calculator_3-way'!B287="","",'True_Odds_Calculator_3-way'!B287)</f>
        <v>4.32</v>
      </c>
      <c r="C286" s="4">
        <f>IF('True_Odds_Calculator_3-way'!C287="","",'True_Odds_Calculator_3-way'!C287)</f>
        <v>4.66</v>
      </c>
      <c r="D286" s="9">
        <f t="shared" si="65"/>
        <v>0.57193313107049992</v>
      </c>
      <c r="E286" s="9">
        <f t="shared" si="66"/>
        <v>0.22223095735075707</v>
      </c>
      <c r="F286" s="9">
        <f t="shared" si="67"/>
        <v>0.2058359115787429</v>
      </c>
      <c r="G286" s="9">
        <f t="shared" si="68"/>
        <v>1.054163590542156</v>
      </c>
      <c r="H286" s="9">
        <f t="shared" si="69"/>
        <v>1.7484561492849309</v>
      </c>
      <c r="I286" s="9">
        <f t="shared" si="70"/>
        <v>4.4998231205999586</v>
      </c>
      <c r="J286" s="9">
        <f t="shared" si="71"/>
        <v>4.8582387413842909</v>
      </c>
      <c r="K286" s="11">
        <f t="shared" si="72"/>
        <v>0.58479532163742687</v>
      </c>
      <c r="L286" s="11">
        <f t="shared" si="73"/>
        <v>0.23148148148148145</v>
      </c>
      <c r="M286" s="11">
        <f t="shared" si="74"/>
        <v>0.21459227467811159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-0.25061770225914493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0.2233883734398254</v>
      </c>
      <c r="Q286" s="11">
        <f>2*'OddsRatio_working_3-way'!K286*'OddsRatio_working_3-way'!L286*'OddsRatio_working_3-way'!M286</f>
        <v>5.8098406616339492E-2</v>
      </c>
      <c r="R286" s="11">
        <f t="shared" si="75"/>
        <v>0</v>
      </c>
      <c r="S286" s="11">
        <f t="shared" si="76"/>
        <v>-0.89135113531938892</v>
      </c>
      <c r="T286" s="11">
        <f t="shared" si="77"/>
        <v>-0.23182084143547169</v>
      </c>
      <c r="U286" s="11">
        <f>'OddsRatio_working_3-way'!S286-'OddsRatio_working_3-way'!R286^2/3</f>
        <v>-0.89135113531938892</v>
      </c>
      <c r="V286" s="11">
        <f>'OddsRatio_working_3-way'!S286*'OddsRatio_working_3-way'!R286/3-2*'OddsRatio_working_3-way'!R286^3/27-'OddsRatio_working_3-way'!T286</f>
        <v>0.23182084143547169</v>
      </c>
      <c r="W286" s="11">
        <f>'OddsRatio_working_3-way'!V286^2+4*'OddsRatio_working_3-way'!U286^3/27</f>
        <v>-5.1175331489336617E-2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0.16195387770379777</v>
      </c>
      <c r="Y286" s="11">
        <f>IF('OddsRatio_working_3-way'!W286&gt;=0,IF('OddsRatio_working_3-way'!V286+SQRT('OddsRatio_working_3-way'!W286)&gt;0,0,PI()),ACOS('OddsRatio_working_3-way'!V286/(2*'OddsRatio_working_3-way'!X286)))</f>
        <v>0.77317018543719207</v>
      </c>
      <c r="Z286" s="11">
        <f>'OddsRatio_working_3-way'!X286^(1/3)*COS('OddsRatio_working_3-way'!Y286/3)</f>
        <v>0.52708179527107801</v>
      </c>
      <c r="AA286" s="11">
        <f>'OddsRatio_working_3-way'!X286^(1/3)*COS(('OddsRatio_working_3-way'!Y286+2*PI())/3)</f>
        <v>-0.38385868372807935</v>
      </c>
      <c r="AB286" s="11">
        <f>'OddsRatio_working_3-way'!X286^(1/3)*COS(('OddsRatio_working_3-way'!Y286+4*PI())/3)</f>
        <v>-0.14322311154299883</v>
      </c>
      <c r="AC286" s="11">
        <f>'OddsRatio_working_3-way'!X286^(1/3)*SIN('OddsRatio_working_3-way'!Y286/3)</f>
        <v>0.13893101237765598</v>
      </c>
      <c r="AD286" s="11">
        <f>'OddsRatio_working_3-way'!X286^(1/3)*SIN(('OddsRatio_working_3-way'!Y286+2*PI())/3)</f>
        <v>0.38700071838823419</v>
      </c>
      <c r="AE286" s="11">
        <f>'OddsRatio_working_3-way'!X286^(1/3)*SIN(('OddsRatio_working_3-way'!Y286+4*PI())/3)</f>
        <v>-0.52593173076589006</v>
      </c>
      <c r="AF286" s="11">
        <f>-'OddsRatio_working_3-way'!U286/(3*'OddsRatio_working_3-way'!X286^(1/3))*COS(('OddsRatio_working_3-way'!Y286)/3)</f>
        <v>0.52708179527107801</v>
      </c>
      <c r="AG286" s="11">
        <f>-'OddsRatio_working_3-way'!U286/(3*'OddsRatio_working_3-way'!X286^(1/3))*COS(('OddsRatio_working_3-way'!Y286+2*PI())/3)</f>
        <v>-0.38385868372807935</v>
      </c>
      <c r="AH286" s="11">
        <f>-'OddsRatio_working_3-way'!U286/(3*'OddsRatio_working_3-way'!X286^(1/3))*COS(('OddsRatio_working_3-way'!Y286+4*PI())/3)</f>
        <v>-0.14322311154299883</v>
      </c>
      <c r="AI286" s="11">
        <f>'OddsRatio_working_3-way'!U286/(3*'OddsRatio_working_3-way'!X286^(1/3))*SIN(('OddsRatio_working_3-way'!Y286)/3)</f>
        <v>-0.13893101237765598</v>
      </c>
      <c r="AJ286" s="11">
        <f>'OddsRatio_working_3-way'!U286/(3*'OddsRatio_working_3-way'!X286^(1/3))*SIN(('OddsRatio_working_3-way'!Y286+2*PI())/3)</f>
        <v>-0.38700071838823419</v>
      </c>
      <c r="AK286" s="11">
        <f>'OddsRatio_working_3-way'!U286/(3*'OddsRatio_working_3-way'!X286^(1/3))*SIN(('OddsRatio_working_3-way'!Y286+4*PI())/3)</f>
        <v>0.52593173076589006</v>
      </c>
      <c r="AL286" s="11">
        <f>'OddsRatio_working_3-way'!Z286+'OddsRatio_working_3-way'!AF286</f>
        <v>1.054163590542156</v>
      </c>
      <c r="AM286" s="11">
        <f>'OddsRatio_working_3-way'!AA286+'OddsRatio_working_3-way'!AG286</f>
        <v>-0.76771736745615871</v>
      </c>
      <c r="AN286" s="11">
        <f>'OddsRatio_working_3-way'!AB286+'OddsRatio_working_3-way'!AH286</f>
        <v>-0.28644622308599765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1.054163590542156</v>
      </c>
      <c r="AS286" s="11">
        <f>IF(('OddsRatio_working_3-way'!X286=0),IF(Q286&gt;0,-Q286^(1/3),(-Q286)^(1/3)),'OddsRatio_working_3-way'!AM286-'OddsRatio_working_3-way'!R286/3)</f>
        <v>-0.76771736745615871</v>
      </c>
      <c r="AT286" s="11">
        <f>IF(('OddsRatio_working_3-way'!X286=0),IF(Q286&gt;0,-Q286^(1/3),(-Q286)^(1/3)),'OddsRatio_working_3-way'!AN286-'OddsRatio_working_3-way'!R286/3)</f>
        <v>-0.28644622308599765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1.1499999999999999</v>
      </c>
      <c r="B287" s="4">
        <f>IF('True_Odds_Calculator_3-way'!B288="","",'True_Odds_Calculator_3-way'!B288)</f>
        <v>8.6300000000000008</v>
      </c>
      <c r="C287" s="4">
        <f>IF('True_Odds_Calculator_3-way'!C288="","",'True_Odds_Calculator_3-way'!C288)</f>
        <v>12.93</v>
      </c>
      <c r="D287" s="9">
        <f t="shared" si="65"/>
        <v>0.84217795988797506</v>
      </c>
      <c r="E287" s="9">
        <f t="shared" si="66"/>
        <v>9.4946150136567584E-2</v>
      </c>
      <c r="F287" s="9">
        <f t="shared" si="67"/>
        <v>6.2875889975457261E-2</v>
      </c>
      <c r="G287" s="9">
        <f t="shared" si="68"/>
        <v>1.2493166340046713</v>
      </c>
      <c r="H287" s="9">
        <f t="shared" si="69"/>
        <v>1.1873974951007007</v>
      </c>
      <c r="I287" s="9">
        <f t="shared" si="70"/>
        <v>10.532285917455644</v>
      </c>
      <c r="J287" s="9">
        <f t="shared" si="71"/>
        <v>15.904347443675727</v>
      </c>
      <c r="K287" s="11">
        <f t="shared" si="72"/>
        <v>0.86956521739130443</v>
      </c>
      <c r="L287" s="11">
        <f t="shared" si="73"/>
        <v>0.11587485515643105</v>
      </c>
      <c r="M287" s="11">
        <f t="shared" si="74"/>
        <v>7.7339520494972933E-2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-0.10640182566310674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0.15359584351412328</v>
      </c>
      <c r="Q287" s="11">
        <f>2*'OddsRatio_working_3-way'!K287*'OddsRatio_working_3-way'!L287*'OddsRatio_working_3-way'!M287</f>
        <v>1.5585575191691861E-2</v>
      </c>
      <c r="R287" s="11">
        <f t="shared" si="75"/>
        <v>0</v>
      </c>
      <c r="S287" s="11">
        <f t="shared" si="76"/>
        <v>-1.4435451887869286</v>
      </c>
      <c r="T287" s="11">
        <f t="shared" si="77"/>
        <v>-0.14647845649791261</v>
      </c>
      <c r="U287" s="11">
        <f>'OddsRatio_working_3-way'!S287-'OddsRatio_working_3-way'!R287^2/3</f>
        <v>-1.4435451887869286</v>
      </c>
      <c r="V287" s="11">
        <f>'OddsRatio_working_3-way'!S287*'OddsRatio_working_3-way'!R287/3-2*'OddsRatio_working_3-way'!R287^3/27-'OddsRatio_working_3-way'!T287</f>
        <v>0.14647845649791261</v>
      </c>
      <c r="W287" s="11">
        <f>'OddsRatio_working_3-way'!V287^2+4*'OddsRatio_working_3-way'!U287^3/27</f>
        <v>-0.42418735812175473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0.33378260003322735</v>
      </c>
      <c r="Y287" s="11">
        <f>IF('OddsRatio_working_3-way'!W287&gt;=0,IF('OddsRatio_working_3-way'!V287+SQRT('OddsRatio_working_3-way'!W287)&gt;0,0,PI()),ACOS('OddsRatio_working_3-way'!V287/(2*'OddsRatio_working_3-way'!X287)))</f>
        <v>1.3495743869652941</v>
      </c>
      <c r="Z287" s="11">
        <f>'OddsRatio_working_3-way'!X287^(1/3)*COS('OddsRatio_working_3-way'!Y287/3)</f>
        <v>0.62465831700233565</v>
      </c>
      <c r="AA287" s="11">
        <f>'OddsRatio_working_3-way'!X287^(1/3)*COS(('OddsRatio_working_3-way'!Y287+2*PI())/3)</f>
        <v>-0.57355279343221544</v>
      </c>
      <c r="AB287" s="11">
        <f>'OddsRatio_working_3-way'!X287^(1/3)*COS(('OddsRatio_working_3-way'!Y287+4*PI())/3)</f>
        <v>-5.1105523570120513E-2</v>
      </c>
      <c r="AC287" s="11">
        <f>'OddsRatio_working_3-way'!X287^(1/3)*SIN('OddsRatio_working_3-way'!Y287/3)</f>
        <v>0.30163507189226579</v>
      </c>
      <c r="AD287" s="11">
        <f>'OddsRatio_working_3-way'!X287^(1/3)*SIN(('OddsRatio_working_3-way'!Y287+2*PI())/3)</f>
        <v>0.39015243526312288</v>
      </c>
      <c r="AE287" s="11">
        <f>'OddsRatio_working_3-way'!X287^(1/3)*SIN(('OddsRatio_working_3-way'!Y287+4*PI())/3)</f>
        <v>-0.6917875071553885</v>
      </c>
      <c r="AF287" s="11">
        <f>-'OddsRatio_working_3-way'!U287/(3*'OddsRatio_working_3-way'!X287^(1/3))*COS(('OddsRatio_working_3-way'!Y287)/3)</f>
        <v>0.62465831700233576</v>
      </c>
      <c r="AG287" s="11">
        <f>-'OddsRatio_working_3-way'!U287/(3*'OddsRatio_working_3-way'!X287^(1/3))*COS(('OddsRatio_working_3-way'!Y287+2*PI())/3)</f>
        <v>-0.57355279343221544</v>
      </c>
      <c r="AH287" s="11">
        <f>-'OddsRatio_working_3-way'!U287/(3*'OddsRatio_working_3-way'!X287^(1/3))*COS(('OddsRatio_working_3-way'!Y287+4*PI())/3)</f>
        <v>-5.110552357012052E-2</v>
      </c>
      <c r="AI287" s="11">
        <f>'OddsRatio_working_3-way'!U287/(3*'OddsRatio_working_3-way'!X287^(1/3))*SIN(('OddsRatio_working_3-way'!Y287)/3)</f>
        <v>-0.30163507189226585</v>
      </c>
      <c r="AJ287" s="11">
        <f>'OddsRatio_working_3-way'!U287/(3*'OddsRatio_working_3-way'!X287^(1/3))*SIN(('OddsRatio_working_3-way'!Y287+2*PI())/3)</f>
        <v>-0.39015243526312293</v>
      </c>
      <c r="AK287" s="11">
        <f>'OddsRatio_working_3-way'!U287/(3*'OddsRatio_working_3-way'!X287^(1/3))*SIN(('OddsRatio_working_3-way'!Y287+4*PI())/3)</f>
        <v>0.69178750715538861</v>
      </c>
      <c r="AL287" s="11">
        <f>'OddsRatio_working_3-way'!Z287+'OddsRatio_working_3-way'!AF287</f>
        <v>1.2493166340046713</v>
      </c>
      <c r="AM287" s="11">
        <f>'OddsRatio_working_3-way'!AA287+'OddsRatio_working_3-way'!AG287</f>
        <v>-1.1471055868644309</v>
      </c>
      <c r="AN287" s="11">
        <f>'OddsRatio_working_3-way'!AB287+'OddsRatio_working_3-way'!AH287</f>
        <v>-0.10221104714024104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1.2493166340046713</v>
      </c>
      <c r="AS287" s="11">
        <f>IF(('OddsRatio_working_3-way'!X287=0),IF(Q287&gt;0,-Q287^(1/3),(-Q287)^(1/3)),'OddsRatio_working_3-way'!AM287-'OddsRatio_working_3-way'!R287/3)</f>
        <v>-1.1471055868644309</v>
      </c>
      <c r="AT287" s="11">
        <f>IF(('OddsRatio_working_3-way'!X287=0),IF(Q287&gt;0,-Q287^(1/3),(-Q287)^(1/3)),'OddsRatio_working_3-way'!AN287-'OddsRatio_working_3-way'!R287/3)</f>
        <v>-0.10221104714024104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1.53</v>
      </c>
      <c r="B288" s="4">
        <f>IF('True_Odds_Calculator_3-way'!B289="","",'True_Odds_Calculator_3-way'!B289)</f>
        <v>4.32</v>
      </c>
      <c r="C288" s="4">
        <f>IF('True_Odds_Calculator_3-way'!C289="","",'True_Odds_Calculator_3-way'!C289)</f>
        <v>6.75</v>
      </c>
      <c r="D288" s="9">
        <f t="shared" si="65"/>
        <v>0.63918197280878386</v>
      </c>
      <c r="E288" s="9">
        <f t="shared" si="66"/>
        <v>0.22045314539027444</v>
      </c>
      <c r="F288" s="9">
        <f t="shared" si="67"/>
        <v>0.14036488180094189</v>
      </c>
      <c r="G288" s="9">
        <f t="shared" si="68"/>
        <v>1.0650937596970178</v>
      </c>
      <c r="H288" s="9">
        <f t="shared" si="69"/>
        <v>1.5644996926394192</v>
      </c>
      <c r="I288" s="9">
        <f t="shared" si="70"/>
        <v>4.5361112821940992</v>
      </c>
      <c r="J288" s="9">
        <f t="shared" si="71"/>
        <v>7.1242891182578525</v>
      </c>
      <c r="K288" s="11">
        <f t="shared" si="72"/>
        <v>0.65359477124183007</v>
      </c>
      <c r="L288" s="11">
        <f t="shared" si="73"/>
        <v>0.23148148148148145</v>
      </c>
      <c r="M288" s="11">
        <f t="shared" si="74"/>
        <v>0.14814814814814814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-0.22677900606973478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0.21517523333064359</v>
      </c>
      <c r="Q288" s="11">
        <f>2*'OddsRatio_working_3-way'!K288*'OddsRatio_working_3-way'!L288*'OddsRatio_working_3-way'!M288</f>
        <v>4.4828173610550755E-2</v>
      </c>
      <c r="R288" s="11">
        <f t="shared" si="75"/>
        <v>0</v>
      </c>
      <c r="S288" s="11">
        <f t="shared" si="76"/>
        <v>-0.94883224448244108</v>
      </c>
      <c r="T288" s="11">
        <f t="shared" si="77"/>
        <v>-0.19767338426717526</v>
      </c>
      <c r="U288" s="11">
        <f>'OddsRatio_working_3-way'!S288-'OddsRatio_working_3-way'!R288^2/3</f>
        <v>-0.94883224448244108</v>
      </c>
      <c r="V288" s="11">
        <f>'OddsRatio_working_3-way'!S288*'OddsRatio_working_3-way'!R288/3-2*'OddsRatio_working_3-way'!R288^3/27-'OddsRatio_working_3-way'!T288</f>
        <v>0.19767338426717526</v>
      </c>
      <c r="W288" s="11">
        <f>'OddsRatio_working_3-way'!V288^2+4*'OddsRatio_working_3-way'!U288^3/27</f>
        <v>-8.7475927486391297E-2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0.17786982201460541</v>
      </c>
      <c r="Y288" s="11">
        <f>IF('OddsRatio_working_3-way'!W288&gt;=0,IF('OddsRatio_working_3-way'!V288+SQRT('OddsRatio_working_3-way'!W288)&gt;0,0,PI()),ACOS('OddsRatio_working_3-way'!V288/(2*'OddsRatio_working_3-way'!X288)))</f>
        <v>0.98162927862091709</v>
      </c>
      <c r="Z288" s="11">
        <f>'OddsRatio_working_3-way'!X288^(1/3)*COS('OddsRatio_working_3-way'!Y288/3)</f>
        <v>0.53254687984850901</v>
      </c>
      <c r="AA288" s="11">
        <f>'OddsRatio_working_3-way'!X288^(1/3)*COS(('OddsRatio_working_3-way'!Y288+2*PI())/3)</f>
        <v>-0.42280914413681958</v>
      </c>
      <c r="AB288" s="11">
        <f>'OddsRatio_working_3-way'!X288^(1/3)*COS(('OddsRatio_working_3-way'!Y288+4*PI())/3)</f>
        <v>-0.10973773571168956</v>
      </c>
      <c r="AC288" s="11">
        <f>'OddsRatio_working_3-way'!X288^(1/3)*SIN('OddsRatio_working_3-way'!Y288/3)</f>
        <v>0.18075186192982404</v>
      </c>
      <c r="AD288" s="11">
        <f>'OddsRatio_working_3-way'!X288^(1/3)*SIN(('OddsRatio_working_3-way'!Y288+2*PI())/3)</f>
        <v>0.37082319569003586</v>
      </c>
      <c r="AE288" s="11">
        <f>'OddsRatio_working_3-way'!X288^(1/3)*SIN(('OddsRatio_working_3-way'!Y288+4*PI())/3)</f>
        <v>-0.55157505761985992</v>
      </c>
      <c r="AF288" s="11">
        <f>-'OddsRatio_working_3-way'!U288/(3*'OddsRatio_working_3-way'!X288^(1/3))*COS(('OddsRatio_working_3-way'!Y288)/3)</f>
        <v>0.53254687984850879</v>
      </c>
      <c r="AG288" s="11">
        <f>-'OddsRatio_working_3-way'!U288/(3*'OddsRatio_working_3-way'!X288^(1/3))*COS(('OddsRatio_working_3-way'!Y288+2*PI())/3)</f>
        <v>-0.42280914413681941</v>
      </c>
      <c r="AH288" s="11">
        <f>-'OddsRatio_working_3-way'!U288/(3*'OddsRatio_working_3-way'!X288^(1/3))*COS(('OddsRatio_working_3-way'!Y288+4*PI())/3)</f>
        <v>-0.10973773571168952</v>
      </c>
      <c r="AI288" s="11">
        <f>'OddsRatio_working_3-way'!U288/(3*'OddsRatio_working_3-way'!X288^(1/3))*SIN(('OddsRatio_working_3-way'!Y288)/3)</f>
        <v>-0.18075186192982398</v>
      </c>
      <c r="AJ288" s="11">
        <f>'OddsRatio_working_3-way'!U288/(3*'OddsRatio_working_3-way'!X288^(1/3))*SIN(('OddsRatio_working_3-way'!Y288+2*PI())/3)</f>
        <v>-0.37082319569003569</v>
      </c>
      <c r="AK288" s="11">
        <f>'OddsRatio_working_3-way'!U288/(3*'OddsRatio_working_3-way'!X288^(1/3))*SIN(('OddsRatio_working_3-way'!Y288+4*PI())/3)</f>
        <v>0.5515750576198597</v>
      </c>
      <c r="AL288" s="11">
        <f>'OddsRatio_working_3-way'!Z288+'OddsRatio_working_3-way'!AF288</f>
        <v>1.0650937596970178</v>
      </c>
      <c r="AM288" s="11">
        <f>'OddsRatio_working_3-way'!AA288+'OddsRatio_working_3-way'!AG288</f>
        <v>-0.84561828827363894</v>
      </c>
      <c r="AN288" s="11">
        <f>'OddsRatio_working_3-way'!AB288+'OddsRatio_working_3-way'!AH288</f>
        <v>-0.21947547142337909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1.0650937596970178</v>
      </c>
      <c r="AS288" s="11">
        <f>IF(('OddsRatio_working_3-way'!X288=0),IF(Q288&gt;0,-Q288^(1/3),(-Q288)^(1/3)),'OddsRatio_working_3-way'!AM288-'OddsRatio_working_3-way'!R288/3)</f>
        <v>-0.84561828827363894</v>
      </c>
      <c r="AT288" s="11">
        <f>IF(('OddsRatio_working_3-way'!X288=0),IF(Q288&gt;0,-Q288^(1/3),(-Q288)^(1/3)),'OddsRatio_working_3-way'!AN288-'OddsRatio_working_3-way'!R288/3)</f>
        <v>-0.21947547142337909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5.38</v>
      </c>
      <c r="B289" s="4">
        <f>IF('True_Odds_Calculator_3-way'!B290="","",'True_Odds_Calculator_3-way'!B290)</f>
        <v>4.32</v>
      </c>
      <c r="C289" s="4">
        <f>IF('True_Odds_Calculator_3-way'!C290="","",'True_Odds_Calculator_3-way'!C290)</f>
        <v>1.63</v>
      </c>
      <c r="D289" s="9">
        <f t="shared" si="65"/>
        <v>0.17771692514089563</v>
      </c>
      <c r="E289" s="9">
        <f t="shared" si="66"/>
        <v>0.2218688241539348</v>
      </c>
      <c r="F289" s="9">
        <f t="shared" si="67"/>
        <v>0.60041425070516974</v>
      </c>
      <c r="G289" s="9">
        <f t="shared" si="68"/>
        <v>1.0563758161533543</v>
      </c>
      <c r="H289" s="9">
        <f t="shared" si="69"/>
        <v>5.6269260747516912</v>
      </c>
      <c r="I289" s="9">
        <f t="shared" si="70"/>
        <v>4.5071677096291367</v>
      </c>
      <c r="J289" s="9">
        <f t="shared" si="71"/>
        <v>1.6655167641766131</v>
      </c>
      <c r="K289" s="11">
        <f t="shared" si="72"/>
        <v>0.18587360594795541</v>
      </c>
      <c r="L289" s="11">
        <f t="shared" si="73"/>
        <v>0.23148148148148145</v>
      </c>
      <c r="M289" s="11">
        <f t="shared" si="74"/>
        <v>0.61349693251533743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-0.2418238419960318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0.21988285866088228</v>
      </c>
      <c r="Q289" s="11">
        <f>2*'OddsRatio_working_3-way'!K289*'OddsRatio_working_3-way'!L289*'OddsRatio_working_3-way'!M289</f>
        <v>5.2793003279923707E-2</v>
      </c>
      <c r="R289" s="11">
        <f t="shared" si="75"/>
        <v>0</v>
      </c>
      <c r="S289" s="11">
        <f t="shared" si="76"/>
        <v>-0.90926873399228536</v>
      </c>
      <c r="T289" s="11">
        <f t="shared" si="77"/>
        <v>-0.21831182088650306</v>
      </c>
      <c r="U289" s="11">
        <f>'OddsRatio_working_3-way'!S289-'OddsRatio_working_3-way'!R289^2/3</f>
        <v>-0.90926873399228536</v>
      </c>
      <c r="V289" s="11">
        <f>'OddsRatio_working_3-way'!S289*'OddsRatio_working_3-way'!R289/3-2*'OddsRatio_working_3-way'!R289^3/27-'OddsRatio_working_3-way'!T289</f>
        <v>0.21831182088650306</v>
      </c>
      <c r="W289" s="11">
        <f>'OddsRatio_working_3-way'!V289^2+4*'OddsRatio_working_3-way'!U289^3/27</f>
        <v>-6.3711174836540763E-2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0.16686163877245824</v>
      </c>
      <c r="Y289" s="11">
        <f>IF('OddsRatio_working_3-way'!W289&gt;=0,IF('OddsRatio_working_3-way'!V289+SQRT('OddsRatio_working_3-way'!W289)&gt;0,0,PI()),ACOS('OddsRatio_working_3-way'!V289/(2*'OddsRatio_working_3-way'!X289)))</f>
        <v>0.8577113517266487</v>
      </c>
      <c r="Z289" s="11">
        <f>'OddsRatio_working_3-way'!X289^(1/3)*COS('OddsRatio_working_3-way'!Y289/3)</f>
        <v>0.52818790807667715</v>
      </c>
      <c r="AA289" s="11">
        <f>'OddsRatio_working_3-way'!X289^(1/3)*COS(('OddsRatio_working_3-way'!Y289+2*PI())/3)</f>
        <v>-0.39855708585988675</v>
      </c>
      <c r="AB289" s="11">
        <f>'OddsRatio_working_3-way'!X289^(1/3)*COS(('OddsRatio_working_3-way'!Y289+4*PI())/3)</f>
        <v>-0.12963082221679045</v>
      </c>
      <c r="AC289" s="11">
        <f>'OddsRatio_working_3-way'!X289^(1/3)*SIN('OddsRatio_working_3-way'!Y289/3)</f>
        <v>0.15526465070650211</v>
      </c>
      <c r="AD289" s="11">
        <f>'OddsRatio_working_3-way'!X289^(1/3)*SIN(('OddsRatio_working_3-way'!Y289+2*PI())/3)</f>
        <v>0.37979182101291131</v>
      </c>
      <c r="AE289" s="11">
        <f>'OddsRatio_working_3-way'!X289^(1/3)*SIN(('OddsRatio_working_3-way'!Y289+4*PI())/3)</f>
        <v>-0.53505647171941328</v>
      </c>
      <c r="AF289" s="11">
        <f>-'OddsRatio_working_3-way'!U289/(3*'OddsRatio_working_3-way'!X289^(1/3))*COS(('OddsRatio_working_3-way'!Y289)/3)</f>
        <v>0.52818790807667715</v>
      </c>
      <c r="AG289" s="11">
        <f>-'OddsRatio_working_3-way'!U289/(3*'OddsRatio_working_3-way'!X289^(1/3))*COS(('OddsRatio_working_3-way'!Y289+2*PI())/3)</f>
        <v>-0.39855708585988675</v>
      </c>
      <c r="AH289" s="11">
        <f>-'OddsRatio_working_3-way'!U289/(3*'OddsRatio_working_3-way'!X289^(1/3))*COS(('OddsRatio_working_3-way'!Y289+4*PI())/3)</f>
        <v>-0.12963082221679045</v>
      </c>
      <c r="AI289" s="11">
        <f>'OddsRatio_working_3-way'!U289/(3*'OddsRatio_working_3-way'!X289^(1/3))*SIN(('OddsRatio_working_3-way'!Y289)/3)</f>
        <v>-0.15526465070650211</v>
      </c>
      <c r="AJ289" s="11">
        <f>'OddsRatio_working_3-way'!U289/(3*'OddsRatio_working_3-way'!X289^(1/3))*SIN(('OddsRatio_working_3-way'!Y289+2*PI())/3)</f>
        <v>-0.37979182101291131</v>
      </c>
      <c r="AK289" s="11">
        <f>'OddsRatio_working_3-way'!U289/(3*'OddsRatio_working_3-way'!X289^(1/3))*SIN(('OddsRatio_working_3-way'!Y289+4*PI())/3)</f>
        <v>0.53505647171941328</v>
      </c>
      <c r="AL289" s="11">
        <f>'OddsRatio_working_3-way'!Z289+'OddsRatio_working_3-way'!AF289</f>
        <v>1.0563758161533543</v>
      </c>
      <c r="AM289" s="11">
        <f>'OddsRatio_working_3-way'!AA289+'OddsRatio_working_3-way'!AG289</f>
        <v>-0.7971141717197735</v>
      </c>
      <c r="AN289" s="11">
        <f>'OddsRatio_working_3-way'!AB289+'OddsRatio_working_3-way'!AH289</f>
        <v>-0.25926164443358091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1.0563758161533543</v>
      </c>
      <c r="AS289" s="11">
        <f>IF(('OddsRatio_working_3-way'!X289=0),IF(Q289&gt;0,-Q289^(1/3),(-Q289)^(1/3)),'OddsRatio_working_3-way'!AM289-'OddsRatio_working_3-way'!R289/3)</f>
        <v>-0.7971141717197735</v>
      </c>
      <c r="AT289" s="11">
        <f>IF(('OddsRatio_working_3-way'!X289=0),IF(Q289&gt;0,-Q289^(1/3),(-Q289)^(1/3)),'OddsRatio_working_3-way'!AN289-'OddsRatio_working_3-way'!R289/3)</f>
        <v>-0.25926164443358091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2.13</v>
      </c>
      <c r="B290" s="4">
        <f>IF('True_Odds_Calculator_3-way'!B291="","",'True_Odds_Calculator_3-way'!B291)</f>
        <v>3.61</v>
      </c>
      <c r="C290" s="4">
        <f>IF('True_Odds_Calculator_3-way'!C291="","",'True_Odds_Calculator_3-way'!C291)</f>
        <v>3.54</v>
      </c>
      <c r="D290" s="9">
        <f t="shared" si="65"/>
        <v>0.45835658889897329</v>
      </c>
      <c r="E290" s="9">
        <f t="shared" si="66"/>
        <v>0.26813745001251893</v>
      </c>
      <c r="F290" s="9">
        <f t="shared" si="67"/>
        <v>0.27350596108850778</v>
      </c>
      <c r="G290" s="9">
        <f t="shared" si="68"/>
        <v>1.0457588347386952</v>
      </c>
      <c r="H290" s="9">
        <f t="shared" si="69"/>
        <v>2.1817074832547259</v>
      </c>
      <c r="I290" s="9">
        <f t="shared" si="70"/>
        <v>3.7294305586679948</v>
      </c>
      <c r="J290" s="9">
        <f t="shared" si="71"/>
        <v>3.656227440236286</v>
      </c>
      <c r="K290" s="11">
        <f t="shared" si="72"/>
        <v>0.46948356807511737</v>
      </c>
      <c r="L290" s="11">
        <f t="shared" si="73"/>
        <v>0.2770083102493075</v>
      </c>
      <c r="M290" s="11">
        <f t="shared" si="74"/>
        <v>0.2824858757062147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-0.27520897959237656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0.2307116771923359</v>
      </c>
      <c r="Q290" s="11">
        <f>2*'OddsRatio_working_3-way'!K290*'OddsRatio_working_3-way'!L290*'OddsRatio_working_3-way'!M290</f>
        <v>7.3475056430680225E-2</v>
      </c>
      <c r="R290" s="11">
        <f t="shared" si="75"/>
        <v>0</v>
      </c>
      <c r="S290" s="11">
        <f t="shared" si="76"/>
        <v>-0.83831449662017765</v>
      </c>
      <c r="T290" s="11">
        <f t="shared" si="77"/>
        <v>-0.266979139051012</v>
      </c>
      <c r="U290" s="11">
        <f>'OddsRatio_working_3-way'!S290-'OddsRatio_working_3-way'!R290^2/3</f>
        <v>-0.83831449662017765</v>
      </c>
      <c r="V290" s="11">
        <f>'OddsRatio_working_3-way'!S290*'OddsRatio_working_3-way'!R290/3-2*'OddsRatio_working_3-way'!R290^3/27-'OddsRatio_working_3-way'!T290</f>
        <v>0.266979139051012</v>
      </c>
      <c r="W290" s="11">
        <f>'OddsRatio_working_3-way'!V290^2+4*'OddsRatio_working_3-way'!U290^3/27</f>
        <v>-1.6002625353024894E-2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0.14771635491834045</v>
      </c>
      <c r="Y290" s="11">
        <f>IF('OddsRatio_working_3-way'!W290&gt;=0,IF('OddsRatio_working_3-way'!V290+SQRT('OddsRatio_working_3-way'!W290)&gt;0,0,PI()),ACOS('OddsRatio_working_3-way'!V290/(2*'OddsRatio_working_3-way'!X290)))</f>
        <v>0.44248948999556914</v>
      </c>
      <c r="Z290" s="11">
        <f>'OddsRatio_working_3-way'!X290^(1/3)*COS('OddsRatio_working_3-way'!Y290/3)</f>
        <v>0.52287941736934773</v>
      </c>
      <c r="AA290" s="11">
        <f>'OddsRatio_working_3-way'!X290^(1/3)*COS(('OddsRatio_working_3-way'!Y290+2*PI())/3)</f>
        <v>-0.32871868254473702</v>
      </c>
      <c r="AB290" s="11">
        <f>'OddsRatio_working_3-way'!X290^(1/3)*COS(('OddsRatio_working_3-way'!Y290+4*PI())/3)</f>
        <v>-0.19416073482461083</v>
      </c>
      <c r="AC290" s="11">
        <f>'OddsRatio_working_3-way'!X290^(1/3)*SIN('OddsRatio_working_3-way'!Y290/3)</f>
        <v>7.7687067337818397E-2</v>
      </c>
      <c r="AD290" s="11">
        <f>'OddsRatio_working_3-way'!X290^(1/3)*SIN(('OddsRatio_working_3-way'!Y290+2*PI())/3)</f>
        <v>0.41398332488895212</v>
      </c>
      <c r="AE290" s="11">
        <f>'OddsRatio_working_3-way'!X290^(1/3)*SIN(('OddsRatio_working_3-way'!Y290+4*PI())/3)</f>
        <v>-0.49167039222677056</v>
      </c>
      <c r="AF290" s="11">
        <f>-'OddsRatio_working_3-way'!U290/(3*'OddsRatio_working_3-way'!X290^(1/3))*COS(('OddsRatio_working_3-way'!Y290)/3)</f>
        <v>0.52287941736934762</v>
      </c>
      <c r="AG290" s="11">
        <f>-'OddsRatio_working_3-way'!U290/(3*'OddsRatio_working_3-way'!X290^(1/3))*COS(('OddsRatio_working_3-way'!Y290+2*PI())/3)</f>
        <v>-0.32871868254473696</v>
      </c>
      <c r="AH290" s="11">
        <f>-'OddsRatio_working_3-way'!U290/(3*'OddsRatio_working_3-way'!X290^(1/3))*COS(('OddsRatio_working_3-way'!Y290+4*PI())/3)</f>
        <v>-0.1941607348246108</v>
      </c>
      <c r="AI290" s="11">
        <f>'OddsRatio_working_3-way'!U290/(3*'OddsRatio_working_3-way'!X290^(1/3))*SIN(('OddsRatio_working_3-way'!Y290)/3)</f>
        <v>-7.7687067337818383E-2</v>
      </c>
      <c r="AJ290" s="11">
        <f>'OddsRatio_working_3-way'!U290/(3*'OddsRatio_working_3-way'!X290^(1/3))*SIN(('OddsRatio_working_3-way'!Y290+2*PI())/3)</f>
        <v>-0.41398332488895201</v>
      </c>
      <c r="AK290" s="11">
        <f>'OddsRatio_working_3-way'!U290/(3*'OddsRatio_working_3-way'!X290^(1/3))*SIN(('OddsRatio_working_3-way'!Y290+4*PI())/3)</f>
        <v>0.49167039222677045</v>
      </c>
      <c r="AL290" s="11">
        <f>'OddsRatio_working_3-way'!Z290+'OddsRatio_working_3-way'!AF290</f>
        <v>1.0457588347386952</v>
      </c>
      <c r="AM290" s="11">
        <f>'OddsRatio_working_3-way'!AA290+'OddsRatio_working_3-way'!AG290</f>
        <v>-0.65743736508947404</v>
      </c>
      <c r="AN290" s="11">
        <f>'OddsRatio_working_3-way'!AB290+'OddsRatio_working_3-way'!AH290</f>
        <v>-0.38832146964922165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1.0457588347386952</v>
      </c>
      <c r="AS290" s="11">
        <f>IF(('OddsRatio_working_3-way'!X290=0),IF(Q290&gt;0,-Q290^(1/3),(-Q290)^(1/3)),'OddsRatio_working_3-way'!AM290-'OddsRatio_working_3-way'!R290/3)</f>
        <v>-0.65743736508947404</v>
      </c>
      <c r="AT290" s="11">
        <f>IF(('OddsRatio_working_3-way'!X290=0),IF(Q290&gt;0,-Q290^(1/3),(-Q290)^(1/3)),'OddsRatio_working_3-way'!AN290-'OddsRatio_working_3-way'!R290/3)</f>
        <v>-0.38832146964922165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2.38</v>
      </c>
      <c r="B291" s="4">
        <f>IF('True_Odds_Calculator_3-way'!B292="","",'True_Odds_Calculator_3-way'!B292)</f>
        <v>3.27</v>
      </c>
      <c r="C291" s="4">
        <f>IF('True_Odds_Calculator_3-way'!C292="","",'True_Odds_Calculator_3-way'!C292)</f>
        <v>3.32</v>
      </c>
      <c r="D291" s="9">
        <f t="shared" si="65"/>
        <v>0.41020015287078615</v>
      </c>
      <c r="E291" s="9">
        <f t="shared" si="66"/>
        <v>0.29716505525815567</v>
      </c>
      <c r="F291" s="9">
        <f t="shared" si="67"/>
        <v>0.29263479187105806</v>
      </c>
      <c r="G291" s="9">
        <f t="shared" si="68"/>
        <v>1.0419089085676743</v>
      </c>
      <c r="H291" s="9">
        <f t="shared" si="69"/>
        <v>2.437834293823391</v>
      </c>
      <c r="I291" s="9">
        <f t="shared" si="70"/>
        <v>3.365133222448621</v>
      </c>
      <c r="J291" s="9">
        <f t="shared" si="71"/>
        <v>3.4172286678770036</v>
      </c>
      <c r="K291" s="11">
        <f t="shared" si="72"/>
        <v>0.42016806722689076</v>
      </c>
      <c r="L291" s="11">
        <f t="shared" si="73"/>
        <v>0.3058103975535168</v>
      </c>
      <c r="M291" s="11">
        <f t="shared" si="74"/>
        <v>0.30120481927710846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-0.28127435344647433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0.23105296058956359</v>
      </c>
      <c r="Q291" s="11">
        <f>2*'OddsRatio_working_3-way'!K291*'OddsRatio_working_3-way'!L291*'OddsRatio_working_3-way'!M291</f>
        <v>7.7404676914426651E-2</v>
      </c>
      <c r="R291" s="11">
        <f t="shared" si="75"/>
        <v>0</v>
      </c>
      <c r="S291" s="11">
        <f t="shared" si="76"/>
        <v>-0.82145050822606291</v>
      </c>
      <c r="T291" s="11">
        <f t="shared" si="77"/>
        <v>-0.27519280007573294</v>
      </c>
      <c r="U291" s="11">
        <f>'OddsRatio_working_3-way'!S291-'OddsRatio_working_3-way'!R291^2/3</f>
        <v>-0.82145050822606291</v>
      </c>
      <c r="V291" s="11">
        <f>'OddsRatio_working_3-way'!S291*'OddsRatio_working_3-way'!R291/3-2*'OddsRatio_working_3-way'!R291^3/27-'OddsRatio_working_3-way'!T291</f>
        <v>0.27519280007573294</v>
      </c>
      <c r="W291" s="11">
        <f>'OddsRatio_working_3-way'!V291^2+4*'OddsRatio_working_3-way'!U291^3/27</f>
        <v>-6.3873144934059739E-3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0.14328153379529435</v>
      </c>
      <c r="Y291" s="11">
        <f>IF('OddsRatio_working_3-way'!W291&gt;=0,IF('OddsRatio_working_3-way'!V291+SQRT('OddsRatio_working_3-way'!W291)&gt;0,0,PI()),ACOS('OddsRatio_working_3-way'!V291/(2*'OddsRatio_working_3-way'!X291)))</f>
        <v>0.282642059538742</v>
      </c>
      <c r="Z291" s="11">
        <f>'OddsRatio_working_3-way'!X291^(1/3)*COS('OddsRatio_working_3-way'!Y291/3)</f>
        <v>0.52095445428383702</v>
      </c>
      <c r="AA291" s="11">
        <f>'OddsRatio_working_3-way'!X291^(1/3)*COS(('OddsRatio_working_3-way'!Y291+2*PI())/3)</f>
        <v>-0.30310901666438489</v>
      </c>
      <c r="AB291" s="11">
        <f>'OddsRatio_working_3-way'!X291^(1/3)*COS(('OddsRatio_working_3-way'!Y291+4*PI())/3)</f>
        <v>-0.21784543761945224</v>
      </c>
      <c r="AC291" s="11">
        <f>'OddsRatio_working_3-way'!X291^(1/3)*SIN('OddsRatio_working_3-way'!Y291/3)</f>
        <v>4.9226950313662969E-2</v>
      </c>
      <c r="AD291" s="11">
        <f>'OddsRatio_working_3-way'!X291^(1/3)*SIN(('OddsRatio_working_3-way'!Y291+2*PI())/3)</f>
        <v>0.42654631646763042</v>
      </c>
      <c r="AE291" s="11">
        <f>'OddsRatio_working_3-way'!X291^(1/3)*SIN(('OddsRatio_working_3-way'!Y291+4*PI())/3)</f>
        <v>-0.47577326678129322</v>
      </c>
      <c r="AF291" s="11">
        <f>-'OddsRatio_working_3-way'!U291/(3*'OddsRatio_working_3-way'!X291^(1/3))*COS(('OddsRatio_working_3-way'!Y291)/3)</f>
        <v>0.52095445428383713</v>
      </c>
      <c r="AG291" s="11">
        <f>-'OddsRatio_working_3-way'!U291/(3*'OddsRatio_working_3-way'!X291^(1/3))*COS(('OddsRatio_working_3-way'!Y291+2*PI())/3)</f>
        <v>-0.30310901666438494</v>
      </c>
      <c r="AH291" s="11">
        <f>-'OddsRatio_working_3-way'!U291/(3*'OddsRatio_working_3-way'!X291^(1/3))*COS(('OddsRatio_working_3-way'!Y291+4*PI())/3)</f>
        <v>-0.2178454376194523</v>
      </c>
      <c r="AI291" s="11">
        <f>'OddsRatio_working_3-way'!U291/(3*'OddsRatio_working_3-way'!X291^(1/3))*SIN(('OddsRatio_working_3-way'!Y291)/3)</f>
        <v>-4.9226950313662976E-2</v>
      </c>
      <c r="AJ291" s="11">
        <f>'OddsRatio_working_3-way'!U291/(3*'OddsRatio_working_3-way'!X291^(1/3))*SIN(('OddsRatio_working_3-way'!Y291+2*PI())/3)</f>
        <v>-0.42654631646763053</v>
      </c>
      <c r="AK291" s="11">
        <f>'OddsRatio_working_3-way'!U291/(3*'OddsRatio_working_3-way'!X291^(1/3))*SIN(('OddsRatio_working_3-way'!Y291+4*PI())/3)</f>
        <v>0.47577326678129334</v>
      </c>
      <c r="AL291" s="11">
        <f>'OddsRatio_working_3-way'!Z291+'OddsRatio_working_3-way'!AF291</f>
        <v>1.0419089085676743</v>
      </c>
      <c r="AM291" s="11">
        <f>'OddsRatio_working_3-way'!AA291+'OddsRatio_working_3-way'!AG291</f>
        <v>-0.60621803332876989</v>
      </c>
      <c r="AN291" s="11">
        <f>'OddsRatio_working_3-way'!AB291+'OddsRatio_working_3-way'!AH291</f>
        <v>-0.43569087523890454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1.0419089085676743</v>
      </c>
      <c r="AS291" s="11">
        <f>IF(('OddsRatio_working_3-way'!X291=0),IF(Q291&gt;0,-Q291^(1/3),(-Q291)^(1/3)),'OddsRatio_working_3-way'!AM291-'OddsRatio_working_3-way'!R291/3)</f>
        <v>-0.60621803332876989</v>
      </c>
      <c r="AT291" s="11">
        <f>IF(('OddsRatio_working_3-way'!X291=0),IF(Q291&gt;0,-Q291^(1/3),(-Q291)^(1/3)),'OddsRatio_working_3-way'!AN291-'OddsRatio_working_3-way'!R291/3)</f>
        <v>-0.43569087523890454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1.99</v>
      </c>
      <c r="B292" s="4">
        <f>IF('True_Odds_Calculator_3-way'!B293="","",'True_Odds_Calculator_3-way'!B293)</f>
        <v>3.55</v>
      </c>
      <c r="C292" s="4">
        <f>IF('True_Odds_Calculator_3-way'!C293="","",'True_Odds_Calculator_3-way'!C293)</f>
        <v>3.89</v>
      </c>
      <c r="D292" s="9">
        <f t="shared" si="65"/>
        <v>0.48632731675282403</v>
      </c>
      <c r="E292" s="9">
        <f t="shared" si="66"/>
        <v>0.26877471412252069</v>
      </c>
      <c r="F292" s="9">
        <f t="shared" si="67"/>
        <v>0.24489796912465531</v>
      </c>
      <c r="G292" s="9">
        <f t="shared" si="68"/>
        <v>1.06689728982051</v>
      </c>
      <c r="H292" s="9">
        <f t="shared" si="69"/>
        <v>2.0562283169223048</v>
      </c>
      <c r="I292" s="9">
        <f t="shared" si="70"/>
        <v>3.7205880890423009</v>
      </c>
      <c r="J292" s="9">
        <f t="shared" si="71"/>
        <v>4.0833331675812747</v>
      </c>
      <c r="K292" s="11">
        <f t="shared" si="72"/>
        <v>0.50251256281407031</v>
      </c>
      <c r="L292" s="11">
        <f t="shared" si="73"/>
        <v>0.28169014084507044</v>
      </c>
      <c r="M292" s="11">
        <f t="shared" si="74"/>
        <v>0.25706940874035988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-0.26548634406326876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0.2339806494727884</v>
      </c>
      <c r="Q292" s="11">
        <f>2*'OddsRatio_working_3-way'!K292*'OddsRatio_working_3-way'!L292*'OddsRatio_working_3-way'!M292</f>
        <v>7.2777806989980848E-2</v>
      </c>
      <c r="R292" s="11">
        <f t="shared" si="75"/>
        <v>0</v>
      </c>
      <c r="S292" s="11">
        <f t="shared" si="76"/>
        <v>-0.881328379801817</v>
      </c>
      <c r="T292" s="11">
        <f t="shared" si="77"/>
        <v>-0.27413013368641276</v>
      </c>
      <c r="U292" s="11">
        <f>'OddsRatio_working_3-way'!S292-'OddsRatio_working_3-way'!R292^2/3</f>
        <v>-0.881328379801817</v>
      </c>
      <c r="V292" s="11">
        <f>'OddsRatio_working_3-way'!S292*'OddsRatio_working_3-way'!R292/3-2*'OddsRatio_working_3-way'!R292^3/27-'OddsRatio_working_3-way'!T292</f>
        <v>0.27413013368641276</v>
      </c>
      <c r="W292" s="11">
        <f>'OddsRatio_working_3-way'!V292^2+4*'OddsRatio_working_3-way'!U292^3/27</f>
        <v>-2.6269373927274089E-2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0.159229947028036</v>
      </c>
      <c r="Y292" s="11">
        <f>IF('OddsRatio_working_3-way'!W292&gt;=0,IF('OddsRatio_working_3-way'!V292+SQRT('OddsRatio_working_3-way'!W292)&gt;0,0,PI()),ACOS('OddsRatio_working_3-way'!V292/(2*'OddsRatio_working_3-way'!X292)))</f>
        <v>0.5339577365548196</v>
      </c>
      <c r="Z292" s="11">
        <f>'OddsRatio_working_3-way'!X292^(1/3)*COS('OddsRatio_working_3-way'!Y292/3)</f>
        <v>0.53344864491025501</v>
      </c>
      <c r="AA292" s="11">
        <f>'OddsRatio_working_3-way'!X292^(1/3)*COS(('OddsRatio_working_3-way'!Y292+2*PI())/3)</f>
        <v>-0.34982969161388766</v>
      </c>
      <c r="AB292" s="11">
        <f>'OddsRatio_working_3-way'!X292^(1/3)*COS(('OddsRatio_working_3-way'!Y292+4*PI())/3)</f>
        <v>-0.18361895329636718</v>
      </c>
      <c r="AC292" s="11">
        <f>'OddsRatio_working_3-way'!X292^(1/3)*SIN('OddsRatio_working_3-way'!Y292/3)</f>
        <v>9.5961814509826812E-2</v>
      </c>
      <c r="AD292" s="11">
        <f>'OddsRatio_working_3-way'!X292^(1/3)*SIN(('OddsRatio_working_3-way'!Y292+2*PI())/3)</f>
        <v>0.41399917085175181</v>
      </c>
      <c r="AE292" s="11">
        <f>'OddsRatio_working_3-way'!X292^(1/3)*SIN(('OddsRatio_working_3-way'!Y292+4*PI())/3)</f>
        <v>-0.50996098536157863</v>
      </c>
      <c r="AF292" s="11">
        <f>-'OddsRatio_working_3-way'!U292/(3*'OddsRatio_working_3-way'!X292^(1/3))*COS(('OddsRatio_working_3-way'!Y292)/3)</f>
        <v>0.53344864491025501</v>
      </c>
      <c r="AG292" s="11">
        <f>-'OddsRatio_working_3-way'!U292/(3*'OddsRatio_working_3-way'!X292^(1/3))*COS(('OddsRatio_working_3-way'!Y292+2*PI())/3)</f>
        <v>-0.34982969161388766</v>
      </c>
      <c r="AH292" s="11">
        <f>-'OddsRatio_working_3-way'!U292/(3*'OddsRatio_working_3-way'!X292^(1/3))*COS(('OddsRatio_working_3-way'!Y292+4*PI())/3)</f>
        <v>-0.18361895329636718</v>
      </c>
      <c r="AI292" s="11">
        <f>'OddsRatio_working_3-way'!U292/(3*'OddsRatio_working_3-way'!X292^(1/3))*SIN(('OddsRatio_working_3-way'!Y292)/3)</f>
        <v>-9.5961814509826812E-2</v>
      </c>
      <c r="AJ292" s="11">
        <f>'OddsRatio_working_3-way'!U292/(3*'OddsRatio_working_3-way'!X292^(1/3))*SIN(('OddsRatio_working_3-way'!Y292+2*PI())/3)</f>
        <v>-0.41399917085175181</v>
      </c>
      <c r="AK292" s="11">
        <f>'OddsRatio_working_3-way'!U292/(3*'OddsRatio_working_3-way'!X292^(1/3))*SIN(('OddsRatio_working_3-way'!Y292+4*PI())/3)</f>
        <v>0.50996098536157863</v>
      </c>
      <c r="AL292" s="11">
        <f>'OddsRatio_working_3-way'!Z292+'OddsRatio_working_3-way'!AF292</f>
        <v>1.06689728982051</v>
      </c>
      <c r="AM292" s="11">
        <f>'OddsRatio_working_3-way'!AA292+'OddsRatio_working_3-way'!AG292</f>
        <v>-0.69965938322777532</v>
      </c>
      <c r="AN292" s="11">
        <f>'OddsRatio_working_3-way'!AB292+'OddsRatio_working_3-way'!AH292</f>
        <v>-0.36723790659273436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1.06689728982051</v>
      </c>
      <c r="AS292" s="11">
        <f>IF(('OddsRatio_working_3-way'!X292=0),IF(Q292&gt;0,-Q292^(1/3),(-Q292)^(1/3)),'OddsRatio_working_3-way'!AM292-'OddsRatio_working_3-way'!R292/3)</f>
        <v>-0.69965938322777532</v>
      </c>
      <c r="AT292" s="11">
        <f>IF(('OddsRatio_working_3-way'!X292=0),IF(Q292&gt;0,-Q292^(1/3),(-Q292)^(1/3)),'OddsRatio_working_3-way'!AN292-'OddsRatio_working_3-way'!R292/3)</f>
        <v>-0.36723790659273436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1.63</v>
      </c>
      <c r="B293" s="4">
        <f>IF('True_Odds_Calculator_3-way'!B294="","",'True_Odds_Calculator_3-way'!B294)</f>
        <v>4.13</v>
      </c>
      <c r="C293" s="4">
        <f>IF('True_Odds_Calculator_3-way'!C294="","",'True_Odds_Calculator_3-way'!C294)</f>
        <v>5.34</v>
      </c>
      <c r="D293" s="9">
        <f t="shared" si="65"/>
        <v>0.59543090836226786</v>
      </c>
      <c r="E293" s="9">
        <f t="shared" si="66"/>
        <v>0.22853434744089687</v>
      </c>
      <c r="F293" s="9">
        <f t="shared" si="67"/>
        <v>0.17603474419683537</v>
      </c>
      <c r="G293" s="9">
        <f t="shared" si="68"/>
        <v>1.0785015562864044</v>
      </c>
      <c r="H293" s="9">
        <f t="shared" si="69"/>
        <v>1.679455980460435</v>
      </c>
      <c r="I293" s="9">
        <f t="shared" si="70"/>
        <v>4.3757098711764462</v>
      </c>
      <c r="J293" s="9">
        <f t="shared" si="71"/>
        <v>5.6806967542829954</v>
      </c>
      <c r="K293" s="11">
        <f t="shared" si="72"/>
        <v>0.61349693251533743</v>
      </c>
      <c r="L293" s="11">
        <f t="shared" si="73"/>
        <v>0.24213075060532688</v>
      </c>
      <c r="M293" s="11">
        <f t="shared" si="74"/>
        <v>0.18726591760299627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-0.23806508371762103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0.2253233013836019</v>
      </c>
      <c r="Q293" s="11">
        <f>2*'OddsRatio_working_3-way'!K293*'OddsRatio_working_3-way'!L293*'OddsRatio_working_3-way'!M293</f>
        <v>5.563538305767949E-2</v>
      </c>
      <c r="R293" s="11">
        <f t="shared" si="75"/>
        <v>0</v>
      </c>
      <c r="S293" s="11">
        <f t="shared" si="76"/>
        <v>-0.94647773568873006</v>
      </c>
      <c r="T293" s="11">
        <f t="shared" si="77"/>
        <v>-0.23369820634289634</v>
      </c>
      <c r="U293" s="11">
        <f>'OddsRatio_working_3-way'!S293-'OddsRatio_working_3-way'!R293^2/3</f>
        <v>-0.94647773568873006</v>
      </c>
      <c r="V293" s="11">
        <f>'OddsRatio_working_3-way'!S293*'OddsRatio_working_3-way'!R293/3-2*'OddsRatio_working_3-way'!R293^3/27-'OddsRatio_working_3-way'!T293</f>
        <v>0.23369820634289634</v>
      </c>
      <c r="W293" s="11">
        <f>'OddsRatio_working_3-way'!V293^2+4*'OddsRatio_working_3-way'!U293^3/27</f>
        <v>-7.0996079280196134E-2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0.17720816214842017</v>
      </c>
      <c r="Y293" s="11">
        <f>IF('OddsRatio_working_3-way'!W293&gt;=0,IF('OddsRatio_working_3-way'!V293+SQRT('OddsRatio_working_3-way'!W293)&gt;0,0,PI()),ACOS('OddsRatio_working_3-way'!V293/(2*'OddsRatio_working_3-way'!X293)))</f>
        <v>0.85079064244050484</v>
      </c>
      <c r="Z293" s="11">
        <f>'OddsRatio_working_3-way'!X293^(1/3)*COS('OddsRatio_working_3-way'!Y293/3)</f>
        <v>0.53925077814320221</v>
      </c>
      <c r="AA293" s="11">
        <f>'OddsRatio_working_3-way'!X293^(1/3)*COS(('OddsRatio_working_3-way'!Y293+2*PI())/3)</f>
        <v>-0.4057352073293069</v>
      </c>
      <c r="AB293" s="11">
        <f>'OddsRatio_working_3-way'!X293^(1/3)*COS(('OddsRatio_working_3-way'!Y293+4*PI())/3)</f>
        <v>-0.13351557081389565</v>
      </c>
      <c r="AC293" s="11">
        <f>'OddsRatio_working_3-way'!X293^(1/3)*SIN('OddsRatio_working_3-way'!Y293/3)</f>
        <v>0.15716608042087496</v>
      </c>
      <c r="AD293" s="11">
        <f>'OddsRatio_working_3-way'!X293^(1/3)*SIN(('OddsRatio_working_3-way'!Y293+2*PI())/3)</f>
        <v>0.3884218326721019</v>
      </c>
      <c r="AE293" s="11">
        <f>'OddsRatio_working_3-way'!X293^(1/3)*SIN(('OddsRatio_working_3-way'!Y293+4*PI())/3)</f>
        <v>-0.54558791309297683</v>
      </c>
      <c r="AF293" s="11">
        <f>-'OddsRatio_working_3-way'!U293/(3*'OddsRatio_working_3-way'!X293^(1/3))*COS(('OddsRatio_working_3-way'!Y293)/3)</f>
        <v>0.53925077814320221</v>
      </c>
      <c r="AG293" s="11">
        <f>-'OddsRatio_working_3-way'!U293/(3*'OddsRatio_working_3-way'!X293^(1/3))*COS(('OddsRatio_working_3-way'!Y293+2*PI())/3)</f>
        <v>-0.4057352073293069</v>
      </c>
      <c r="AH293" s="11">
        <f>-'OddsRatio_working_3-way'!U293/(3*'OddsRatio_working_3-way'!X293^(1/3))*COS(('OddsRatio_working_3-way'!Y293+4*PI())/3)</f>
        <v>-0.13351557081389565</v>
      </c>
      <c r="AI293" s="11">
        <f>'OddsRatio_working_3-way'!U293/(3*'OddsRatio_working_3-way'!X293^(1/3))*SIN(('OddsRatio_working_3-way'!Y293)/3)</f>
        <v>-0.15716608042087496</v>
      </c>
      <c r="AJ293" s="11">
        <f>'OddsRatio_working_3-way'!U293/(3*'OddsRatio_working_3-way'!X293^(1/3))*SIN(('OddsRatio_working_3-way'!Y293+2*PI())/3)</f>
        <v>-0.3884218326721019</v>
      </c>
      <c r="AK293" s="11">
        <f>'OddsRatio_working_3-way'!U293/(3*'OddsRatio_working_3-way'!X293^(1/3))*SIN(('OddsRatio_working_3-way'!Y293+4*PI())/3)</f>
        <v>0.54558791309297683</v>
      </c>
      <c r="AL293" s="11">
        <f>'OddsRatio_working_3-way'!Z293+'OddsRatio_working_3-way'!AF293</f>
        <v>1.0785015562864044</v>
      </c>
      <c r="AM293" s="11">
        <f>'OddsRatio_working_3-way'!AA293+'OddsRatio_working_3-way'!AG293</f>
        <v>-0.8114704146586138</v>
      </c>
      <c r="AN293" s="11">
        <f>'OddsRatio_working_3-way'!AB293+'OddsRatio_working_3-way'!AH293</f>
        <v>-0.26703114162779129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1.0785015562864044</v>
      </c>
      <c r="AS293" s="11">
        <f>IF(('OddsRatio_working_3-way'!X293=0),IF(Q293&gt;0,-Q293^(1/3),(-Q293)^(1/3)),'OddsRatio_working_3-way'!AM293-'OddsRatio_working_3-way'!R293/3)</f>
        <v>-0.8114704146586138</v>
      </c>
      <c r="AT293" s="11">
        <f>IF(('OddsRatio_working_3-way'!X293=0),IF(Q293&gt;0,-Q293^(1/3),(-Q293)^(1/3)),'OddsRatio_working_3-way'!AN293-'OddsRatio_working_3-way'!R293/3)</f>
        <v>-0.26703114162779129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1.26</v>
      </c>
      <c r="B294" s="4">
        <f>IF('True_Odds_Calculator_3-way'!B295="","",'True_Odds_Calculator_3-way'!B295)</f>
        <v>6.01</v>
      </c>
      <c r="C294" s="4">
        <f>IF('True_Odds_Calculator_3-way'!C295="","",'True_Odds_Calculator_3-way'!C295)</f>
        <v>11.81</v>
      </c>
      <c r="D294" s="9">
        <f t="shared" si="65"/>
        <v>0.77352428588441502</v>
      </c>
      <c r="E294" s="9">
        <f t="shared" si="66"/>
        <v>0.1505632510512441</v>
      </c>
      <c r="F294" s="9">
        <f t="shared" si="67"/>
        <v>7.5912463064341004E-2</v>
      </c>
      <c r="G294" s="9">
        <f t="shared" si="68"/>
        <v>1.1260932006939672</v>
      </c>
      <c r="H294" s="9">
        <f t="shared" si="69"/>
        <v>1.2927842321804315</v>
      </c>
      <c r="I294" s="9">
        <f t="shared" si="70"/>
        <v>6.6417269354767763</v>
      </c>
      <c r="J294" s="9">
        <f t="shared" si="71"/>
        <v>13.173067499501784</v>
      </c>
      <c r="K294" s="11">
        <f t="shared" si="72"/>
        <v>0.79365079365079361</v>
      </c>
      <c r="L294" s="11">
        <f t="shared" si="73"/>
        <v>0.1663893510815308</v>
      </c>
      <c r="M294" s="11">
        <f t="shared" si="74"/>
        <v>8.4674005080440304E-2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-0.15744970564696659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0.17980059711241581</v>
      </c>
      <c r="Q294" s="11">
        <f>2*'OddsRatio_working_3-way'!K294*'OddsRatio_working_3-way'!L294*'OddsRatio_working_3-way'!M294</f>
        <v>2.2363258347315403E-2</v>
      </c>
      <c r="R294" s="11">
        <f t="shared" si="75"/>
        <v>0</v>
      </c>
      <c r="S294" s="11">
        <f t="shared" si="76"/>
        <v>-1.1419557526234081</v>
      </c>
      <c r="T294" s="11">
        <f t="shared" si="77"/>
        <v>-0.14203429758997616</v>
      </c>
      <c r="U294" s="11">
        <f>'OddsRatio_working_3-way'!S294-'OddsRatio_working_3-way'!R294^2/3</f>
        <v>-1.1419557526234081</v>
      </c>
      <c r="V294" s="11">
        <f>'OddsRatio_working_3-way'!S294*'OddsRatio_working_3-way'!R294/3-2*'OddsRatio_working_3-way'!R294^3/27-'OddsRatio_working_3-way'!T294</f>
        <v>0.14203429758997616</v>
      </c>
      <c r="W294" s="11">
        <f>'OddsRatio_working_3-way'!V294^2+4*'OddsRatio_working_3-way'!U294^3/27</f>
        <v>-0.20044584011560407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0.23485079402009798</v>
      </c>
      <c r="Y294" s="11">
        <f>IF('OddsRatio_working_3-way'!W294&gt;=0,IF('OddsRatio_working_3-way'!V294+SQRT('OddsRatio_working_3-way'!W294)&gt;0,0,PI()),ACOS('OddsRatio_working_3-way'!V294/(2*'OddsRatio_working_3-way'!X294)))</f>
        <v>1.2635945245071372</v>
      </c>
      <c r="Z294" s="11">
        <f>'OddsRatio_working_3-way'!X294^(1/3)*COS('OddsRatio_working_3-way'!Y294/3)</f>
        <v>0.56304660034698362</v>
      </c>
      <c r="AA294" s="11">
        <f>'OddsRatio_working_3-way'!X294^(1/3)*COS(('OddsRatio_working_3-way'!Y294+2*PI())/3)</f>
        <v>-0.49997886209428644</v>
      </c>
      <c r="AB294" s="11">
        <f>'OddsRatio_working_3-way'!X294^(1/3)*COS(('OddsRatio_working_3-way'!Y294+4*PI())/3)</f>
        <v>-6.3067738252697264E-2</v>
      </c>
      <c r="AC294" s="11">
        <f>'OddsRatio_working_3-way'!X294^(1/3)*SIN('OddsRatio_working_3-way'!Y294/3)</f>
        <v>0.25225075496188354</v>
      </c>
      <c r="AD294" s="11">
        <f>'OddsRatio_working_3-way'!X294^(1/3)*SIN(('OddsRatio_working_3-way'!Y294+2*PI())/3)</f>
        <v>0.36148728193401014</v>
      </c>
      <c r="AE294" s="11">
        <f>'OddsRatio_working_3-way'!X294^(1/3)*SIN(('OddsRatio_working_3-way'!Y294+4*PI())/3)</f>
        <v>-0.61373803689589368</v>
      </c>
      <c r="AF294" s="11">
        <f>-'OddsRatio_working_3-way'!U294/(3*'OddsRatio_working_3-way'!X294^(1/3))*COS(('OddsRatio_working_3-way'!Y294)/3)</f>
        <v>0.56304660034698362</v>
      </c>
      <c r="AG294" s="11">
        <f>-'OddsRatio_working_3-way'!U294/(3*'OddsRatio_working_3-way'!X294^(1/3))*COS(('OddsRatio_working_3-way'!Y294+2*PI())/3)</f>
        <v>-0.49997886209428644</v>
      </c>
      <c r="AH294" s="11">
        <f>-'OddsRatio_working_3-way'!U294/(3*'OddsRatio_working_3-way'!X294^(1/3))*COS(('OddsRatio_working_3-way'!Y294+4*PI())/3)</f>
        <v>-6.3067738252697264E-2</v>
      </c>
      <c r="AI294" s="11">
        <f>'OddsRatio_working_3-way'!U294/(3*'OddsRatio_working_3-way'!X294^(1/3))*SIN(('OddsRatio_working_3-way'!Y294)/3)</f>
        <v>-0.25225075496188354</v>
      </c>
      <c r="AJ294" s="11">
        <f>'OddsRatio_working_3-way'!U294/(3*'OddsRatio_working_3-way'!X294^(1/3))*SIN(('OddsRatio_working_3-way'!Y294+2*PI())/3)</f>
        <v>-0.36148728193401014</v>
      </c>
      <c r="AK294" s="11">
        <f>'OddsRatio_working_3-way'!U294/(3*'OddsRatio_working_3-way'!X294^(1/3))*SIN(('OddsRatio_working_3-way'!Y294+4*PI())/3)</f>
        <v>0.61373803689589368</v>
      </c>
      <c r="AL294" s="11">
        <f>'OddsRatio_working_3-way'!Z294+'OddsRatio_working_3-way'!AF294</f>
        <v>1.1260932006939672</v>
      </c>
      <c r="AM294" s="11">
        <f>'OddsRatio_working_3-way'!AA294+'OddsRatio_working_3-way'!AG294</f>
        <v>-0.99995772418857287</v>
      </c>
      <c r="AN294" s="11">
        <f>'OddsRatio_working_3-way'!AB294+'OddsRatio_working_3-way'!AH294</f>
        <v>-0.12613547650539453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1.1260932006939672</v>
      </c>
      <c r="AS294" s="11">
        <f>IF(('OddsRatio_working_3-way'!X294=0),IF(Q294&gt;0,-Q294^(1/3),(-Q294)^(1/3)),'OddsRatio_working_3-way'!AM294-'OddsRatio_working_3-way'!R294/3)</f>
        <v>-0.99995772418857287</v>
      </c>
      <c r="AT294" s="11">
        <f>IF(('OddsRatio_working_3-way'!X294=0),IF(Q294&gt;0,-Q294^(1/3),(-Q294)^(1/3)),'OddsRatio_working_3-way'!AN294-'OddsRatio_working_3-way'!R294/3)</f>
        <v>-0.12613547650539453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2.33</v>
      </c>
      <c r="B295" s="4">
        <f>IF('True_Odds_Calculator_3-way'!B296="","",'True_Odds_Calculator_3-way'!B296)</f>
        <v>3.53</v>
      </c>
      <c r="C295" s="4">
        <f>IF('True_Odds_Calculator_3-way'!C296="","",'True_Odds_Calculator_3-way'!C296)</f>
        <v>3.06</v>
      </c>
      <c r="D295" s="9">
        <f t="shared" si="65"/>
        <v>0.41471747667531567</v>
      </c>
      <c r="E295" s="9">
        <f t="shared" si="66"/>
        <v>0.27139873632392142</v>
      </c>
      <c r="F295" s="9">
        <f t="shared" si="67"/>
        <v>0.3138837870007628</v>
      </c>
      <c r="G295" s="9">
        <f t="shared" si="68"/>
        <v>1.0611128596277395</v>
      </c>
      <c r="H295" s="9">
        <f t="shared" si="69"/>
        <v>2.4112801033048936</v>
      </c>
      <c r="I295" s="9">
        <f t="shared" si="70"/>
        <v>3.6846155348581804</v>
      </c>
      <c r="J295" s="9">
        <f t="shared" si="71"/>
        <v>3.1858924908331434</v>
      </c>
      <c r="K295" s="11">
        <f t="shared" si="72"/>
        <v>0.42918454935622319</v>
      </c>
      <c r="L295" s="11">
        <f t="shared" si="73"/>
        <v>0.28328611898016998</v>
      </c>
      <c r="M295" s="11">
        <f t="shared" si="74"/>
        <v>0.32679738562091504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-0.27541483508908093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0.23521751302457383</v>
      </c>
      <c r="Q295" s="11">
        <f>2*'OddsRatio_working_3-way'!K295*'OddsRatio_working_3-way'!L295*'OddsRatio_working_3-way'!M295</f>
        <v>7.9465376021815484E-2</v>
      </c>
      <c r="R295" s="11">
        <f t="shared" si="75"/>
        <v>0</v>
      </c>
      <c r="S295" s="11">
        <f t="shared" si="76"/>
        <v>-0.8540480869467123</v>
      </c>
      <c r="T295" s="11">
        <f t="shared" si="77"/>
        <v>-0.28852975910361905</v>
      </c>
      <c r="U295" s="11">
        <f>'OddsRatio_working_3-way'!S295-'OddsRatio_working_3-way'!R295^2/3</f>
        <v>-0.8540480869467123</v>
      </c>
      <c r="V295" s="11">
        <f>'OddsRatio_working_3-way'!S295*'OddsRatio_working_3-way'!R295/3-2*'OddsRatio_working_3-way'!R295^3/27-'OddsRatio_working_3-way'!T295</f>
        <v>0.28852975910361905</v>
      </c>
      <c r="W295" s="11">
        <f>'OddsRatio_working_3-way'!V295^2+4*'OddsRatio_working_3-way'!U295^3/27</f>
        <v>-9.0381457654221536E-3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0.15189434457363332</v>
      </c>
      <c r="Y295" s="11">
        <f>IF('OddsRatio_working_3-way'!W295&gt;=0,IF('OddsRatio_working_3-way'!V295+SQRT('OddsRatio_working_3-way'!W295)&gt;0,0,PI()),ACOS('OddsRatio_working_3-way'!V295/(2*'OddsRatio_working_3-way'!X295)))</f>
        <v>0.3182922423353467</v>
      </c>
      <c r="Z295" s="11">
        <f>'OddsRatio_working_3-way'!X295^(1/3)*COS('OddsRatio_working_3-way'!Y295/3)</f>
        <v>0.53055642981386975</v>
      </c>
      <c r="AA295" s="11">
        <f>'OddsRatio_working_3-way'!X295^(1/3)*COS(('OddsRatio_working_3-way'!Y295+2*PI())/3)</f>
        <v>-0.3142111059317686</v>
      </c>
      <c r="AB295" s="11">
        <f>'OddsRatio_working_3-way'!X295^(1/3)*COS(('OddsRatio_working_3-way'!Y295+4*PI())/3)</f>
        <v>-0.21634532388210137</v>
      </c>
      <c r="AC295" s="11">
        <f>'OddsRatio_working_3-way'!X295^(1/3)*SIN('OddsRatio_working_3-way'!Y295/3)</f>
        <v>5.6502835610828743E-2</v>
      </c>
      <c r="AD295" s="11">
        <f>'OddsRatio_working_3-way'!X295^(1/3)*SIN(('OddsRatio_working_3-way'!Y295+2*PI())/3)</f>
        <v>0.43122392855457242</v>
      </c>
      <c r="AE295" s="11">
        <f>'OddsRatio_working_3-way'!X295^(1/3)*SIN(('OddsRatio_working_3-way'!Y295+4*PI())/3)</f>
        <v>-0.48772676416540112</v>
      </c>
      <c r="AF295" s="11">
        <f>-'OddsRatio_working_3-way'!U295/(3*'OddsRatio_working_3-way'!X295^(1/3))*COS(('OddsRatio_working_3-way'!Y295)/3)</f>
        <v>0.53055642981386975</v>
      </c>
      <c r="AG295" s="11">
        <f>-'OddsRatio_working_3-way'!U295/(3*'OddsRatio_working_3-way'!X295^(1/3))*COS(('OddsRatio_working_3-way'!Y295+2*PI())/3)</f>
        <v>-0.3142111059317686</v>
      </c>
      <c r="AH295" s="11">
        <f>-'OddsRatio_working_3-way'!U295/(3*'OddsRatio_working_3-way'!X295^(1/3))*COS(('OddsRatio_working_3-way'!Y295+4*PI())/3)</f>
        <v>-0.21634532388210137</v>
      </c>
      <c r="AI295" s="11">
        <f>'OddsRatio_working_3-way'!U295/(3*'OddsRatio_working_3-way'!X295^(1/3))*SIN(('OddsRatio_working_3-way'!Y295)/3)</f>
        <v>-5.6502835610828743E-2</v>
      </c>
      <c r="AJ295" s="11">
        <f>'OddsRatio_working_3-way'!U295/(3*'OddsRatio_working_3-way'!X295^(1/3))*SIN(('OddsRatio_working_3-way'!Y295+2*PI())/3)</f>
        <v>-0.43122392855457242</v>
      </c>
      <c r="AK295" s="11">
        <f>'OddsRatio_working_3-way'!U295/(3*'OddsRatio_working_3-way'!X295^(1/3))*SIN(('OddsRatio_working_3-way'!Y295+4*PI())/3)</f>
        <v>0.48772676416540112</v>
      </c>
      <c r="AL295" s="11">
        <f>'OddsRatio_working_3-way'!Z295+'OddsRatio_working_3-way'!AF295</f>
        <v>1.0611128596277395</v>
      </c>
      <c r="AM295" s="11">
        <f>'OddsRatio_working_3-way'!AA295+'OddsRatio_working_3-way'!AG295</f>
        <v>-0.62842221186353719</v>
      </c>
      <c r="AN295" s="11">
        <f>'OddsRatio_working_3-way'!AB295+'OddsRatio_working_3-way'!AH295</f>
        <v>-0.43269064776420274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1.0611128596277395</v>
      </c>
      <c r="AS295" s="11">
        <f>IF(('OddsRatio_working_3-way'!X295=0),IF(Q295&gt;0,-Q295^(1/3),(-Q295)^(1/3)),'OddsRatio_working_3-way'!AM295-'OddsRatio_working_3-way'!R295/3)</f>
        <v>-0.62842221186353719</v>
      </c>
      <c r="AT295" s="11">
        <f>IF(('OddsRatio_working_3-way'!X295=0),IF(Q295&gt;0,-Q295^(1/3),(-Q295)^(1/3)),'OddsRatio_working_3-way'!AN295-'OddsRatio_working_3-way'!R295/3)</f>
        <v>-0.43269064776420274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2.17</v>
      </c>
      <c r="B296" s="4">
        <f>IF('True_Odds_Calculator_3-way'!B297="","",'True_Odds_Calculator_3-way'!B297)</f>
        <v>3.98</v>
      </c>
      <c r="C296" s="4">
        <f>IF('True_Odds_Calculator_3-way'!C297="","",'True_Odds_Calculator_3-way'!C297)</f>
        <v>2.96</v>
      </c>
      <c r="D296" s="9">
        <f t="shared" si="65"/>
        <v>0.44189920440451175</v>
      </c>
      <c r="E296" s="9">
        <f t="shared" si="66"/>
        <v>0.2371484159440331</v>
      </c>
      <c r="F296" s="9">
        <f t="shared" si="67"/>
        <v>0.32095237965145507</v>
      </c>
      <c r="G296" s="9">
        <f t="shared" si="68"/>
        <v>1.0794525589777697</v>
      </c>
      <c r="H296" s="9">
        <f t="shared" si="69"/>
        <v>2.262959494003991</v>
      </c>
      <c r="I296" s="9">
        <f t="shared" si="70"/>
        <v>4.2167686257537538</v>
      </c>
      <c r="J296" s="9">
        <f t="shared" si="71"/>
        <v>3.1157270155964287</v>
      </c>
      <c r="K296" s="11">
        <f t="shared" si="72"/>
        <v>0.46082949308755761</v>
      </c>
      <c r="L296" s="11">
        <f t="shared" si="73"/>
        <v>0.25125628140703515</v>
      </c>
      <c r="M296" s="11">
        <f t="shared" si="74"/>
        <v>0.33783783783783783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-0.26731521601030417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0.23900483861579658</v>
      </c>
      <c r="Q296" s="11">
        <f>2*'OddsRatio_working_3-way'!K296*'OddsRatio_working_3-way'!L296*'OddsRatio_working_3-way'!M296</f>
        <v>7.8233989726938333E-2</v>
      </c>
      <c r="R296" s="11">
        <f t="shared" si="75"/>
        <v>0</v>
      </c>
      <c r="S296" s="11">
        <f t="shared" si="76"/>
        <v>-0.89409365535923579</v>
      </c>
      <c r="T296" s="11">
        <f t="shared" si="77"/>
        <v>-0.29266568096865336</v>
      </c>
      <c r="U296" s="11">
        <f>'OddsRatio_working_3-way'!S296-'OddsRatio_working_3-way'!R296^2/3</f>
        <v>-0.89409365535923579</v>
      </c>
      <c r="V296" s="11">
        <f>'OddsRatio_working_3-way'!S296*'OddsRatio_working_3-way'!R296/3-2*'OddsRatio_working_3-way'!R296^3/27-'OddsRatio_working_3-way'!T296</f>
        <v>0.29266568096865336</v>
      </c>
      <c r="W296" s="11">
        <f>'OddsRatio_working_3-way'!V296^2+4*'OddsRatio_working_3-way'!U296^3/27</f>
        <v>-2.023443855050272E-2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0.16270190485005723</v>
      </c>
      <c r="Y296" s="11">
        <f>IF('OddsRatio_working_3-way'!W296&gt;=0,IF('OddsRatio_working_3-way'!V296+SQRT('OddsRatio_working_3-way'!W296)&gt;0,0,PI()),ACOS('OddsRatio_working_3-way'!V296/(2*'OddsRatio_working_3-way'!X296)))</f>
        <v>0.45241896987625707</v>
      </c>
      <c r="Z296" s="11">
        <f>'OddsRatio_working_3-way'!X296^(1/3)*COS('OddsRatio_working_3-way'!Y296/3)</f>
        <v>0.53972627948888485</v>
      </c>
      <c r="AA296" s="11">
        <f>'OddsRatio_working_3-way'!X296^(1/3)*COS(('OddsRatio_working_3-way'!Y296+2*PI())/3)</f>
        <v>-0.3408918048144231</v>
      </c>
      <c r="AB296" s="11">
        <f>'OddsRatio_working_3-way'!X296^(1/3)*COS(('OddsRatio_working_3-way'!Y296+4*PI())/3)</f>
        <v>-0.19883447467446191</v>
      </c>
      <c r="AC296" s="11">
        <f>'OddsRatio_working_3-way'!X296^(1/3)*SIN('OddsRatio_working_3-way'!Y296/3)</f>
        <v>8.2016837796666298E-2</v>
      </c>
      <c r="AD296" s="11">
        <f>'OddsRatio_working_3-way'!X296^(1/3)*SIN(('OddsRatio_working_3-way'!Y296+2*PI())/3)</f>
        <v>0.42640825022910123</v>
      </c>
      <c r="AE296" s="11">
        <f>'OddsRatio_working_3-way'!X296^(1/3)*SIN(('OddsRatio_working_3-way'!Y296+4*PI())/3)</f>
        <v>-0.50842508802576736</v>
      </c>
      <c r="AF296" s="11">
        <f>-'OddsRatio_working_3-way'!U296/(3*'OddsRatio_working_3-way'!X296^(1/3))*COS(('OddsRatio_working_3-way'!Y296)/3)</f>
        <v>0.53972627948888496</v>
      </c>
      <c r="AG296" s="11">
        <f>-'OddsRatio_working_3-way'!U296/(3*'OddsRatio_working_3-way'!X296^(1/3))*COS(('OddsRatio_working_3-way'!Y296+2*PI())/3)</f>
        <v>-0.34089180481442316</v>
      </c>
      <c r="AH296" s="11">
        <f>-'OddsRatio_working_3-way'!U296/(3*'OddsRatio_working_3-way'!X296^(1/3))*COS(('OddsRatio_working_3-way'!Y296+4*PI())/3)</f>
        <v>-0.19883447467446194</v>
      </c>
      <c r="AI296" s="11">
        <f>'OddsRatio_working_3-way'!U296/(3*'OddsRatio_working_3-way'!X296^(1/3))*SIN(('OddsRatio_working_3-way'!Y296)/3)</f>
        <v>-8.2016837796666311E-2</v>
      </c>
      <c r="AJ296" s="11">
        <f>'OddsRatio_working_3-way'!U296/(3*'OddsRatio_working_3-way'!X296^(1/3))*SIN(('OddsRatio_working_3-way'!Y296+2*PI())/3)</f>
        <v>-0.42640825022910128</v>
      </c>
      <c r="AK296" s="11">
        <f>'OddsRatio_working_3-way'!U296/(3*'OddsRatio_working_3-way'!X296^(1/3))*SIN(('OddsRatio_working_3-way'!Y296+4*PI())/3)</f>
        <v>0.50842508802576747</v>
      </c>
      <c r="AL296" s="11">
        <f>'OddsRatio_working_3-way'!Z296+'OddsRatio_working_3-way'!AF296</f>
        <v>1.0794525589777697</v>
      </c>
      <c r="AM296" s="11">
        <f>'OddsRatio_working_3-way'!AA296+'OddsRatio_working_3-way'!AG296</f>
        <v>-0.68178360962884632</v>
      </c>
      <c r="AN296" s="11">
        <f>'OddsRatio_working_3-way'!AB296+'OddsRatio_working_3-way'!AH296</f>
        <v>-0.39766894934892383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1.0794525589777697</v>
      </c>
      <c r="AS296" s="11">
        <f>IF(('OddsRatio_working_3-way'!X296=0),IF(Q296&gt;0,-Q296^(1/3),(-Q296)^(1/3)),'OddsRatio_working_3-way'!AM296-'OddsRatio_working_3-way'!R296/3)</f>
        <v>-0.68178360962884632</v>
      </c>
      <c r="AT296" s="11">
        <f>IF(('OddsRatio_working_3-way'!X296=0),IF(Q296&gt;0,-Q296^(1/3),(-Q296)^(1/3)),'OddsRatio_working_3-way'!AN296-'OddsRatio_working_3-way'!R296/3)</f>
        <v>-0.39766894934892383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5.35</v>
      </c>
      <c r="B297" s="4">
        <f>IF('True_Odds_Calculator_3-way'!B298="","",'True_Odds_Calculator_3-way'!B298)</f>
        <v>4.24</v>
      </c>
      <c r="C297" s="4">
        <f>IF('True_Odds_Calculator_3-way'!C298="","",'True_Odds_Calculator_3-way'!C298)</f>
        <v>1.58</v>
      </c>
      <c r="D297" s="9">
        <f t="shared" si="65"/>
        <v>0.17222213706710846</v>
      </c>
      <c r="E297" s="9">
        <f t="shared" si="66"/>
        <v>0.21834156998495419</v>
      </c>
      <c r="F297" s="9">
        <f t="shared" si="67"/>
        <v>0.60943629294793733</v>
      </c>
      <c r="G297" s="9">
        <f t="shared" si="68"/>
        <v>1.1049320652641648</v>
      </c>
      <c r="H297" s="9">
        <f t="shared" si="69"/>
        <v>5.8064544838991159</v>
      </c>
      <c r="I297" s="9">
        <f t="shared" si="70"/>
        <v>4.5799798914558938</v>
      </c>
      <c r="J297" s="9">
        <f t="shared" si="71"/>
        <v>1.6408605978532158</v>
      </c>
      <c r="K297" s="11">
        <f t="shared" si="72"/>
        <v>0.18691588785046731</v>
      </c>
      <c r="L297" s="11">
        <f t="shared" si="73"/>
        <v>0.23584905660377356</v>
      </c>
      <c r="M297" s="11">
        <f t="shared" si="74"/>
        <v>0.63291139240506322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-0.22807912341046721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0.22795300987256947</v>
      </c>
      <c r="Q297" s="11">
        <f>2*'OddsRatio_working_3-way'!K297*'OddsRatio_working_3-way'!L297*'OddsRatio_working_3-way'!M297</f>
        <v>5.5802450397201837E-2</v>
      </c>
      <c r="R297" s="11">
        <f t="shared" si="75"/>
        <v>0</v>
      </c>
      <c r="S297" s="11">
        <f t="shared" si="76"/>
        <v>-0.99944706233515823</v>
      </c>
      <c r="T297" s="11">
        <f t="shared" si="77"/>
        <v>-0.2446626835581783</v>
      </c>
      <c r="U297" s="11">
        <f>'OddsRatio_working_3-way'!S297-'OddsRatio_working_3-way'!R297^2/3</f>
        <v>-0.99944706233515823</v>
      </c>
      <c r="V297" s="11">
        <f>'OddsRatio_working_3-way'!S297*'OddsRatio_working_3-way'!R297/3-2*'OddsRatio_working_3-way'!R297^3/27-'OddsRatio_working_3-way'!T297</f>
        <v>0.2446626835581783</v>
      </c>
      <c r="W297" s="11">
        <f>'OddsRatio_working_3-way'!V297^2+4*'OddsRatio_working_3-way'!U297^3/27</f>
        <v>-8.8042705208422278E-2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0.19229049244197668</v>
      </c>
      <c r="Y297" s="11">
        <f>IF('OddsRatio_working_3-way'!W297&gt;=0,IF('OddsRatio_working_3-way'!V297+SQRT('OddsRatio_working_3-way'!W297)&gt;0,0,PI()),ACOS('OddsRatio_working_3-way'!V297/(2*'OddsRatio_working_3-way'!X297)))</f>
        <v>0.88125952168760135</v>
      </c>
      <c r="Z297" s="11">
        <f>'OddsRatio_working_3-way'!X297^(1/3)*COS('OddsRatio_working_3-way'!Y297/3)</f>
        <v>0.55246603263208238</v>
      </c>
      <c r="AA297" s="11">
        <f>'OddsRatio_working_3-way'!X297^(1/3)*COS(('OddsRatio_working_3-way'!Y297+2*PI())/3)</f>
        <v>-0.42096631474668822</v>
      </c>
      <c r="AB297" s="11">
        <f>'OddsRatio_working_3-way'!X297^(1/3)*COS(('OddsRatio_working_3-way'!Y297+4*PI())/3)</f>
        <v>-0.13149971788539436</v>
      </c>
      <c r="AC297" s="11">
        <f>'OddsRatio_working_3-way'!X297^(1/3)*SIN('OddsRatio_working_3-way'!Y297/3)</f>
        <v>0.16712361761927302</v>
      </c>
      <c r="AD297" s="11">
        <f>'OddsRatio_working_3-way'!X297^(1/3)*SIN(('OddsRatio_working_3-way'!Y297+2*PI())/3)</f>
        <v>0.39488781017774954</v>
      </c>
      <c r="AE297" s="11">
        <f>'OddsRatio_working_3-way'!X297^(1/3)*SIN(('OddsRatio_working_3-way'!Y297+4*PI())/3)</f>
        <v>-0.56201142779702251</v>
      </c>
      <c r="AF297" s="11">
        <f>-'OddsRatio_working_3-way'!U297/(3*'OddsRatio_working_3-way'!X297^(1/3))*COS(('OddsRatio_working_3-way'!Y297)/3)</f>
        <v>0.55246603263208238</v>
      </c>
      <c r="AG297" s="11">
        <f>-'OddsRatio_working_3-way'!U297/(3*'OddsRatio_working_3-way'!X297^(1/3))*COS(('OddsRatio_working_3-way'!Y297+2*PI())/3)</f>
        <v>-0.42096631474668822</v>
      </c>
      <c r="AH297" s="11">
        <f>-'OddsRatio_working_3-way'!U297/(3*'OddsRatio_working_3-way'!X297^(1/3))*COS(('OddsRatio_working_3-way'!Y297+4*PI())/3)</f>
        <v>-0.13149971788539436</v>
      </c>
      <c r="AI297" s="11">
        <f>'OddsRatio_working_3-way'!U297/(3*'OddsRatio_working_3-way'!X297^(1/3))*SIN(('OddsRatio_working_3-way'!Y297)/3)</f>
        <v>-0.16712361761927302</v>
      </c>
      <c r="AJ297" s="11">
        <f>'OddsRatio_working_3-way'!U297/(3*'OddsRatio_working_3-way'!X297^(1/3))*SIN(('OddsRatio_working_3-way'!Y297+2*PI())/3)</f>
        <v>-0.39488781017774954</v>
      </c>
      <c r="AK297" s="11">
        <f>'OddsRatio_working_3-way'!U297/(3*'OddsRatio_working_3-way'!X297^(1/3))*SIN(('OddsRatio_working_3-way'!Y297+4*PI())/3)</f>
        <v>0.56201142779702251</v>
      </c>
      <c r="AL297" s="11">
        <f>'OddsRatio_working_3-way'!Z297+'OddsRatio_working_3-way'!AF297</f>
        <v>1.1049320652641648</v>
      </c>
      <c r="AM297" s="11">
        <f>'OddsRatio_working_3-way'!AA297+'OddsRatio_working_3-way'!AG297</f>
        <v>-0.84193262949337644</v>
      </c>
      <c r="AN297" s="11">
        <f>'OddsRatio_working_3-way'!AB297+'OddsRatio_working_3-way'!AH297</f>
        <v>-0.26299943577078871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1.1049320652641648</v>
      </c>
      <c r="AS297" s="11">
        <f>IF(('OddsRatio_working_3-way'!X297=0),IF(Q297&gt;0,-Q297^(1/3),(-Q297)^(1/3)),'OddsRatio_working_3-way'!AM297-'OddsRatio_working_3-way'!R297/3)</f>
        <v>-0.84193262949337644</v>
      </c>
      <c r="AT297" s="11">
        <f>IF(('OddsRatio_working_3-way'!X297=0),IF(Q297&gt;0,-Q297^(1/3),(-Q297)^(1/3)),'OddsRatio_working_3-way'!AN297-'OddsRatio_working_3-way'!R297/3)</f>
        <v>-0.26299943577078871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4.8600000000000003</v>
      </c>
      <c r="B298" s="4">
        <f>IF('True_Odds_Calculator_3-way'!B299="","",'True_Odds_Calculator_3-way'!B299)</f>
        <v>4.41</v>
      </c>
      <c r="C298" s="4">
        <f>IF('True_Odds_Calculator_3-way'!C299="","",'True_Odds_Calculator_3-way'!C299)</f>
        <v>1.61</v>
      </c>
      <c r="D298" s="9">
        <f t="shared" si="65"/>
        <v>0.19074594670259221</v>
      </c>
      <c r="E298" s="9">
        <f t="shared" si="66"/>
        <v>0.21061612229756332</v>
      </c>
      <c r="F298" s="9">
        <f t="shared" si="67"/>
        <v>0.59863793099984441</v>
      </c>
      <c r="G298" s="9">
        <f t="shared" si="68"/>
        <v>1.099112787289215</v>
      </c>
      <c r="H298" s="9">
        <f t="shared" si="69"/>
        <v>5.2425753589363699</v>
      </c>
      <c r="I298" s="9">
        <f t="shared" si="70"/>
        <v>4.747974604656223</v>
      </c>
      <c r="J298" s="9">
        <f t="shared" si="71"/>
        <v>1.6704588002464211</v>
      </c>
      <c r="K298" s="11">
        <f t="shared" si="72"/>
        <v>0.20576131687242796</v>
      </c>
      <c r="L298" s="11">
        <f t="shared" si="73"/>
        <v>0.22675736961451246</v>
      </c>
      <c r="M298" s="11">
        <f t="shared" si="74"/>
        <v>0.6211180124223602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-0.23268628396412194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0.22836286488285126</v>
      </c>
      <c r="Q298" s="11">
        <f>2*'OddsRatio_working_3-way'!K298*'OddsRatio_working_3-way'!L298*'OddsRatio_working_3-way'!M298</f>
        <v>5.796011799057138E-2</v>
      </c>
      <c r="R298" s="11">
        <f t="shared" si="75"/>
        <v>0</v>
      </c>
      <c r="S298" s="11">
        <f t="shared" si="76"/>
        <v>-0.98141953617714184</v>
      </c>
      <c r="T298" s="11">
        <f t="shared" si="77"/>
        <v>-0.249091252836838</v>
      </c>
      <c r="U298" s="11">
        <f>'OddsRatio_working_3-way'!S298-'OddsRatio_working_3-way'!R298^2/3</f>
        <v>-0.98141953617714184</v>
      </c>
      <c r="V298" s="11">
        <f>'OddsRatio_working_3-way'!S298*'OddsRatio_working_3-way'!R298/3-2*'OddsRatio_working_3-way'!R298^3/27-'OddsRatio_working_3-way'!T298</f>
        <v>0.249091252836838</v>
      </c>
      <c r="W298" s="11">
        <f>'OddsRatio_working_3-way'!V298^2+4*'OddsRatio_working_3-way'!U298^3/27</f>
        <v>-7.7996198847279846E-2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0.18711136462485742</v>
      </c>
      <c r="Y298" s="11">
        <f>IF('OddsRatio_working_3-way'!W298&gt;=0,IF('OddsRatio_working_3-way'!V298+SQRT('OddsRatio_working_3-way'!W298)&gt;0,0,PI()),ACOS('OddsRatio_working_3-way'!V298/(2*'OddsRatio_working_3-way'!X298)))</f>
        <v>0.84246803135952175</v>
      </c>
      <c r="Z298" s="11">
        <f>'OddsRatio_working_3-way'!X298^(1/3)*COS('OddsRatio_working_3-way'!Y298/3)</f>
        <v>0.54955639364460751</v>
      </c>
      <c r="AA298" s="11">
        <f>'OddsRatio_working_3-way'!X298^(1/3)*COS(('OddsRatio_working_3-way'!Y298+2*PI())/3)</f>
        <v>-0.4120578810349918</v>
      </c>
      <c r="AB298" s="11">
        <f>'OddsRatio_working_3-way'!X298^(1/3)*COS(('OddsRatio_working_3-way'!Y298+4*PI())/3)</f>
        <v>-0.13749851260961579</v>
      </c>
      <c r="AC298" s="11">
        <f>'OddsRatio_working_3-way'!X298^(1/3)*SIN('OddsRatio_working_3-way'!Y298/3)</f>
        <v>0.15851692526892461</v>
      </c>
      <c r="AD298" s="11">
        <f>'OddsRatio_working_3-way'!X298^(1/3)*SIN(('OddsRatio_working_3-way'!Y298+2*PI())/3)</f>
        <v>0.39667133507392888</v>
      </c>
      <c r="AE298" s="11">
        <f>'OddsRatio_working_3-way'!X298^(1/3)*SIN(('OddsRatio_working_3-way'!Y298+4*PI())/3)</f>
        <v>-0.5551882603428534</v>
      </c>
      <c r="AF298" s="11">
        <f>-'OddsRatio_working_3-way'!U298/(3*'OddsRatio_working_3-way'!X298^(1/3))*COS(('OddsRatio_working_3-way'!Y298)/3)</f>
        <v>0.54955639364460751</v>
      </c>
      <c r="AG298" s="11">
        <f>-'OddsRatio_working_3-way'!U298/(3*'OddsRatio_working_3-way'!X298^(1/3))*COS(('OddsRatio_working_3-way'!Y298+2*PI())/3)</f>
        <v>-0.4120578810349918</v>
      </c>
      <c r="AH298" s="11">
        <f>-'OddsRatio_working_3-way'!U298/(3*'OddsRatio_working_3-way'!X298^(1/3))*COS(('OddsRatio_working_3-way'!Y298+4*PI())/3)</f>
        <v>-0.13749851260961579</v>
      </c>
      <c r="AI298" s="11">
        <f>'OddsRatio_working_3-way'!U298/(3*'OddsRatio_working_3-way'!X298^(1/3))*SIN(('OddsRatio_working_3-way'!Y298)/3)</f>
        <v>-0.15851692526892461</v>
      </c>
      <c r="AJ298" s="11">
        <f>'OddsRatio_working_3-way'!U298/(3*'OddsRatio_working_3-way'!X298^(1/3))*SIN(('OddsRatio_working_3-way'!Y298+2*PI())/3)</f>
        <v>-0.39667133507392888</v>
      </c>
      <c r="AK298" s="11">
        <f>'OddsRatio_working_3-way'!U298/(3*'OddsRatio_working_3-way'!X298^(1/3))*SIN(('OddsRatio_working_3-way'!Y298+4*PI())/3)</f>
        <v>0.5551882603428534</v>
      </c>
      <c r="AL298" s="11">
        <f>'OddsRatio_working_3-way'!Z298+'OddsRatio_working_3-way'!AF298</f>
        <v>1.099112787289215</v>
      </c>
      <c r="AM298" s="11">
        <f>'OddsRatio_working_3-way'!AA298+'OddsRatio_working_3-way'!AG298</f>
        <v>-0.8241157620699836</v>
      </c>
      <c r="AN298" s="11">
        <f>'OddsRatio_working_3-way'!AB298+'OddsRatio_working_3-way'!AH298</f>
        <v>-0.27499702521923158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1.099112787289215</v>
      </c>
      <c r="AS298" s="11">
        <f>IF(('OddsRatio_working_3-way'!X298=0),IF(Q298&gt;0,-Q298^(1/3),(-Q298)^(1/3)),'OddsRatio_working_3-way'!AM298-'OddsRatio_working_3-way'!R298/3)</f>
        <v>-0.8241157620699836</v>
      </c>
      <c r="AT298" s="11">
        <f>IF(('OddsRatio_working_3-way'!X298=0),IF(Q298&gt;0,-Q298^(1/3),(-Q298)^(1/3)),'OddsRatio_working_3-way'!AN298-'OddsRatio_working_3-way'!R298/3)</f>
        <v>-0.27499702521923158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5.35</v>
      </c>
      <c r="B299" s="4">
        <f>IF('True_Odds_Calculator_3-way'!B300="","",'True_Odds_Calculator_3-way'!B300)</f>
        <v>4.22</v>
      </c>
      <c r="C299" s="4">
        <f>IF('True_Odds_Calculator_3-way'!C300="","",'True_Odds_Calculator_3-way'!C300)</f>
        <v>1.58</v>
      </c>
      <c r="D299" s="9">
        <f t="shared" si="65"/>
        <v>0.17194876629002434</v>
      </c>
      <c r="E299" s="9">
        <f t="shared" si="66"/>
        <v>0.21907174882603084</v>
      </c>
      <c r="F299" s="9">
        <f t="shared" si="67"/>
        <v>0.60897948488394493</v>
      </c>
      <c r="G299" s="9">
        <f t="shared" si="68"/>
        <v>1.1070542089816247</v>
      </c>
      <c r="H299" s="9">
        <f t="shared" si="69"/>
        <v>5.8156858090700663</v>
      </c>
      <c r="I299" s="9">
        <f t="shared" si="70"/>
        <v>4.5647145529208313</v>
      </c>
      <c r="J299" s="9">
        <f t="shared" si="71"/>
        <v>1.6420914412093424</v>
      </c>
      <c r="K299" s="11">
        <f t="shared" si="72"/>
        <v>0.18691588785046731</v>
      </c>
      <c r="L299" s="11">
        <f t="shared" si="73"/>
        <v>0.23696682464454977</v>
      </c>
      <c r="M299" s="11">
        <f t="shared" si="74"/>
        <v>0.63291139240506322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-0.22774549880773709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0.22847268672105528</v>
      </c>
      <c r="Q299" s="11">
        <f>2*'OddsRatio_working_3-way'!K299*'OddsRatio_working_3-way'!L299*'OddsRatio_working_3-way'!M299</f>
        <v>5.6066916986762048E-2</v>
      </c>
      <c r="R299" s="11">
        <f t="shared" si="75"/>
        <v>0</v>
      </c>
      <c r="S299" s="11">
        <f t="shared" si="76"/>
        <v>-1.0031929847883936</v>
      </c>
      <c r="T299" s="11">
        <f t="shared" si="77"/>
        <v>-0.24618232755543407</v>
      </c>
      <c r="U299" s="11">
        <f>'OddsRatio_working_3-way'!S299-'OddsRatio_working_3-way'!R299^2/3</f>
        <v>-1.0031929847883936</v>
      </c>
      <c r="V299" s="11">
        <f>'OddsRatio_working_3-way'!S299*'OddsRatio_working_3-way'!R299/3-2*'OddsRatio_working_3-way'!R299^3/27-'OddsRatio_working_3-way'!T299</f>
        <v>0.24618232755543407</v>
      </c>
      <c r="W299" s="11">
        <f>'OddsRatio_working_3-way'!V299^2+4*'OddsRatio_working_3-way'!U299^3/27</f>
        <v>-8.8966050099199695E-2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0.19337256042404952</v>
      </c>
      <c r="Y299" s="11">
        <f>IF('OddsRatio_working_3-way'!W299&gt;=0,IF('OddsRatio_working_3-way'!V299+SQRT('OddsRatio_working_3-way'!W299)&gt;0,0,PI()),ACOS('OddsRatio_working_3-way'!V299/(2*'OddsRatio_working_3-way'!X299)))</f>
        <v>0.88078064290239266</v>
      </c>
      <c r="Z299" s="11">
        <f>'OddsRatio_working_3-way'!X299^(1/3)*COS('OddsRatio_working_3-way'!Y299/3)</f>
        <v>0.55352710449081233</v>
      </c>
      <c r="AA299" s="11">
        <f>'OddsRatio_working_3-way'!X299^(1/3)*COS(('OddsRatio_working_3-way'!Y299+2*PI())/3)</f>
        <v>-0.4216913088781899</v>
      </c>
      <c r="AB299" s="11">
        <f>'OddsRatio_working_3-way'!X299^(1/3)*COS(('OddsRatio_working_3-way'!Y299+4*PI())/3)</f>
        <v>-0.13183579561262238</v>
      </c>
      <c r="AC299" s="11">
        <f>'OddsRatio_working_3-way'!X299^(1/3)*SIN('OddsRatio_working_3-way'!Y299/3)</f>
        <v>0.16734815860997257</v>
      </c>
      <c r="AD299" s="11">
        <f>'OddsRatio_working_3-way'!X299^(1/3)*SIN(('OddsRatio_working_3-way'!Y299+2*PI())/3)</f>
        <v>0.39569445486730076</v>
      </c>
      <c r="AE299" s="11">
        <f>'OddsRatio_working_3-way'!X299^(1/3)*SIN(('OddsRatio_working_3-way'!Y299+4*PI())/3)</f>
        <v>-0.56304261347727325</v>
      </c>
      <c r="AF299" s="11">
        <f>-'OddsRatio_working_3-way'!U299/(3*'OddsRatio_working_3-way'!X299^(1/3))*COS(('OddsRatio_working_3-way'!Y299)/3)</f>
        <v>0.55352710449081222</v>
      </c>
      <c r="AG299" s="11">
        <f>-'OddsRatio_working_3-way'!U299/(3*'OddsRatio_working_3-way'!X299^(1/3))*COS(('OddsRatio_working_3-way'!Y299+2*PI())/3)</f>
        <v>-0.42169130887818979</v>
      </c>
      <c r="AH299" s="11">
        <f>-'OddsRatio_working_3-way'!U299/(3*'OddsRatio_working_3-way'!X299^(1/3))*COS(('OddsRatio_working_3-way'!Y299+4*PI())/3)</f>
        <v>-0.13183579561262235</v>
      </c>
      <c r="AI299" s="11">
        <f>'OddsRatio_working_3-way'!U299/(3*'OddsRatio_working_3-way'!X299^(1/3))*SIN(('OddsRatio_working_3-way'!Y299)/3)</f>
        <v>-0.16734815860997251</v>
      </c>
      <c r="AJ299" s="11">
        <f>'OddsRatio_working_3-way'!U299/(3*'OddsRatio_working_3-way'!X299^(1/3))*SIN(('OddsRatio_working_3-way'!Y299+2*PI())/3)</f>
        <v>-0.39569445486730065</v>
      </c>
      <c r="AK299" s="11">
        <f>'OddsRatio_working_3-way'!U299/(3*'OddsRatio_working_3-way'!X299^(1/3))*SIN(('OddsRatio_working_3-way'!Y299+4*PI())/3)</f>
        <v>0.56304261347727314</v>
      </c>
      <c r="AL299" s="11">
        <f>'OddsRatio_working_3-way'!Z299+'OddsRatio_working_3-way'!AF299</f>
        <v>1.1070542089816247</v>
      </c>
      <c r="AM299" s="11">
        <f>'OddsRatio_working_3-way'!AA299+'OddsRatio_working_3-way'!AG299</f>
        <v>-0.84338261775637968</v>
      </c>
      <c r="AN299" s="11">
        <f>'OddsRatio_working_3-way'!AB299+'OddsRatio_working_3-way'!AH299</f>
        <v>-0.26367159122524475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1.1070542089816247</v>
      </c>
      <c r="AS299" s="11">
        <f>IF(('OddsRatio_working_3-way'!X299=0),IF(Q299&gt;0,-Q299^(1/3),(-Q299)^(1/3)),'OddsRatio_working_3-way'!AM299-'OddsRatio_working_3-way'!R299/3)</f>
        <v>-0.84338261775637968</v>
      </c>
      <c r="AT299" s="11">
        <f>IF(('OddsRatio_working_3-way'!X299=0),IF(Q299&gt;0,-Q299^(1/3),(-Q299)^(1/3)),'OddsRatio_working_3-way'!AN299-'OddsRatio_working_3-way'!R299/3)</f>
        <v>-0.26367159122524475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2.71</v>
      </c>
      <c r="B300" s="4">
        <f>IF('True_Odds_Calculator_3-way'!B301="","",'True_Odds_Calculator_3-way'!B301)</f>
        <v>3.53</v>
      </c>
      <c r="C300" s="4">
        <f>IF('True_Odds_Calculator_3-way'!C301="","",'True_Odds_Calculator_3-way'!C301)</f>
        <v>2.52</v>
      </c>
      <c r="D300" s="9">
        <f t="shared" si="65"/>
        <v>0.35204784004796191</v>
      </c>
      <c r="E300" s="9">
        <f t="shared" si="66"/>
        <v>0.26859243631167856</v>
      </c>
      <c r="F300" s="9">
        <f t="shared" si="67"/>
        <v>0.37935972364035964</v>
      </c>
      <c r="G300" s="9">
        <f t="shared" si="68"/>
        <v>1.0763292617650908</v>
      </c>
      <c r="H300" s="9">
        <f t="shared" si="69"/>
        <v>2.840523037618305</v>
      </c>
      <c r="I300" s="9">
        <f t="shared" si="70"/>
        <v>3.7231130322656796</v>
      </c>
      <c r="J300" s="9">
        <f t="shared" si="71"/>
        <v>2.6360204778829379</v>
      </c>
      <c r="K300" s="11">
        <f t="shared" si="72"/>
        <v>0.36900369003690037</v>
      </c>
      <c r="L300" s="11">
        <f t="shared" si="73"/>
        <v>0.28328611898016998</v>
      </c>
      <c r="M300" s="11">
        <f t="shared" si="74"/>
        <v>0.3968253968253968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-0.27278198318203339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0.23893399597694881</v>
      </c>
      <c r="Q300" s="11">
        <f>2*'OddsRatio_working_3-way'!K300*'OddsRatio_working_3-way'!L300*'OddsRatio_working_3-way'!M300</f>
        <v>8.2963193047551675E-2</v>
      </c>
      <c r="R300" s="11">
        <f t="shared" si="75"/>
        <v>0</v>
      </c>
      <c r="S300" s="11">
        <f t="shared" si="76"/>
        <v>-0.87591560553140679</v>
      </c>
      <c r="T300" s="11">
        <f t="shared" si="77"/>
        <v>-0.30413736303173849</v>
      </c>
      <c r="U300" s="11">
        <f>'OddsRatio_working_3-way'!S300-'OddsRatio_working_3-way'!R300^2/3</f>
        <v>-0.87591560553140679</v>
      </c>
      <c r="V300" s="11">
        <f>'OddsRatio_working_3-way'!S300*'OddsRatio_working_3-way'!R300/3-2*'OddsRatio_working_3-way'!R300^3/27-'OddsRatio_working_3-way'!T300</f>
        <v>0.30413736303173849</v>
      </c>
      <c r="W300" s="11">
        <f>'OddsRatio_working_3-way'!V300^2+4*'OddsRatio_working_3-way'!U300^3/27</f>
        <v>-7.060035941128931E-3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0.15776530950515422</v>
      </c>
      <c r="Y300" s="11">
        <f>IF('OddsRatio_working_3-way'!W300&gt;=0,IF('OddsRatio_working_3-way'!V300+SQRT('OddsRatio_working_3-way'!W300)&gt;0,0,PI()),ACOS('OddsRatio_working_3-way'!V300/(2*'OddsRatio_working_3-way'!X300)))</f>
        <v>0.26954650771456268</v>
      </c>
      <c r="Z300" s="11">
        <f>'OddsRatio_working_3-way'!X300^(1/3)*COS('OddsRatio_working_3-way'!Y300/3)</f>
        <v>0.5381646308825454</v>
      </c>
      <c r="AA300" s="11">
        <f>'OddsRatio_working_3-way'!X300^(1/3)*COS(('OddsRatio_working_3-way'!Y300+2*PI())/3)</f>
        <v>-0.31107069398988979</v>
      </c>
      <c r="AB300" s="11">
        <f>'OddsRatio_working_3-way'!X300^(1/3)*COS(('OddsRatio_working_3-way'!Y300+4*PI())/3)</f>
        <v>-0.22709393689265572</v>
      </c>
      <c r="AC300" s="11">
        <f>'OddsRatio_working_3-way'!X300^(1/3)*SIN('OddsRatio_working_3-way'!Y300/3)</f>
        <v>4.8484003315759916E-2</v>
      </c>
      <c r="AD300" s="11">
        <f>'OddsRatio_working_3-way'!X300^(1/3)*SIN(('OddsRatio_working_3-way'!Y300+2*PI())/3)</f>
        <v>0.44182224010467974</v>
      </c>
      <c r="AE300" s="11">
        <f>'OddsRatio_working_3-way'!X300^(1/3)*SIN(('OddsRatio_working_3-way'!Y300+4*PI())/3)</f>
        <v>-0.49030624342043971</v>
      </c>
      <c r="AF300" s="11">
        <f>-'OddsRatio_working_3-way'!U300/(3*'OddsRatio_working_3-way'!X300^(1/3))*COS(('OddsRatio_working_3-way'!Y300)/3)</f>
        <v>0.5381646308825454</v>
      </c>
      <c r="AG300" s="11">
        <f>-'OddsRatio_working_3-way'!U300/(3*'OddsRatio_working_3-way'!X300^(1/3))*COS(('OddsRatio_working_3-way'!Y300+2*PI())/3)</f>
        <v>-0.31107069398988979</v>
      </c>
      <c r="AH300" s="11">
        <f>-'OddsRatio_working_3-way'!U300/(3*'OddsRatio_working_3-way'!X300^(1/3))*COS(('OddsRatio_working_3-way'!Y300+4*PI())/3)</f>
        <v>-0.22709393689265572</v>
      </c>
      <c r="AI300" s="11">
        <f>'OddsRatio_working_3-way'!U300/(3*'OddsRatio_working_3-way'!X300^(1/3))*SIN(('OddsRatio_working_3-way'!Y300)/3)</f>
        <v>-4.8484003315759916E-2</v>
      </c>
      <c r="AJ300" s="11">
        <f>'OddsRatio_working_3-way'!U300/(3*'OddsRatio_working_3-way'!X300^(1/3))*SIN(('OddsRatio_working_3-way'!Y300+2*PI())/3)</f>
        <v>-0.44182224010467974</v>
      </c>
      <c r="AK300" s="11">
        <f>'OddsRatio_working_3-way'!U300/(3*'OddsRatio_working_3-way'!X300^(1/3))*SIN(('OddsRatio_working_3-way'!Y300+4*PI())/3)</f>
        <v>0.49030624342043971</v>
      </c>
      <c r="AL300" s="11">
        <f>'OddsRatio_working_3-way'!Z300+'OddsRatio_working_3-way'!AF300</f>
        <v>1.0763292617650908</v>
      </c>
      <c r="AM300" s="11">
        <f>'OddsRatio_working_3-way'!AA300+'OddsRatio_working_3-way'!AG300</f>
        <v>-0.62214138797977958</v>
      </c>
      <c r="AN300" s="11">
        <f>'OddsRatio_working_3-way'!AB300+'OddsRatio_working_3-way'!AH300</f>
        <v>-0.45418787378531145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1.0763292617650908</v>
      </c>
      <c r="AS300" s="11">
        <f>IF(('OddsRatio_working_3-way'!X300=0),IF(Q300&gt;0,-Q300^(1/3),(-Q300)^(1/3)),'OddsRatio_working_3-way'!AM300-'OddsRatio_working_3-way'!R300/3)</f>
        <v>-0.62214138797977958</v>
      </c>
      <c r="AT300" s="11">
        <f>IF(('OddsRatio_working_3-way'!X300=0),IF(Q300&gt;0,-Q300^(1/3),(-Q300)^(1/3)),'OddsRatio_working_3-way'!AN300-'OddsRatio_working_3-way'!R300/3)</f>
        <v>-0.45418787378531145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6.37</v>
      </c>
      <c r="B301" s="4">
        <f>IF('True_Odds_Calculator_3-way'!B302="","",'True_Odds_Calculator_3-way'!B302)</f>
        <v>4.97</v>
      </c>
      <c r="C301" s="4">
        <f>IF('True_Odds_Calculator_3-way'!C302="","",'True_Odds_Calculator_3-way'!C302)</f>
        <v>1.43</v>
      </c>
      <c r="D301" s="9">
        <f t="shared" si="65"/>
        <v>0.1422861396881821</v>
      </c>
      <c r="E301" s="9">
        <f t="shared" si="66"/>
        <v>0.18326692434482758</v>
      </c>
      <c r="F301" s="9">
        <f t="shared" si="67"/>
        <v>0.67444693596699046</v>
      </c>
      <c r="G301" s="9">
        <f t="shared" si="68"/>
        <v>1.122549615898961</v>
      </c>
      <c r="H301" s="9">
        <f t="shared" si="69"/>
        <v>7.0280914373774195</v>
      </c>
      <c r="I301" s="9">
        <f t="shared" si="70"/>
        <v>5.4565219751188749</v>
      </c>
      <c r="J301" s="9">
        <f t="shared" si="71"/>
        <v>1.4826963348365529</v>
      </c>
      <c r="K301" s="11">
        <f t="shared" si="72"/>
        <v>0.15698587127158556</v>
      </c>
      <c r="L301" s="11">
        <f t="shared" si="73"/>
        <v>0.2012072434607646</v>
      </c>
      <c r="M301" s="11">
        <f t="shared" si="74"/>
        <v>0.69930069930069938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-0.20248897850772829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0.21580559754659301</v>
      </c>
      <c r="Q301" s="11">
        <f>2*'OddsRatio_working_3-way'!K301*'OddsRatio_working_3-way'!L301*'OddsRatio_working_3-way'!M301</f>
        <v>4.4177194994184849E-2</v>
      </c>
      <c r="R301" s="11">
        <f t="shared" si="75"/>
        <v>0</v>
      </c>
      <c r="S301" s="11">
        <f t="shared" si="76"/>
        <v>-1.0657646610546583</v>
      </c>
      <c r="T301" s="11">
        <f t="shared" si="77"/>
        <v>-0.21817086203780103</v>
      </c>
      <c r="U301" s="11">
        <f>'OddsRatio_working_3-way'!S301-'OddsRatio_working_3-way'!R301^2/3</f>
        <v>-1.0657646610546583</v>
      </c>
      <c r="V301" s="11">
        <f>'OddsRatio_working_3-way'!S301*'OddsRatio_working_3-way'!R301/3-2*'OddsRatio_working_3-way'!R301^3/27-'OddsRatio_working_3-way'!T301</f>
        <v>0.21817086203780103</v>
      </c>
      <c r="W301" s="11">
        <f>'OddsRatio_working_3-way'!V301^2+4*'OddsRatio_working_3-way'!U301^3/27</f>
        <v>-0.13174271742266355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0.21174350194573904</v>
      </c>
      <c r="Y301" s="11">
        <f>IF('OddsRatio_working_3-way'!W301&gt;=0,IF('OddsRatio_working_3-way'!V301+SQRT('OddsRatio_working_3-way'!W301)&gt;0,0,PI()),ACOS('OddsRatio_working_3-way'!V301/(2*'OddsRatio_working_3-way'!X301)))</f>
        <v>1.029581906591758</v>
      </c>
      <c r="Z301" s="11">
        <f>'OddsRatio_working_3-way'!X301^(1/3)*COS('OddsRatio_working_3-way'!Y301/3)</f>
        <v>0.56127480794948059</v>
      </c>
      <c r="AA301" s="11">
        <f>'OddsRatio_working_3-way'!X301^(1/3)*COS(('OddsRatio_working_3-way'!Y301+2*PI())/3)</f>
        <v>-0.4543299706971532</v>
      </c>
      <c r="AB301" s="11">
        <f>'OddsRatio_working_3-way'!X301^(1/3)*COS(('OddsRatio_working_3-way'!Y301+4*PI())/3)</f>
        <v>-0.10694483725232728</v>
      </c>
      <c r="AC301" s="11">
        <f>'OddsRatio_working_3-way'!X301^(1/3)*SIN('OddsRatio_working_3-way'!Y301/3)</f>
        <v>0.20056290030684423</v>
      </c>
      <c r="AD301" s="11">
        <f>'OddsRatio_working_3-way'!X301^(1/3)*SIN(('OddsRatio_working_3-way'!Y301+2*PI())/3)</f>
        <v>0.38579679203506007</v>
      </c>
      <c r="AE301" s="11">
        <f>'OddsRatio_working_3-way'!X301^(1/3)*SIN(('OddsRatio_working_3-way'!Y301+4*PI())/3)</f>
        <v>-0.58635969234190433</v>
      </c>
      <c r="AF301" s="11">
        <f>-'OddsRatio_working_3-way'!U301/(3*'OddsRatio_working_3-way'!X301^(1/3))*COS(('OddsRatio_working_3-way'!Y301)/3)</f>
        <v>0.56127480794948048</v>
      </c>
      <c r="AG301" s="11">
        <f>-'OddsRatio_working_3-way'!U301/(3*'OddsRatio_working_3-way'!X301^(1/3))*COS(('OddsRatio_working_3-way'!Y301+2*PI())/3)</f>
        <v>-0.45432997069715308</v>
      </c>
      <c r="AH301" s="11">
        <f>-'OddsRatio_working_3-way'!U301/(3*'OddsRatio_working_3-way'!X301^(1/3))*COS(('OddsRatio_working_3-way'!Y301+4*PI())/3)</f>
        <v>-0.10694483725232726</v>
      </c>
      <c r="AI301" s="11">
        <f>'OddsRatio_working_3-way'!U301/(3*'OddsRatio_working_3-way'!X301^(1/3))*SIN(('OddsRatio_working_3-way'!Y301)/3)</f>
        <v>-0.20056290030684418</v>
      </c>
      <c r="AJ301" s="11">
        <f>'OddsRatio_working_3-way'!U301/(3*'OddsRatio_working_3-way'!X301^(1/3))*SIN(('OddsRatio_working_3-way'!Y301+2*PI())/3)</f>
        <v>-0.38579679203506001</v>
      </c>
      <c r="AK301" s="11">
        <f>'OddsRatio_working_3-way'!U301/(3*'OddsRatio_working_3-way'!X301^(1/3))*SIN(('OddsRatio_working_3-way'!Y301+4*PI())/3)</f>
        <v>0.58635969234190422</v>
      </c>
      <c r="AL301" s="11">
        <f>'OddsRatio_working_3-way'!Z301+'OddsRatio_working_3-way'!AF301</f>
        <v>1.122549615898961</v>
      </c>
      <c r="AM301" s="11">
        <f>'OddsRatio_working_3-way'!AA301+'OddsRatio_working_3-way'!AG301</f>
        <v>-0.90865994139430628</v>
      </c>
      <c r="AN301" s="11">
        <f>'OddsRatio_working_3-way'!AB301+'OddsRatio_working_3-way'!AH301</f>
        <v>-0.21388967450465454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1.122549615898961</v>
      </c>
      <c r="AS301" s="11">
        <f>IF(('OddsRatio_working_3-way'!X301=0),IF(Q301&gt;0,-Q301^(1/3),(-Q301)^(1/3)),'OddsRatio_working_3-way'!AM301-'OddsRatio_working_3-way'!R301/3)</f>
        <v>-0.90865994139430628</v>
      </c>
      <c r="AT301" s="11">
        <f>IF(('OddsRatio_working_3-way'!X301=0),IF(Q301&gt;0,-Q301^(1/3),(-Q301)^(1/3)),'OddsRatio_working_3-way'!AN301-'OddsRatio_working_3-way'!R301/3)</f>
        <v>-0.21388967450465454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4.5999999999999996</v>
      </c>
      <c r="B302" s="4">
        <f>IF('True_Odds_Calculator_3-way'!B303="","",'True_Odds_Calculator_3-way'!B303)</f>
        <v>4.32</v>
      </c>
      <c r="C302" s="4">
        <f>IF('True_Odds_Calculator_3-way'!C303="","",'True_Odds_Calculator_3-way'!C303)</f>
        <v>1.65</v>
      </c>
      <c r="D302" s="9">
        <f t="shared" si="65"/>
        <v>0.20170716538077499</v>
      </c>
      <c r="E302" s="9">
        <f t="shared" si="66"/>
        <v>0.21506012893153398</v>
      </c>
      <c r="F302" s="9">
        <f t="shared" si="67"/>
        <v>0.58323270568769103</v>
      </c>
      <c r="G302" s="9">
        <f t="shared" si="68"/>
        <v>1.099356134413193</v>
      </c>
      <c r="H302" s="9">
        <f t="shared" si="69"/>
        <v>4.9576820838874944</v>
      </c>
      <c r="I302" s="9">
        <f t="shared" si="70"/>
        <v>4.649862366251801</v>
      </c>
      <c r="J302" s="9">
        <f t="shared" si="71"/>
        <v>1.7145814873685756</v>
      </c>
      <c r="K302" s="11">
        <f t="shared" si="72"/>
        <v>0.21739130434782611</v>
      </c>
      <c r="L302" s="11">
        <f t="shared" si="73"/>
        <v>0.23148148148148145</v>
      </c>
      <c r="M302" s="11">
        <f t="shared" si="74"/>
        <v>0.60606060606060608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-0.23693456302151961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0.23087151710340117</v>
      </c>
      <c r="Q302" s="11">
        <f>2*'OddsRatio_working_3-way'!K302*'OddsRatio_working_3-way'!L302*'OddsRatio_working_3-way'!M302</f>
        <v>6.0996437808032017E-2</v>
      </c>
      <c r="R302" s="11">
        <f t="shared" si="75"/>
        <v>0</v>
      </c>
      <c r="S302" s="11">
        <f t="shared" si="76"/>
        <v>-0.97441046236226936</v>
      </c>
      <c r="T302" s="11">
        <f t="shared" si="77"/>
        <v>-0.25744001647616099</v>
      </c>
      <c r="U302" s="11">
        <f>'OddsRatio_working_3-way'!S302-'OddsRatio_working_3-way'!R302^2/3</f>
        <v>-0.97441046236226936</v>
      </c>
      <c r="V302" s="11">
        <f>'OddsRatio_working_3-way'!S302*'OddsRatio_working_3-way'!R302/3-2*'OddsRatio_working_3-way'!R302^3/27-'OddsRatio_working_3-way'!T302</f>
        <v>0.25744001647616099</v>
      </c>
      <c r="W302" s="11">
        <f>'OddsRatio_working_3-way'!V302^2+4*'OddsRatio_working_3-way'!U302^3/27</f>
        <v>-7.0788208841462461E-2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0.18511048790162357</v>
      </c>
      <c r="Y302" s="11">
        <f>IF('OddsRatio_working_3-way'!W302&gt;=0,IF('OddsRatio_working_3-way'!V302+SQRT('OddsRatio_working_3-way'!W302)&gt;0,0,PI()),ACOS('OddsRatio_working_3-way'!V302/(2*'OddsRatio_working_3-way'!X302)))</f>
        <v>0.80186374392687176</v>
      </c>
      <c r="Z302" s="11">
        <f>'OddsRatio_working_3-way'!X302^(1/3)*COS('OddsRatio_working_3-way'!Y302/3)</f>
        <v>0.54967806720659651</v>
      </c>
      <c r="AA302" s="11">
        <f>'OddsRatio_working_3-way'!X302^(1/3)*COS(('OddsRatio_working_3-way'!Y302+2*PI())/3)</f>
        <v>-0.40519674305917441</v>
      </c>
      <c r="AB302" s="11">
        <f>'OddsRatio_working_3-way'!X302^(1/3)*COS(('OddsRatio_working_3-way'!Y302+4*PI())/3)</f>
        <v>-0.1444813241474224</v>
      </c>
      <c r="AC302" s="11">
        <f>'OddsRatio_working_3-way'!X302^(1/3)*SIN('OddsRatio_working_3-way'!Y302/3)</f>
        <v>0.15052411729058629</v>
      </c>
      <c r="AD302" s="11">
        <f>'OddsRatio_working_3-way'!X302^(1/3)*SIN(('OddsRatio_working_3-way'!Y302+2*PI())/3)</f>
        <v>0.40077311145874933</v>
      </c>
      <c r="AE302" s="11">
        <f>'OddsRatio_working_3-way'!X302^(1/3)*SIN(('OddsRatio_working_3-way'!Y302+4*PI())/3)</f>
        <v>-0.55129722874933562</v>
      </c>
      <c r="AF302" s="11">
        <f>-'OddsRatio_working_3-way'!U302/(3*'OddsRatio_working_3-way'!X302^(1/3))*COS(('OddsRatio_working_3-way'!Y302)/3)</f>
        <v>0.54967806720659651</v>
      </c>
      <c r="AG302" s="11">
        <f>-'OddsRatio_working_3-way'!U302/(3*'OddsRatio_working_3-way'!X302^(1/3))*COS(('OddsRatio_working_3-way'!Y302+2*PI())/3)</f>
        <v>-0.40519674305917441</v>
      </c>
      <c r="AH302" s="11">
        <f>-'OddsRatio_working_3-way'!U302/(3*'OddsRatio_working_3-way'!X302^(1/3))*COS(('OddsRatio_working_3-way'!Y302+4*PI())/3)</f>
        <v>-0.1444813241474224</v>
      </c>
      <c r="AI302" s="11">
        <f>'OddsRatio_working_3-way'!U302/(3*'OddsRatio_working_3-way'!X302^(1/3))*SIN(('OddsRatio_working_3-way'!Y302)/3)</f>
        <v>-0.15052411729058629</v>
      </c>
      <c r="AJ302" s="11">
        <f>'OddsRatio_working_3-way'!U302/(3*'OddsRatio_working_3-way'!X302^(1/3))*SIN(('OddsRatio_working_3-way'!Y302+2*PI())/3)</f>
        <v>-0.40077311145874933</v>
      </c>
      <c r="AK302" s="11">
        <f>'OddsRatio_working_3-way'!U302/(3*'OddsRatio_working_3-way'!X302^(1/3))*SIN(('OddsRatio_working_3-way'!Y302+4*PI())/3)</f>
        <v>0.55129722874933562</v>
      </c>
      <c r="AL302" s="11">
        <f>'OddsRatio_working_3-way'!Z302+'OddsRatio_working_3-way'!AF302</f>
        <v>1.099356134413193</v>
      </c>
      <c r="AM302" s="11">
        <f>'OddsRatio_working_3-way'!AA302+'OddsRatio_working_3-way'!AG302</f>
        <v>-0.81039348611834883</v>
      </c>
      <c r="AN302" s="11">
        <f>'OddsRatio_working_3-way'!AB302+'OddsRatio_working_3-way'!AH302</f>
        <v>-0.2889626482948448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1.099356134413193</v>
      </c>
      <c r="AS302" s="11">
        <f>IF(('OddsRatio_working_3-way'!X302=0),IF(Q302&gt;0,-Q302^(1/3),(-Q302)^(1/3)),'OddsRatio_working_3-way'!AM302-'OddsRatio_working_3-way'!R302/3)</f>
        <v>-0.81039348611834883</v>
      </c>
      <c r="AT302" s="11">
        <f>IF(('OddsRatio_working_3-way'!X302=0),IF(Q302&gt;0,-Q302^(1/3),(-Q302)^(1/3)),'OddsRatio_working_3-way'!AN302-'OddsRatio_working_3-way'!R302/3)</f>
        <v>-0.2889626482948448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1.85</v>
      </c>
      <c r="B303" s="4">
        <f>IF('True_Odds_Calculator_3-way'!B304="","",'True_Odds_Calculator_3-way'!B304)</f>
        <v>4.05</v>
      </c>
      <c r="C303" s="4">
        <f>IF('True_Odds_Calculator_3-way'!C304="","",'True_Odds_Calculator_3-way'!C304)</f>
        <v>3.74</v>
      </c>
      <c r="D303" s="9">
        <f t="shared" si="65"/>
        <v>0.51860651955749837</v>
      </c>
      <c r="E303" s="9">
        <f t="shared" si="66"/>
        <v>0.2309064332144089</v>
      </c>
      <c r="F303" s="9">
        <f t="shared" si="67"/>
        <v>0.25048704722809267</v>
      </c>
      <c r="G303" s="9">
        <f t="shared" si="68"/>
        <v>1.0920519695588473</v>
      </c>
      <c r="H303" s="9">
        <f t="shared" si="69"/>
        <v>1.9282441741250209</v>
      </c>
      <c r="I303" s="9">
        <f t="shared" si="70"/>
        <v>4.3307585071544841</v>
      </c>
      <c r="J303" s="9">
        <f t="shared" si="71"/>
        <v>3.9922223965912429</v>
      </c>
      <c r="K303" s="11">
        <f t="shared" si="72"/>
        <v>0.54054054054054046</v>
      </c>
      <c r="L303" s="11">
        <f t="shared" si="73"/>
        <v>0.24691358024691359</v>
      </c>
      <c r="M303" s="11">
        <f t="shared" si="74"/>
        <v>0.26737967914438499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-0.25349592016258704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0.23695709970219769</v>
      </c>
      <c r="Q303" s="11">
        <f>2*'OddsRatio_working_3-way'!K303*'OddsRatio_working_3-way'!L303*'OddsRatio_working_3-way'!M303</f>
        <v>7.137262039222822E-2</v>
      </c>
      <c r="R303" s="11">
        <f t="shared" si="75"/>
        <v>0</v>
      </c>
      <c r="S303" s="11">
        <f t="shared" si="76"/>
        <v>-0.93475705467061687</v>
      </c>
      <c r="T303" s="11">
        <f t="shared" si="77"/>
        <v>-0.2815533297200653</v>
      </c>
      <c r="U303" s="11">
        <f>'OddsRatio_working_3-way'!S303-'OddsRatio_working_3-way'!R303^2/3</f>
        <v>-0.93475705467061687</v>
      </c>
      <c r="V303" s="11">
        <f>'OddsRatio_working_3-way'!S303*'OddsRatio_working_3-way'!R303/3-2*'OddsRatio_working_3-way'!R303^3/27-'OddsRatio_working_3-way'!T303</f>
        <v>0.2815533297200653</v>
      </c>
      <c r="W303" s="11">
        <f>'OddsRatio_working_3-way'!V303^2+4*'OddsRatio_working_3-way'!U303^3/27</f>
        <v>-4.1729703842336138E-2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0.17392669527619384</v>
      </c>
      <c r="Y303" s="11">
        <f>IF('OddsRatio_working_3-way'!W303&gt;=0,IF('OddsRatio_working_3-way'!V303+SQRT('OddsRatio_working_3-way'!W303)&gt;0,0,PI()),ACOS('OddsRatio_working_3-way'!V303/(2*'OddsRatio_working_3-way'!X303)))</f>
        <v>0.62766273639149761</v>
      </c>
      <c r="Z303" s="11">
        <f>'OddsRatio_working_3-way'!X303^(1/3)*COS('OddsRatio_working_3-way'!Y303/3)</f>
        <v>0.54602598477942366</v>
      </c>
      <c r="AA303" s="11">
        <f>'OddsRatio_working_3-way'!X303^(1/3)*COS(('OddsRatio_working_3-way'!Y303+2*PI())/3)</f>
        <v>-0.37341708407376473</v>
      </c>
      <c r="AB303" s="11">
        <f>'OddsRatio_working_3-way'!X303^(1/3)*COS(('OddsRatio_working_3-way'!Y303+4*PI())/3)</f>
        <v>-0.17260890070565899</v>
      </c>
      <c r="AC303" s="11">
        <f>'OddsRatio_working_3-way'!X303^(1/3)*SIN('OddsRatio_working_3-way'!Y303/3)</f>
        <v>0.11593665872305571</v>
      </c>
      <c r="AD303" s="11">
        <f>'OddsRatio_working_3-way'!X303^(1/3)*SIN(('OddsRatio_working_3-way'!Y303+2*PI())/3)</f>
        <v>0.41490404458386826</v>
      </c>
      <c r="AE303" s="11">
        <f>'OddsRatio_working_3-way'!X303^(1/3)*SIN(('OddsRatio_working_3-way'!Y303+4*PI())/3)</f>
        <v>-0.5308407033069239</v>
      </c>
      <c r="AF303" s="11">
        <f>-'OddsRatio_working_3-way'!U303/(3*'OddsRatio_working_3-way'!X303^(1/3))*COS(('OddsRatio_working_3-way'!Y303)/3)</f>
        <v>0.54602598477942366</v>
      </c>
      <c r="AG303" s="11">
        <f>-'OddsRatio_working_3-way'!U303/(3*'OddsRatio_working_3-way'!X303^(1/3))*COS(('OddsRatio_working_3-way'!Y303+2*PI())/3)</f>
        <v>-0.37341708407376473</v>
      </c>
      <c r="AH303" s="11">
        <f>-'OddsRatio_working_3-way'!U303/(3*'OddsRatio_working_3-way'!X303^(1/3))*COS(('OddsRatio_working_3-way'!Y303+4*PI())/3)</f>
        <v>-0.17260890070565899</v>
      </c>
      <c r="AI303" s="11">
        <f>'OddsRatio_working_3-way'!U303/(3*'OddsRatio_working_3-way'!X303^(1/3))*SIN(('OddsRatio_working_3-way'!Y303)/3)</f>
        <v>-0.11593665872305571</v>
      </c>
      <c r="AJ303" s="11">
        <f>'OddsRatio_working_3-way'!U303/(3*'OddsRatio_working_3-way'!X303^(1/3))*SIN(('OddsRatio_working_3-way'!Y303+2*PI())/3)</f>
        <v>-0.41490404458386826</v>
      </c>
      <c r="AK303" s="11">
        <f>'OddsRatio_working_3-way'!U303/(3*'OddsRatio_working_3-way'!X303^(1/3))*SIN(('OddsRatio_working_3-way'!Y303+4*PI())/3)</f>
        <v>0.5308407033069239</v>
      </c>
      <c r="AL303" s="11">
        <f>'OddsRatio_working_3-way'!Z303+'OddsRatio_working_3-way'!AF303</f>
        <v>1.0920519695588473</v>
      </c>
      <c r="AM303" s="11">
        <f>'OddsRatio_working_3-way'!AA303+'OddsRatio_working_3-way'!AG303</f>
        <v>-0.74683416814752945</v>
      </c>
      <c r="AN303" s="11">
        <f>'OddsRatio_working_3-way'!AB303+'OddsRatio_working_3-way'!AH303</f>
        <v>-0.34521780141131797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1.0920519695588473</v>
      </c>
      <c r="AS303" s="11">
        <f>IF(('OddsRatio_working_3-way'!X303=0),IF(Q303&gt;0,-Q303^(1/3),(-Q303)^(1/3)),'OddsRatio_working_3-way'!AM303-'OddsRatio_working_3-way'!R303/3)</f>
        <v>-0.74683416814752945</v>
      </c>
      <c r="AT303" s="11">
        <f>IF(('OddsRatio_working_3-way'!X303=0),IF(Q303&gt;0,-Q303^(1/3),(-Q303)^(1/3)),'OddsRatio_working_3-way'!AN303-'OddsRatio_working_3-way'!R303/3)</f>
        <v>-0.34521780141131797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2.3199999999999998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2.7</v>
      </c>
      <c r="D304" s="9">
        <f t="shared" si="65"/>
        <v>0.41222134733748539</v>
      </c>
      <c r="E304" s="9">
        <f t="shared" si="66"/>
        <v>0.23521435902673829</v>
      </c>
      <c r="F304" s="9">
        <f t="shared" si="67"/>
        <v>0.35256429363577624</v>
      </c>
      <c r="G304" s="9">
        <f t="shared" si="68"/>
        <v>1.0802129995298531</v>
      </c>
      <c r="H304" s="9">
        <f t="shared" si="69"/>
        <v>2.4258811593794065</v>
      </c>
      <c r="I304" s="9">
        <f t="shared" si="70"/>
        <v>4.2514411285848572</v>
      </c>
      <c r="J304" s="9">
        <f t="shared" si="71"/>
        <v>2.8363620992007501</v>
      </c>
      <c r="K304" s="11">
        <f t="shared" si="72"/>
        <v>0.43103448275862072</v>
      </c>
      <c r="L304" s="11">
        <f t="shared" si="73"/>
        <v>0.24937655860349128</v>
      </c>
      <c r="M304" s="11">
        <f t="shared" si="74"/>
        <v>0.37037037037037035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-0.2689015010366802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0.24006076762117695</v>
      </c>
      <c r="Q304" s="11">
        <f>2*'OddsRatio_working_3-way'!K304*'OddsRatio_working_3-way'!L304*'OddsRatio_working_3-way'!M304</f>
        <v>7.9622145147985726E-2</v>
      </c>
      <c r="R304" s="11">
        <f t="shared" si="75"/>
        <v>0</v>
      </c>
      <c r="S304" s="11">
        <f t="shared" si="76"/>
        <v>-0.89274610478440897</v>
      </c>
      <c r="T304" s="11">
        <f t="shared" si="77"/>
        <v>-0.29610152729167794</v>
      </c>
      <c r="U304" s="11">
        <f>'OddsRatio_working_3-way'!S304-'OddsRatio_working_3-way'!R304^2/3</f>
        <v>-0.89274610478440897</v>
      </c>
      <c r="V304" s="11">
        <f>'OddsRatio_working_3-way'!S304*'OddsRatio_working_3-way'!R304/3-2*'OddsRatio_working_3-way'!R304^3/27-'OddsRatio_working_3-way'!T304</f>
        <v>0.29610152729167794</v>
      </c>
      <c r="W304" s="11">
        <f>'OddsRatio_working_3-way'!V304^2+4*'OddsRatio_working_3-way'!U304^3/27</f>
        <v>-1.773347430917846E-2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0.16233421448792207</v>
      </c>
      <c r="Y304" s="11">
        <f>IF('OddsRatio_working_3-way'!W304&gt;=0,IF('OddsRatio_working_3-way'!V304+SQRT('OddsRatio_working_3-way'!W304)&gt;0,0,PI()),ACOS('OddsRatio_working_3-way'!V304/(2*'OddsRatio_working_3-way'!X304)))</f>
        <v>0.42263316857216826</v>
      </c>
      <c r="Z304" s="11">
        <f>'OddsRatio_working_3-way'!X304^(1/3)*COS('OddsRatio_working_3-way'!Y304/3)</f>
        <v>0.54010649976492664</v>
      </c>
      <c r="AA304" s="11">
        <f>'OddsRatio_working_3-way'!X304^(1/3)*COS(('OddsRatio_working_3-way'!Y304+2*PI())/3)</f>
        <v>-0.33638765181586239</v>
      </c>
      <c r="AB304" s="11">
        <f>'OddsRatio_working_3-way'!X304^(1/3)*COS(('OddsRatio_working_3-way'!Y304+4*PI())/3)</f>
        <v>-0.20371884794906436</v>
      </c>
      <c r="AC304" s="11">
        <f>'OddsRatio_working_3-way'!X304^(1/3)*SIN('OddsRatio_working_3-way'!Y304/3)</f>
        <v>7.6596369625561558E-2</v>
      </c>
      <c r="AD304" s="11">
        <f>'OddsRatio_working_3-way'!X304^(1/3)*SIN(('OddsRatio_working_3-way'!Y304+2*PI())/3)</f>
        <v>0.42944776473273966</v>
      </c>
      <c r="AE304" s="11">
        <f>'OddsRatio_working_3-way'!X304^(1/3)*SIN(('OddsRatio_working_3-way'!Y304+4*PI())/3)</f>
        <v>-0.50604413435830109</v>
      </c>
      <c r="AF304" s="11">
        <f>-'OddsRatio_working_3-way'!U304/(3*'OddsRatio_working_3-way'!X304^(1/3))*COS(('OddsRatio_working_3-way'!Y304)/3)</f>
        <v>0.54010649976492653</v>
      </c>
      <c r="AG304" s="11">
        <f>-'OddsRatio_working_3-way'!U304/(3*'OddsRatio_working_3-way'!X304^(1/3))*COS(('OddsRatio_working_3-way'!Y304+2*PI())/3)</f>
        <v>-0.33638765181586233</v>
      </c>
      <c r="AH304" s="11">
        <f>-'OddsRatio_working_3-way'!U304/(3*'OddsRatio_working_3-way'!X304^(1/3))*COS(('OddsRatio_working_3-way'!Y304+4*PI())/3)</f>
        <v>-0.20371884794906434</v>
      </c>
      <c r="AI304" s="11">
        <f>'OddsRatio_working_3-way'!U304/(3*'OddsRatio_working_3-way'!X304^(1/3))*SIN(('OddsRatio_working_3-way'!Y304)/3)</f>
        <v>-7.6596369625561544E-2</v>
      </c>
      <c r="AJ304" s="11">
        <f>'OddsRatio_working_3-way'!U304/(3*'OddsRatio_working_3-way'!X304^(1/3))*SIN(('OddsRatio_working_3-way'!Y304+2*PI())/3)</f>
        <v>-0.42944776473273955</v>
      </c>
      <c r="AK304" s="11">
        <f>'OddsRatio_working_3-way'!U304/(3*'OddsRatio_working_3-way'!X304^(1/3))*SIN(('OddsRatio_working_3-way'!Y304+4*PI())/3)</f>
        <v>0.50604413435830098</v>
      </c>
      <c r="AL304" s="11">
        <f>'OddsRatio_working_3-way'!Z304+'OddsRatio_working_3-way'!AF304</f>
        <v>1.0802129995298531</v>
      </c>
      <c r="AM304" s="11">
        <f>'OddsRatio_working_3-way'!AA304+'OddsRatio_working_3-way'!AG304</f>
        <v>-0.67277530363172477</v>
      </c>
      <c r="AN304" s="11">
        <f>'OddsRatio_working_3-way'!AB304+'OddsRatio_working_3-way'!AH304</f>
        <v>-0.40743769589812873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1.0802129995298531</v>
      </c>
      <c r="AS304" s="11">
        <f>IF(('OddsRatio_working_3-way'!X304=0),IF(Q304&gt;0,-Q304^(1/3),(-Q304)^(1/3)),'OddsRatio_working_3-way'!AM304-'OddsRatio_working_3-way'!R304/3)</f>
        <v>-0.67277530363172477</v>
      </c>
      <c r="AT304" s="11">
        <f>IF(('OddsRatio_working_3-way'!X304=0),IF(Q304&gt;0,-Q304^(1/3),(-Q304)^(1/3)),'OddsRatio_working_3-way'!AN304-'OddsRatio_working_3-way'!R304/3)</f>
        <v>-0.40743769589812873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1.68</v>
      </c>
      <c r="B305" s="4">
        <f>IF('True_Odds_Calculator_3-way'!B306="","",'True_Odds_Calculator_3-way'!B306)</f>
        <v>4.1900000000000004</v>
      </c>
      <c r="C305" s="4">
        <f>IF('True_Odds_Calculator_3-way'!C306="","",'True_Odds_Calculator_3-way'!C306)</f>
        <v>4.5199999999999996</v>
      </c>
      <c r="D305" s="9">
        <f t="shared" si="65"/>
        <v>0.57245522720298636</v>
      </c>
      <c r="E305" s="9">
        <f t="shared" si="66"/>
        <v>0.22204167169151934</v>
      </c>
      <c r="F305" s="9">
        <f t="shared" si="67"/>
        <v>0.20550310110549463</v>
      </c>
      <c r="G305" s="9">
        <f t="shared" si="68"/>
        <v>1.0983257433228741</v>
      </c>
      <c r="H305" s="9">
        <f t="shared" si="69"/>
        <v>1.7468615054595544</v>
      </c>
      <c r="I305" s="9">
        <f t="shared" si="70"/>
        <v>4.503659121199969</v>
      </c>
      <c r="J305" s="9">
        <f t="shared" si="71"/>
        <v>4.8661066164965163</v>
      </c>
      <c r="K305" s="11">
        <f t="shared" si="72"/>
        <v>0.59523809523809523</v>
      </c>
      <c r="L305" s="11">
        <f t="shared" si="73"/>
        <v>0.2386634844868735</v>
      </c>
      <c r="M305" s="11">
        <f t="shared" si="74"/>
        <v>0.22123893805309736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-0.23998302301045904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0.23226442666956321</v>
      </c>
      <c r="Q305" s="11">
        <f>2*'OddsRatio_working_3-way'!K305*'OddsRatio_working_3-way'!L305*'OddsRatio_working_3-way'!M305</f>
        <v>6.2859114118961626E-2</v>
      </c>
      <c r="R305" s="11">
        <f t="shared" si="75"/>
        <v>0</v>
      </c>
      <c r="S305" s="11">
        <f t="shared" si="76"/>
        <v>-0.96783690677752887</v>
      </c>
      <c r="T305" s="11">
        <f t="shared" si="77"/>
        <v>-0.2619315038640132</v>
      </c>
      <c r="U305" s="11">
        <f>'OddsRatio_working_3-way'!S305-'OddsRatio_working_3-way'!R305^2/3</f>
        <v>-0.96783690677752887</v>
      </c>
      <c r="V305" s="11">
        <f>'OddsRatio_working_3-way'!S305*'OddsRatio_working_3-way'!R305/3-2*'OddsRatio_working_3-way'!R305^3/27-'OddsRatio_working_3-way'!T305</f>
        <v>0.2619315038640132</v>
      </c>
      <c r="W305" s="11">
        <f>'OddsRatio_working_3-way'!V305^2+4*'OddsRatio_working_3-way'!U305^3/27</f>
        <v>-6.5700160238979219E-2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0.18324046561516016</v>
      </c>
      <c r="Y305" s="11">
        <f>IF('OddsRatio_working_3-way'!W305&gt;=0,IF('OddsRatio_working_3-way'!V305+SQRT('OddsRatio_working_3-way'!W305)&gt;0,0,PI()),ACOS('OddsRatio_working_3-way'!V305/(2*'OddsRatio_working_3-way'!X305)))</f>
        <v>0.77457165338521561</v>
      </c>
      <c r="Z305" s="11">
        <f>'OddsRatio_working_3-way'!X305^(1/3)*COS('OddsRatio_working_3-way'!Y305/3)</f>
        <v>0.54916287166143707</v>
      </c>
      <c r="AA305" s="11">
        <f>'OddsRatio_working_3-way'!X305^(1/3)*COS(('OddsRatio_working_3-way'!Y305+2*PI())/3)</f>
        <v>-0.4001773433508492</v>
      </c>
      <c r="AB305" s="11">
        <f>'OddsRatio_working_3-way'!X305^(1/3)*COS(('OddsRatio_working_3-way'!Y305+4*PI())/3)</f>
        <v>-0.14898552831058767</v>
      </c>
      <c r="AC305" s="11">
        <f>'OddsRatio_working_3-way'!X305^(1/3)*SIN('OddsRatio_working_3-way'!Y305/3)</f>
        <v>0.14502566203172559</v>
      </c>
      <c r="AD305" s="11">
        <f>'OddsRatio_working_3-way'!X305^(1/3)*SIN(('OddsRatio_working_3-way'!Y305+2*PI())/3)</f>
        <v>0.40307616665815504</v>
      </c>
      <c r="AE305" s="11">
        <f>'OddsRatio_working_3-way'!X305^(1/3)*SIN(('OddsRatio_working_3-way'!Y305+4*PI())/3)</f>
        <v>-0.54810182868988078</v>
      </c>
      <c r="AF305" s="11">
        <f>-'OddsRatio_working_3-way'!U305/(3*'OddsRatio_working_3-way'!X305^(1/3))*COS(('OddsRatio_working_3-way'!Y305)/3)</f>
        <v>0.54916287166143707</v>
      </c>
      <c r="AG305" s="11">
        <f>-'OddsRatio_working_3-way'!U305/(3*'OddsRatio_working_3-way'!X305^(1/3))*COS(('OddsRatio_working_3-way'!Y305+2*PI())/3)</f>
        <v>-0.4001773433508492</v>
      </c>
      <c r="AH305" s="11">
        <f>-'OddsRatio_working_3-way'!U305/(3*'OddsRatio_working_3-way'!X305^(1/3))*COS(('OddsRatio_working_3-way'!Y305+4*PI())/3)</f>
        <v>-0.14898552831058767</v>
      </c>
      <c r="AI305" s="11">
        <f>'OddsRatio_working_3-way'!U305/(3*'OddsRatio_working_3-way'!X305^(1/3))*SIN(('OddsRatio_working_3-way'!Y305)/3)</f>
        <v>-0.14502566203172559</v>
      </c>
      <c r="AJ305" s="11">
        <f>'OddsRatio_working_3-way'!U305/(3*'OddsRatio_working_3-way'!X305^(1/3))*SIN(('OddsRatio_working_3-way'!Y305+2*PI())/3)</f>
        <v>-0.40307616665815504</v>
      </c>
      <c r="AK305" s="11">
        <f>'OddsRatio_working_3-way'!U305/(3*'OddsRatio_working_3-way'!X305^(1/3))*SIN(('OddsRatio_working_3-way'!Y305+4*PI())/3)</f>
        <v>0.54810182868988078</v>
      </c>
      <c r="AL305" s="11">
        <f>'OddsRatio_working_3-way'!Z305+'OddsRatio_working_3-way'!AF305</f>
        <v>1.0983257433228741</v>
      </c>
      <c r="AM305" s="11">
        <f>'OddsRatio_working_3-way'!AA305+'OddsRatio_working_3-way'!AG305</f>
        <v>-0.8003546867016984</v>
      </c>
      <c r="AN305" s="11">
        <f>'OddsRatio_working_3-way'!AB305+'OddsRatio_working_3-way'!AH305</f>
        <v>-0.29797105662117535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1.0983257433228741</v>
      </c>
      <c r="AS305" s="11">
        <f>IF(('OddsRatio_working_3-way'!X305=0),IF(Q305&gt;0,-Q305^(1/3),(-Q305)^(1/3)),'OddsRatio_working_3-way'!AM305-'OddsRatio_working_3-way'!R305/3)</f>
        <v>-0.8003546867016984</v>
      </c>
      <c r="AT305" s="11">
        <f>IF(('OddsRatio_working_3-way'!X305=0),IF(Q305&gt;0,-Q305^(1/3),(-Q305)^(1/3)),'OddsRatio_working_3-way'!AN305-'OddsRatio_working_3-way'!R305/3)</f>
        <v>-0.29797105662117535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3.38</v>
      </c>
      <c r="B306" s="4">
        <f>IF('True_Odds_Calculator_3-way'!B307="","",'True_Odds_Calculator_3-way'!B307)</f>
        <v>3.22</v>
      </c>
      <c r="C306" s="4">
        <f>IF('True_Odds_Calculator_3-way'!C307="","",'True_Odds_Calculator_3-way'!C307)</f>
        <v>2.4</v>
      </c>
      <c r="D306" s="9">
        <f t="shared" si="65"/>
        <v>0.2886441329073457</v>
      </c>
      <c r="E306" s="9">
        <f t="shared" si="66"/>
        <v>0.30314101630252066</v>
      </c>
      <c r="F306" s="9">
        <f t="shared" si="67"/>
        <v>0.40821485079013381</v>
      </c>
      <c r="G306" s="9">
        <f t="shared" si="68"/>
        <v>1.0354931409008494</v>
      </c>
      <c r="H306" s="9">
        <f t="shared" si="69"/>
        <v>3.4644736753440211</v>
      </c>
      <c r="I306" s="9">
        <f t="shared" si="70"/>
        <v>3.2987947727998854</v>
      </c>
      <c r="J306" s="9">
        <f t="shared" si="71"/>
        <v>2.4496903972611892</v>
      </c>
      <c r="K306" s="11">
        <f t="shared" si="72"/>
        <v>0.29585798816568049</v>
      </c>
      <c r="L306" s="11">
        <f t="shared" si="73"/>
        <v>0.3105590062111801</v>
      </c>
      <c r="M306" s="11">
        <f t="shared" si="74"/>
        <v>0.41666666666666669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-0.28318754823771553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0.22970340696093206</v>
      </c>
      <c r="Q306" s="11">
        <f>2*'OddsRatio_working_3-way'!K306*'OddsRatio_working_3-way'!L306*'OddsRatio_working_3-way'!M306</f>
        <v>7.6567802320310685E-2</v>
      </c>
      <c r="R306" s="11">
        <f t="shared" si="75"/>
        <v>0</v>
      </c>
      <c r="S306" s="11">
        <f t="shared" si="76"/>
        <v>-0.81113526491677734</v>
      </c>
      <c r="T306" s="11">
        <f t="shared" si="77"/>
        <v>-0.27037842163892578</v>
      </c>
      <c r="U306" s="11">
        <f>'OddsRatio_working_3-way'!S306-'OddsRatio_working_3-way'!R306^2/3</f>
        <v>-0.81113526491677734</v>
      </c>
      <c r="V306" s="11">
        <f>'OddsRatio_working_3-way'!S306*'OddsRatio_working_3-way'!R306/3-2*'OddsRatio_working_3-way'!R306^3/27-'OddsRatio_working_3-way'!T306</f>
        <v>0.27037842163892578</v>
      </c>
      <c r="W306" s="11">
        <f>'OddsRatio_working_3-way'!V306^2+4*'OddsRatio_working_3-way'!U306^3/27</f>
        <v>-5.9590165560551578E-3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0.14059116921415432</v>
      </c>
      <c r="Y306" s="11">
        <f>IF('OddsRatio_working_3-way'!W306&gt;=0,IF('OddsRatio_working_3-way'!V306+SQRT('OddsRatio_working_3-way'!W306)&gt;0,0,PI()),ACOS('OddsRatio_working_3-way'!V306/(2*'OddsRatio_working_3-way'!X306)))</f>
        <v>0.27810709940878331</v>
      </c>
      <c r="Z306" s="11">
        <f>'OddsRatio_working_3-way'!X306^(1/3)*COS('OddsRatio_working_3-way'!Y306/3)</f>
        <v>0.51774657045042471</v>
      </c>
      <c r="AA306" s="11">
        <f>'OddsRatio_working_3-way'!X306^(1/3)*COS(('OddsRatio_working_3-way'!Y306+2*PI())/3)</f>
        <v>-0.30055880812359842</v>
      </c>
      <c r="AB306" s="11">
        <f>'OddsRatio_working_3-way'!X306^(1/3)*COS(('OddsRatio_working_3-way'!Y306+4*PI())/3)</f>
        <v>-0.21718776232682616</v>
      </c>
      <c r="AC306" s="11">
        <f>'OddsRatio_working_3-way'!X306^(1/3)*SIN('OddsRatio_working_3-way'!Y306/3)</f>
        <v>4.8134295733386998E-2</v>
      </c>
      <c r="AD306" s="11">
        <f>'OddsRatio_working_3-way'!X306^(1/3)*SIN(('OddsRatio_working_3-way'!Y306+2*PI())/3)</f>
        <v>0.42431453486564386</v>
      </c>
      <c r="AE306" s="11">
        <f>'OddsRatio_working_3-way'!X306^(1/3)*SIN(('OddsRatio_working_3-way'!Y306+4*PI())/3)</f>
        <v>-0.47244883059903098</v>
      </c>
      <c r="AF306" s="11">
        <f>-'OddsRatio_working_3-way'!U306/(3*'OddsRatio_working_3-way'!X306^(1/3))*COS(('OddsRatio_working_3-way'!Y306)/3)</f>
        <v>0.51774657045042471</v>
      </c>
      <c r="AG306" s="11">
        <f>-'OddsRatio_working_3-way'!U306/(3*'OddsRatio_working_3-way'!X306^(1/3))*COS(('OddsRatio_working_3-way'!Y306+2*PI())/3)</f>
        <v>-0.30055880812359842</v>
      </c>
      <c r="AH306" s="11">
        <f>-'OddsRatio_working_3-way'!U306/(3*'OddsRatio_working_3-way'!X306^(1/3))*COS(('OddsRatio_working_3-way'!Y306+4*PI())/3)</f>
        <v>-0.21718776232682616</v>
      </c>
      <c r="AI306" s="11">
        <f>'OddsRatio_working_3-way'!U306/(3*'OddsRatio_working_3-way'!X306^(1/3))*SIN(('OddsRatio_working_3-way'!Y306)/3)</f>
        <v>-4.8134295733386998E-2</v>
      </c>
      <c r="AJ306" s="11">
        <f>'OddsRatio_working_3-way'!U306/(3*'OddsRatio_working_3-way'!X306^(1/3))*SIN(('OddsRatio_working_3-way'!Y306+2*PI())/3)</f>
        <v>-0.42431453486564386</v>
      </c>
      <c r="AK306" s="11">
        <f>'OddsRatio_working_3-way'!U306/(3*'OddsRatio_working_3-way'!X306^(1/3))*SIN(('OddsRatio_working_3-way'!Y306+4*PI())/3)</f>
        <v>0.47244883059903098</v>
      </c>
      <c r="AL306" s="11">
        <f>'OddsRatio_working_3-way'!Z306+'OddsRatio_working_3-way'!AF306</f>
        <v>1.0354931409008494</v>
      </c>
      <c r="AM306" s="11">
        <f>'OddsRatio_working_3-way'!AA306+'OddsRatio_working_3-way'!AG306</f>
        <v>-0.60111761624719684</v>
      </c>
      <c r="AN306" s="11">
        <f>'OddsRatio_working_3-way'!AB306+'OddsRatio_working_3-way'!AH306</f>
        <v>-0.43437552465365231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1.0354931409008494</v>
      </c>
      <c r="AS306" s="11">
        <f>IF(('OddsRatio_working_3-way'!X306=0),IF(Q306&gt;0,-Q306^(1/3),(-Q306)^(1/3)),'OddsRatio_working_3-way'!AM306-'OddsRatio_working_3-way'!R306/3)</f>
        <v>-0.60111761624719684</v>
      </c>
      <c r="AT306" s="11">
        <f>IF(('OddsRatio_working_3-way'!X306=0),IF(Q306&gt;0,-Q306^(1/3),(-Q306)^(1/3)),'OddsRatio_working_3-way'!AN306-'OddsRatio_working_3-way'!R306/3)</f>
        <v>-0.43437552465365231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3.89</v>
      </c>
      <c r="B307" s="4">
        <f>IF('True_Odds_Calculator_3-way'!B308="","",'True_Odds_Calculator_3-way'!B308)</f>
        <v>3.33</v>
      </c>
      <c r="C307" s="4">
        <f>IF('True_Odds_Calculator_3-way'!C308="","",'True_Odds_Calculator_3-way'!C308)</f>
        <v>2.15</v>
      </c>
      <c r="D307" s="9">
        <f t="shared" si="65"/>
        <v>0.2504827780636944</v>
      </c>
      <c r="E307" s="9">
        <f t="shared" si="66"/>
        <v>0.29304291610395622</v>
      </c>
      <c r="F307" s="9">
        <f t="shared" si="67"/>
        <v>0.45647430583234944</v>
      </c>
      <c r="G307" s="9">
        <f t="shared" si="68"/>
        <v>1.0353946155739095</v>
      </c>
      <c r="H307" s="9">
        <f t="shared" si="69"/>
        <v>3.9922904390085989</v>
      </c>
      <c r="I307" s="9">
        <f t="shared" si="70"/>
        <v>3.4124694542872094</v>
      </c>
      <c r="J307" s="9">
        <f t="shared" si="71"/>
        <v>2.1907038079099959</v>
      </c>
      <c r="K307" s="11">
        <f t="shared" si="72"/>
        <v>0.25706940874035988</v>
      </c>
      <c r="L307" s="11">
        <f t="shared" si="73"/>
        <v>0.3003003003003003</v>
      </c>
      <c r="M307" s="11">
        <f t="shared" si="74"/>
        <v>0.46511627906976744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-0.27804770155460667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0.22872157743921956</v>
      </c>
      <c r="Q307" s="11">
        <f>2*'OddsRatio_working_3-way'!K307*'OddsRatio_working_3-way'!L307*'OddsRatio_working_3-way'!M307</f>
        <v>7.1812112225814628E-2</v>
      </c>
      <c r="R307" s="11">
        <f t="shared" si="75"/>
        <v>0</v>
      </c>
      <c r="S307" s="11">
        <f t="shared" si="76"/>
        <v>-0.82259833891955481</v>
      </c>
      <c r="T307" s="11">
        <f t="shared" si="77"/>
        <v>-0.25827263388369071</v>
      </c>
      <c r="U307" s="11">
        <f>'OddsRatio_working_3-way'!S307-'OddsRatio_working_3-way'!R307^2/3</f>
        <v>-0.82259833891955481</v>
      </c>
      <c r="V307" s="11">
        <f>'OddsRatio_working_3-way'!S307*'OddsRatio_working_3-way'!R307/3-2*'OddsRatio_working_3-way'!R307^3/27-'OddsRatio_working_3-way'!T307</f>
        <v>0.25827263388369071</v>
      </c>
      <c r="W307" s="11">
        <f>'OddsRatio_working_3-way'!V307^2+4*'OddsRatio_working_3-way'!U307^3/27</f>
        <v>-1.5758356982204361E-2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0.14358195429390083</v>
      </c>
      <c r="Y307" s="11">
        <f>IF('OddsRatio_working_3-way'!W307&gt;=0,IF('OddsRatio_working_3-way'!V307+SQRT('OddsRatio_working_3-way'!W307)&gt;0,0,PI()),ACOS('OddsRatio_working_3-way'!V307/(2*'OddsRatio_working_3-way'!X307)))</f>
        <v>0.45242195283155984</v>
      </c>
      <c r="Z307" s="11">
        <f>'OddsRatio_working_3-way'!X307^(1/3)*COS('OddsRatio_working_3-way'!Y307/3)</f>
        <v>0.51769730778695477</v>
      </c>
      <c r="AA307" s="11">
        <f>'OddsRatio_working_3-way'!X307^(1/3)*COS(('OddsRatio_working_3-way'!Y307+2*PI())/3)</f>
        <v>-0.32697873434618907</v>
      </c>
      <c r="AB307" s="11">
        <f>'OddsRatio_working_3-way'!X307^(1/3)*COS(('OddsRatio_working_3-way'!Y307+4*PI())/3)</f>
        <v>-0.19071857344076559</v>
      </c>
      <c r="AC307" s="11">
        <f>'OddsRatio_working_3-way'!X307^(1/3)*SIN('OddsRatio_working_3-way'!Y307/3)</f>
        <v>7.8669840578567976E-2</v>
      </c>
      <c r="AD307" s="11">
        <f>'OddsRatio_working_3-way'!X307^(1/3)*SIN(('OddsRatio_working_3-way'!Y307+2*PI())/3)</f>
        <v>0.40900409972503038</v>
      </c>
      <c r="AE307" s="11">
        <f>'OddsRatio_working_3-way'!X307^(1/3)*SIN(('OddsRatio_working_3-way'!Y307+4*PI())/3)</f>
        <v>-0.48767394030359829</v>
      </c>
      <c r="AF307" s="11">
        <f>-'OddsRatio_working_3-way'!U307/(3*'OddsRatio_working_3-way'!X307^(1/3))*COS(('OddsRatio_working_3-way'!Y307)/3)</f>
        <v>0.51769730778695477</v>
      </c>
      <c r="AG307" s="11">
        <f>-'OddsRatio_working_3-way'!U307/(3*'OddsRatio_working_3-way'!X307^(1/3))*COS(('OddsRatio_working_3-way'!Y307+2*PI())/3)</f>
        <v>-0.32697873434618907</v>
      </c>
      <c r="AH307" s="11">
        <f>-'OddsRatio_working_3-way'!U307/(3*'OddsRatio_working_3-way'!X307^(1/3))*COS(('OddsRatio_working_3-way'!Y307+4*PI())/3)</f>
        <v>-0.19071857344076559</v>
      </c>
      <c r="AI307" s="11">
        <f>'OddsRatio_working_3-way'!U307/(3*'OddsRatio_working_3-way'!X307^(1/3))*SIN(('OddsRatio_working_3-way'!Y307)/3)</f>
        <v>-7.8669840578567976E-2</v>
      </c>
      <c r="AJ307" s="11">
        <f>'OddsRatio_working_3-way'!U307/(3*'OddsRatio_working_3-way'!X307^(1/3))*SIN(('OddsRatio_working_3-way'!Y307+2*PI())/3)</f>
        <v>-0.40900409972503038</v>
      </c>
      <c r="AK307" s="11">
        <f>'OddsRatio_working_3-way'!U307/(3*'OddsRatio_working_3-way'!X307^(1/3))*SIN(('OddsRatio_working_3-way'!Y307+4*PI())/3)</f>
        <v>0.48767394030359829</v>
      </c>
      <c r="AL307" s="11">
        <f>'OddsRatio_working_3-way'!Z307+'OddsRatio_working_3-way'!AF307</f>
        <v>1.0353946155739095</v>
      </c>
      <c r="AM307" s="11">
        <f>'OddsRatio_working_3-way'!AA307+'OddsRatio_working_3-way'!AG307</f>
        <v>-0.65395746869237814</v>
      </c>
      <c r="AN307" s="11">
        <f>'OddsRatio_working_3-way'!AB307+'OddsRatio_working_3-way'!AH307</f>
        <v>-0.38143714688153119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1.0353946155739095</v>
      </c>
      <c r="AS307" s="11">
        <f>IF(('OddsRatio_working_3-way'!X307=0),IF(Q307&gt;0,-Q307^(1/3),(-Q307)^(1/3)),'OddsRatio_working_3-way'!AM307-'OddsRatio_working_3-way'!R307/3)</f>
        <v>-0.65395746869237814</v>
      </c>
      <c r="AT307" s="11">
        <f>IF(('OddsRatio_working_3-way'!X307=0),IF(Q307&gt;0,-Q307^(1/3),(-Q307)^(1/3)),'OddsRatio_working_3-way'!AN307-'OddsRatio_working_3-way'!R307/3)</f>
        <v>-0.38143714688153119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2.2400000000000002</v>
      </c>
      <c r="B308" s="4">
        <f>IF('True_Odds_Calculator_3-way'!B309="","",'True_Odds_Calculator_3-way'!B309)</f>
        <v>3.32</v>
      </c>
      <c r="C308" s="4">
        <f>IF('True_Odds_Calculator_3-way'!C309="","",'True_Odds_Calculator_3-way'!C309)</f>
        <v>3.63</v>
      </c>
      <c r="D308" s="9">
        <f t="shared" si="65"/>
        <v>0.43770624223093563</v>
      </c>
      <c r="E308" s="9">
        <f t="shared" si="66"/>
        <v>0.2938139025428308</v>
      </c>
      <c r="F308" s="9">
        <f t="shared" si="67"/>
        <v>0.26847985522623385</v>
      </c>
      <c r="G308" s="9">
        <f t="shared" si="68"/>
        <v>1.0359978088661319</v>
      </c>
      <c r="H308" s="9">
        <f t="shared" si="69"/>
        <v>2.2846372829940038</v>
      </c>
      <c r="I308" s="9">
        <f t="shared" si="70"/>
        <v>3.4035149165694252</v>
      </c>
      <c r="J308" s="9">
        <f t="shared" si="71"/>
        <v>3.7246742373179269</v>
      </c>
      <c r="K308" s="11">
        <f t="shared" si="72"/>
        <v>0.4464285714285714</v>
      </c>
      <c r="L308" s="11">
        <f t="shared" si="73"/>
        <v>0.30120481927710846</v>
      </c>
      <c r="M308" s="11">
        <f t="shared" si="74"/>
        <v>0.27548209366391185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-0.2802674689312149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0.22929676201855825</v>
      </c>
      <c r="Q308" s="11">
        <f>2*'OddsRatio_working_3-way'!K308*'OddsRatio_working_3-way'!L308*'OddsRatio_working_3-way'!M308</f>
        <v>7.4086191282248234E-2</v>
      </c>
      <c r="R308" s="11">
        <f t="shared" si="75"/>
        <v>0</v>
      </c>
      <c r="S308" s="11">
        <f t="shared" si="76"/>
        <v>-0.8181354864086412</v>
      </c>
      <c r="T308" s="11">
        <f t="shared" si="77"/>
        <v>-0.26434102953429445</v>
      </c>
      <c r="U308" s="11">
        <f>'OddsRatio_working_3-way'!S308-'OddsRatio_working_3-way'!R308^2/3</f>
        <v>-0.8181354864086412</v>
      </c>
      <c r="V308" s="11">
        <f>'OddsRatio_working_3-way'!S308*'OddsRatio_working_3-way'!R308/3-2*'OddsRatio_working_3-way'!R308^3/27-'OddsRatio_working_3-way'!T308</f>
        <v>0.26434102953429445</v>
      </c>
      <c r="W308" s="11">
        <f>'OddsRatio_working_3-way'!V308^2+4*'OddsRatio_working_3-way'!U308^3/27</f>
        <v>-1.1252034722910628E-2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0.14241507523622751</v>
      </c>
      <c r="Y308" s="11">
        <f>IF('OddsRatio_working_3-way'!W308&gt;=0,IF('OddsRatio_working_3-way'!V308+SQRT('OddsRatio_working_3-way'!W308)&gt;0,0,PI()),ACOS('OddsRatio_working_3-way'!V308/(2*'OddsRatio_working_3-way'!X308)))</f>
        <v>0.38161207571609546</v>
      </c>
      <c r="Z308" s="11">
        <f>'OddsRatio_working_3-way'!X308^(1/3)*COS('OddsRatio_working_3-way'!Y308/3)</f>
        <v>0.51799890443306595</v>
      </c>
      <c r="AA308" s="11">
        <f>'OddsRatio_working_3-way'!X308^(1/3)*COS(('OddsRatio_working_3-way'!Y308+2*PI())/3)</f>
        <v>-0.31637299016538006</v>
      </c>
      <c r="AB308" s="11">
        <f>'OddsRatio_working_3-way'!X308^(1/3)*COS(('OddsRatio_working_3-way'!Y308+4*PI())/3)</f>
        <v>-0.20162591426768586</v>
      </c>
      <c r="AC308" s="11">
        <f>'OddsRatio_working_3-way'!X308^(1/3)*SIN('OddsRatio_working_3-way'!Y308/3)</f>
        <v>6.6249255158256179E-2</v>
      </c>
      <c r="AD308" s="11">
        <f>'OddsRatio_working_3-way'!X308^(1/3)*SIN(('OddsRatio_working_3-way'!Y308+2*PI())/3)</f>
        <v>0.41547558279241475</v>
      </c>
      <c r="AE308" s="11">
        <f>'OddsRatio_working_3-way'!X308^(1/3)*SIN(('OddsRatio_working_3-way'!Y308+4*PI())/3)</f>
        <v>-0.48172483795067095</v>
      </c>
      <c r="AF308" s="11">
        <f>-'OddsRatio_working_3-way'!U308/(3*'OddsRatio_working_3-way'!X308^(1/3))*COS(('OddsRatio_working_3-way'!Y308)/3)</f>
        <v>0.51799890443306607</v>
      </c>
      <c r="AG308" s="11">
        <f>-'OddsRatio_working_3-way'!U308/(3*'OddsRatio_working_3-way'!X308^(1/3))*COS(('OddsRatio_working_3-way'!Y308+2*PI())/3)</f>
        <v>-0.31637299016538012</v>
      </c>
      <c r="AH308" s="11">
        <f>-'OddsRatio_working_3-way'!U308/(3*'OddsRatio_working_3-way'!X308^(1/3))*COS(('OddsRatio_working_3-way'!Y308+4*PI())/3)</f>
        <v>-0.20162591426768589</v>
      </c>
      <c r="AI308" s="11">
        <f>'OddsRatio_working_3-way'!U308/(3*'OddsRatio_working_3-way'!X308^(1/3))*SIN(('OddsRatio_working_3-way'!Y308)/3)</f>
        <v>-6.6249255158256193E-2</v>
      </c>
      <c r="AJ308" s="11">
        <f>'OddsRatio_working_3-way'!U308/(3*'OddsRatio_working_3-way'!X308^(1/3))*SIN(('OddsRatio_working_3-way'!Y308+2*PI())/3)</f>
        <v>-0.41547558279241487</v>
      </c>
      <c r="AK308" s="11">
        <f>'OddsRatio_working_3-way'!U308/(3*'OddsRatio_working_3-way'!X308^(1/3))*SIN(('OddsRatio_working_3-way'!Y308+4*PI())/3)</f>
        <v>0.481724837950671</v>
      </c>
      <c r="AL308" s="11">
        <f>'OddsRatio_working_3-way'!Z308+'OddsRatio_working_3-way'!AF308</f>
        <v>1.0359978088661319</v>
      </c>
      <c r="AM308" s="11">
        <f>'OddsRatio_working_3-way'!AA308+'OddsRatio_working_3-way'!AG308</f>
        <v>-0.63274598033076024</v>
      </c>
      <c r="AN308" s="11">
        <f>'OddsRatio_working_3-way'!AB308+'OddsRatio_working_3-way'!AH308</f>
        <v>-0.40325182853537178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1.0359978088661319</v>
      </c>
      <c r="AS308" s="11">
        <f>IF(('OddsRatio_working_3-way'!X308=0),IF(Q308&gt;0,-Q308^(1/3),(-Q308)^(1/3)),'OddsRatio_working_3-way'!AM308-'OddsRatio_working_3-way'!R308/3)</f>
        <v>-0.63274598033076024</v>
      </c>
      <c r="AT308" s="11">
        <f>IF(('OddsRatio_working_3-way'!X308=0),IF(Q308&gt;0,-Q308^(1/3),(-Q308)^(1/3)),'OddsRatio_working_3-way'!AN308-'OddsRatio_working_3-way'!R308/3)</f>
        <v>-0.40325182853537178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2.4</v>
      </c>
      <c r="B309" s="4">
        <f>IF('True_Odds_Calculator_3-way'!B310="","",'True_Odds_Calculator_3-way'!B310)</f>
        <v>3.4</v>
      </c>
      <c r="C309" s="4">
        <f>IF('True_Odds_Calculator_3-way'!C310="","",'True_Odds_Calculator_3-way'!C310)</f>
        <v>3.22</v>
      </c>
      <c r="D309" s="9">
        <f t="shared" si="65"/>
        <v>0.40884499712126587</v>
      </c>
      <c r="E309" s="9">
        <f t="shared" si="66"/>
        <v>0.28746280181213579</v>
      </c>
      <c r="F309" s="9">
        <f t="shared" si="67"/>
        <v>0.30369220106659828</v>
      </c>
      <c r="G309" s="9">
        <f t="shared" si="68"/>
        <v>1.0327962344114661</v>
      </c>
      <c r="H309" s="9">
        <f t="shared" si="69"/>
        <v>2.4459147281760525</v>
      </c>
      <c r="I309" s="9">
        <f t="shared" si="70"/>
        <v>3.4787109625875186</v>
      </c>
      <c r="J309" s="9">
        <f t="shared" si="71"/>
        <v>3.2928076403934545</v>
      </c>
      <c r="K309" s="11">
        <f t="shared" si="72"/>
        <v>0.41666666666666669</v>
      </c>
      <c r="L309" s="11">
        <f t="shared" si="73"/>
        <v>0.29411764705882354</v>
      </c>
      <c r="M309" s="11">
        <f t="shared" si="74"/>
        <v>0.3105590062111801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-0.28388746803069043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0.22911338448422847</v>
      </c>
      <c r="Q309" s="11">
        <f>2*'OddsRatio_working_3-way'!K309*'OddsRatio_working_3-way'!L309*'OddsRatio_working_3-way'!M309</f>
        <v>7.6117403483132381E-2</v>
      </c>
      <c r="R309" s="11">
        <f t="shared" si="75"/>
        <v>0</v>
      </c>
      <c r="S309" s="11">
        <f t="shared" si="76"/>
        <v>-0.80705705705705733</v>
      </c>
      <c r="T309" s="11">
        <f t="shared" si="77"/>
        <v>-0.26812526812526821</v>
      </c>
      <c r="U309" s="11">
        <f>'OddsRatio_working_3-way'!S309-'OddsRatio_working_3-way'!R309^2/3</f>
        <v>-0.80705705705705733</v>
      </c>
      <c r="V309" s="11">
        <f>'OddsRatio_working_3-way'!S309*'OddsRatio_working_3-way'!R309/3-2*'OddsRatio_working_3-way'!R309^3/27-'OddsRatio_working_3-way'!T309</f>
        <v>0.26812526812526821</v>
      </c>
      <c r="W309" s="11">
        <f>'OddsRatio_working_3-way'!V309^2+4*'OddsRatio_working_3-way'!U309^3/27</f>
        <v>-5.9857925832455805E-3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0.13953221132635696</v>
      </c>
      <c r="Y309" s="11">
        <f>IF('OddsRatio_working_3-way'!W309&gt;=0,IF('OddsRatio_working_3-way'!V309+SQRT('OddsRatio_working_3-way'!W309)&gt;0,0,PI()),ACOS('OddsRatio_working_3-way'!V309/(2*'OddsRatio_working_3-way'!X309)))</f>
        <v>0.28092062127036321</v>
      </c>
      <c r="Z309" s="11">
        <f>'OddsRatio_working_3-way'!X309^(1/3)*COS('OddsRatio_working_3-way'!Y309/3)</f>
        <v>0.51639811720573314</v>
      </c>
      <c r="AA309" s="11">
        <f>'OddsRatio_working_3-way'!X309^(1/3)*COS(('OddsRatio_working_3-way'!Y309+2*PI())/3)</f>
        <v>-0.30019909043672138</v>
      </c>
      <c r="AB309" s="11">
        <f>'OddsRatio_working_3-way'!X309^(1/3)*COS(('OddsRatio_working_3-way'!Y309+4*PI())/3)</f>
        <v>-0.21619902676901162</v>
      </c>
      <c r="AC309" s="11">
        <f>'OddsRatio_working_3-way'!X309^(1/3)*SIN('OddsRatio_working_3-way'!Y309/3)</f>
        <v>4.8497459370497917E-2</v>
      </c>
      <c r="AD309" s="11">
        <f>'OddsRatio_working_3-way'!X309^(1/3)*SIN(('OddsRatio_working_3-way'!Y309+2*PI())/3)</f>
        <v>0.42296515828136994</v>
      </c>
      <c r="AE309" s="11">
        <f>'OddsRatio_working_3-way'!X309^(1/3)*SIN(('OddsRatio_working_3-way'!Y309+4*PI())/3)</f>
        <v>-0.47146261765186787</v>
      </c>
      <c r="AF309" s="11">
        <f>-'OddsRatio_working_3-way'!U309/(3*'OddsRatio_working_3-way'!X309^(1/3))*COS(('OddsRatio_working_3-way'!Y309)/3)</f>
        <v>0.51639811720573303</v>
      </c>
      <c r="AG309" s="11">
        <f>-'OddsRatio_working_3-way'!U309/(3*'OddsRatio_working_3-way'!X309^(1/3))*COS(('OddsRatio_working_3-way'!Y309+2*PI())/3)</f>
        <v>-0.30019909043672133</v>
      </c>
      <c r="AH309" s="11">
        <f>-'OddsRatio_working_3-way'!U309/(3*'OddsRatio_working_3-way'!X309^(1/3))*COS(('OddsRatio_working_3-way'!Y309+4*PI())/3)</f>
        <v>-0.21619902676901157</v>
      </c>
      <c r="AI309" s="11">
        <f>'OddsRatio_working_3-way'!U309/(3*'OddsRatio_working_3-way'!X309^(1/3))*SIN(('OddsRatio_working_3-way'!Y309)/3)</f>
        <v>-4.8497459370497903E-2</v>
      </c>
      <c r="AJ309" s="11">
        <f>'OddsRatio_working_3-way'!U309/(3*'OddsRatio_working_3-way'!X309^(1/3))*SIN(('OddsRatio_working_3-way'!Y309+2*PI())/3)</f>
        <v>-0.42296515828136988</v>
      </c>
      <c r="AK309" s="11">
        <f>'OddsRatio_working_3-way'!U309/(3*'OddsRatio_working_3-way'!X309^(1/3))*SIN(('OddsRatio_working_3-way'!Y309+4*PI())/3)</f>
        <v>0.47146261765186775</v>
      </c>
      <c r="AL309" s="11">
        <f>'OddsRatio_working_3-way'!Z309+'OddsRatio_working_3-way'!AF309</f>
        <v>1.0327962344114661</v>
      </c>
      <c r="AM309" s="11">
        <f>'OddsRatio_working_3-way'!AA309+'OddsRatio_working_3-way'!AG309</f>
        <v>-0.60039818087344266</v>
      </c>
      <c r="AN309" s="11">
        <f>'OddsRatio_working_3-way'!AB309+'OddsRatio_working_3-way'!AH309</f>
        <v>-0.43239805353802319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1.0327962344114661</v>
      </c>
      <c r="AS309" s="11">
        <f>IF(('OddsRatio_working_3-way'!X309=0),IF(Q309&gt;0,-Q309^(1/3),(-Q309)^(1/3)),'OddsRatio_working_3-way'!AM309-'OddsRatio_working_3-way'!R309/3)</f>
        <v>-0.60039818087344266</v>
      </c>
      <c r="AT309" s="11">
        <f>IF(('OddsRatio_working_3-way'!X309=0),IF(Q309&gt;0,-Q309^(1/3),(-Q309)^(1/3)),'OddsRatio_working_3-way'!AN309-'OddsRatio_working_3-way'!R309/3)</f>
        <v>-0.43239805353802319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2.92</v>
      </c>
      <c r="B310" s="4">
        <f>IF('True_Odds_Calculator_3-way'!B311="","",'True_Odds_Calculator_3-way'!B311)</f>
        <v>2.69</v>
      </c>
      <c r="C310" s="4">
        <f>IF('True_Odds_Calculator_3-way'!C311="","",'True_Odds_Calculator_3-way'!C311)</f>
        <v>3.14</v>
      </c>
      <c r="D310" s="9">
        <f t="shared" si="65"/>
        <v>0.3315760195325248</v>
      </c>
      <c r="E310" s="9">
        <f t="shared" si="66"/>
        <v>0.36043677714491923</v>
      </c>
      <c r="F310" s="9">
        <f t="shared" si="67"/>
        <v>0.30798720332255608</v>
      </c>
      <c r="G310" s="9">
        <f t="shared" si="68"/>
        <v>1.0499477324012592</v>
      </c>
      <c r="H310" s="9">
        <f t="shared" si="69"/>
        <v>3.0158996462104173</v>
      </c>
      <c r="I310" s="9">
        <f t="shared" si="70"/>
        <v>2.7744116677581276</v>
      </c>
      <c r="J310" s="9">
        <f t="shared" si="71"/>
        <v>3.2468881473386948</v>
      </c>
      <c r="K310" s="11">
        <f t="shared" si="72"/>
        <v>0.34246575342465752</v>
      </c>
      <c r="L310" s="11">
        <f t="shared" si="73"/>
        <v>0.37174721189591081</v>
      </c>
      <c r="M310" s="11">
        <f t="shared" si="74"/>
        <v>0.31847133757961782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-0.28153793907186131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0.23313263114055136</v>
      </c>
      <c r="Q310" s="11">
        <f>2*'OddsRatio_working_3-way'!K310*'OddsRatio_working_3-way'!L310*'OddsRatio_working_3-way'!M310</f>
        <v>8.1089610831496114E-2</v>
      </c>
      <c r="R310" s="11">
        <f t="shared" si="75"/>
        <v>0</v>
      </c>
      <c r="S310" s="11">
        <f t="shared" si="76"/>
        <v>-0.82806825932275252</v>
      </c>
      <c r="T310" s="11">
        <f t="shared" si="77"/>
        <v>-0.28802374237313128</v>
      </c>
      <c r="U310" s="11">
        <f>'OddsRatio_working_3-way'!S310-'OddsRatio_working_3-way'!R310^2/3</f>
        <v>-0.82806825932275252</v>
      </c>
      <c r="V310" s="11">
        <f>'OddsRatio_working_3-way'!S310*'OddsRatio_working_3-way'!R310/3-2*'OddsRatio_working_3-way'!R310^3/27-'OddsRatio_working_3-way'!T310</f>
        <v>0.28802374237313128</v>
      </c>
      <c r="W310" s="11">
        <f>'OddsRatio_working_3-way'!V310^2+4*'OddsRatio_working_3-way'!U310^3/27</f>
        <v>-1.1614284327385316E-3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0.14501646855043951</v>
      </c>
      <c r="Y310" s="11">
        <f>IF('OddsRatio_working_3-way'!W310&gt;=0,IF('OddsRatio_working_3-way'!V310+SQRT('OddsRatio_working_3-way'!W310)&gt;0,0,PI()),ACOS('OddsRatio_working_3-way'!V310/(2*'OddsRatio_working_3-way'!X310)))</f>
        <v>0.11777507379132324</v>
      </c>
      <c r="Z310" s="11">
        <f>'OddsRatio_working_3-way'!X310^(1/3)*COS('OddsRatio_working_3-way'!Y310/3)</f>
        <v>0.52497386620062969</v>
      </c>
      <c r="AA310" s="11">
        <f>'OddsRatio_working_3-way'!X310^(1/3)*COS(('OddsRatio_working_3-way'!Y310+2*PI())/3)</f>
        <v>-0.28034455571534062</v>
      </c>
      <c r="AB310" s="11">
        <f>'OddsRatio_working_3-way'!X310^(1/3)*COS(('OddsRatio_working_3-way'!Y310+4*PI())/3)</f>
        <v>-0.24462931048528919</v>
      </c>
      <c r="AC310" s="11">
        <f>'OddsRatio_working_3-way'!X310^(1/3)*SIN('OddsRatio_working_3-way'!Y310/3)</f>
        <v>2.0620206447743861E-2</v>
      </c>
      <c r="AD310" s="11">
        <f>'OddsRatio_working_3-way'!X310^(1/3)*SIN(('OddsRatio_working_3-way'!Y310+2*PI())/3)</f>
        <v>0.44433060122880635</v>
      </c>
      <c r="AE310" s="11">
        <f>'OddsRatio_working_3-way'!X310^(1/3)*SIN(('OddsRatio_working_3-way'!Y310+4*PI())/3)</f>
        <v>-0.46495080767655006</v>
      </c>
      <c r="AF310" s="11">
        <f>-'OddsRatio_working_3-way'!U310/(3*'OddsRatio_working_3-way'!X310^(1/3))*COS(('OddsRatio_working_3-way'!Y310)/3)</f>
        <v>0.52497386620062958</v>
      </c>
      <c r="AG310" s="11">
        <f>-'OddsRatio_working_3-way'!U310/(3*'OddsRatio_working_3-way'!X310^(1/3))*COS(('OddsRatio_working_3-way'!Y310+2*PI())/3)</f>
        <v>-0.28034455571534056</v>
      </c>
      <c r="AH310" s="11">
        <f>-'OddsRatio_working_3-way'!U310/(3*'OddsRatio_working_3-way'!X310^(1/3))*COS(('OddsRatio_working_3-way'!Y310+4*PI())/3)</f>
        <v>-0.24462931048528913</v>
      </c>
      <c r="AI310" s="11">
        <f>'OddsRatio_working_3-way'!U310/(3*'OddsRatio_working_3-way'!X310^(1/3))*SIN(('OddsRatio_working_3-way'!Y310)/3)</f>
        <v>-2.0620206447743858E-2</v>
      </c>
      <c r="AJ310" s="11">
        <f>'OddsRatio_working_3-way'!U310/(3*'OddsRatio_working_3-way'!X310^(1/3))*SIN(('OddsRatio_working_3-way'!Y310+2*PI())/3)</f>
        <v>-0.44433060122880624</v>
      </c>
      <c r="AK310" s="11">
        <f>'OddsRatio_working_3-way'!U310/(3*'OddsRatio_working_3-way'!X310^(1/3))*SIN(('OddsRatio_working_3-way'!Y310+4*PI())/3)</f>
        <v>0.46495080767654995</v>
      </c>
      <c r="AL310" s="11">
        <f>'OddsRatio_working_3-way'!Z310+'OddsRatio_working_3-way'!AF310</f>
        <v>1.0499477324012592</v>
      </c>
      <c r="AM310" s="11">
        <f>'OddsRatio_working_3-way'!AA310+'OddsRatio_working_3-way'!AG310</f>
        <v>-0.56068911143068112</v>
      </c>
      <c r="AN310" s="11">
        <f>'OddsRatio_working_3-way'!AB310+'OddsRatio_working_3-way'!AH310</f>
        <v>-0.48925862097057832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1.0499477324012592</v>
      </c>
      <c r="AS310" s="11">
        <f>IF(('OddsRatio_working_3-way'!X310=0),IF(Q310&gt;0,-Q310^(1/3),(-Q310)^(1/3)),'OddsRatio_working_3-way'!AM310-'OddsRatio_working_3-way'!R310/3)</f>
        <v>-0.56068911143068112</v>
      </c>
      <c r="AT310" s="11">
        <f>IF(('OddsRatio_working_3-way'!X310=0),IF(Q310&gt;0,-Q310^(1/3),(-Q310)^(1/3)),'OddsRatio_working_3-way'!AN310-'OddsRatio_working_3-way'!R310/3)</f>
        <v>-0.48925862097057832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2.25</v>
      </c>
      <c r="B311" s="4">
        <f>IF('True_Odds_Calculator_3-way'!B312="","",'True_Odds_Calculator_3-way'!B312)</f>
        <v>3.04</v>
      </c>
      <c r="C311" s="4">
        <f>IF('True_Odds_Calculator_3-way'!C312="","",'True_Odds_Calculator_3-way'!C312)</f>
        <v>3.82</v>
      </c>
      <c r="D311" s="9">
        <f t="shared" si="65"/>
        <v>0.43123983498456525</v>
      </c>
      <c r="E311" s="9">
        <f t="shared" si="66"/>
        <v>0.31721490095562693</v>
      </c>
      <c r="F311" s="9">
        <f t="shared" si="67"/>
        <v>0.25154526405980787</v>
      </c>
      <c r="G311" s="9">
        <f t="shared" si="68"/>
        <v>1.0551161908051312</v>
      </c>
      <c r="H311" s="9">
        <f t="shared" si="69"/>
        <v>2.3188952385064137</v>
      </c>
      <c r="I311" s="9">
        <f t="shared" si="70"/>
        <v>3.152437029242467</v>
      </c>
      <c r="J311" s="9">
        <f t="shared" si="71"/>
        <v>3.9754276580704699</v>
      </c>
      <c r="K311" s="11">
        <f t="shared" si="72"/>
        <v>0.44444444444444442</v>
      </c>
      <c r="L311" s="11">
        <f t="shared" si="73"/>
        <v>0.32894736842105265</v>
      </c>
      <c r="M311" s="11">
        <f t="shared" si="74"/>
        <v>0.26178010471204188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-0.27521355745384402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0.23384158476470407</v>
      </c>
      <c r="Q311" s="11">
        <f>2*'OddsRatio_working_3-way'!K311*'OddsRatio_working_3-way'!L311*'OddsRatio_working_3-way'!M311</f>
        <v>7.6543890266678904E-2</v>
      </c>
      <c r="R311" s="11">
        <f t="shared" si="75"/>
        <v>0</v>
      </c>
      <c r="S311" s="11">
        <f t="shared" si="76"/>
        <v>-0.84967320261437906</v>
      </c>
      <c r="T311" s="11">
        <f t="shared" si="77"/>
        <v>-0.27812543457099148</v>
      </c>
      <c r="U311" s="11">
        <f>'OddsRatio_working_3-way'!S311-'OddsRatio_working_3-way'!R311^2/3</f>
        <v>-0.84967320261437906</v>
      </c>
      <c r="V311" s="11">
        <f>'OddsRatio_working_3-way'!S311*'OddsRatio_working_3-way'!R311/3-2*'OddsRatio_working_3-way'!R311^3/27-'OddsRatio_working_3-way'!T311</f>
        <v>0.27812543457099148</v>
      </c>
      <c r="W311" s="11">
        <f>'OddsRatio_working_3-way'!V311^2+4*'OddsRatio_working_3-way'!U311^3/27</f>
        <v>-1.3522826194759432E-2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0.15072871620071462</v>
      </c>
      <c r="Y311" s="11">
        <f>IF('OddsRatio_working_3-way'!W311&gt;=0,IF('OddsRatio_working_3-way'!V311+SQRT('OddsRatio_working_3-way'!W311)&gt;0,0,PI()),ACOS('OddsRatio_working_3-way'!V311/(2*'OddsRatio_working_3-way'!X311)))</f>
        <v>0.39602233697646083</v>
      </c>
      <c r="Z311" s="11">
        <f>'OddsRatio_working_3-way'!X311^(1/3)*COS('OddsRatio_working_3-way'!Y311/3)</f>
        <v>0.5275580954025656</v>
      </c>
      <c r="AA311" s="11">
        <f>'OddsRatio_working_3-way'!X311^(1/3)*COS(('OddsRatio_working_3-way'!Y311+2*PI())/3)</f>
        <v>-0.32444322687654176</v>
      </c>
      <c r="AB311" s="11">
        <f>'OddsRatio_working_3-way'!X311^(1/3)*COS(('OddsRatio_working_3-way'!Y311+4*PI())/3)</f>
        <v>-0.20311486852602403</v>
      </c>
      <c r="AC311" s="11">
        <f>'OddsRatio_working_3-way'!X311^(1/3)*SIN('OddsRatio_working_3-way'!Y311/3)</f>
        <v>7.004896035400672E-2</v>
      </c>
      <c r="AD311" s="11">
        <f>'OddsRatio_working_3-way'!X311^(1/3)*SIN(('OddsRatio_working_3-way'!Y311+2*PI())/3)</f>
        <v>0.42185423241375292</v>
      </c>
      <c r="AE311" s="11">
        <f>'OddsRatio_working_3-way'!X311^(1/3)*SIN(('OddsRatio_working_3-way'!Y311+4*PI())/3)</f>
        <v>-0.49190319276775968</v>
      </c>
      <c r="AF311" s="11">
        <f>-'OddsRatio_working_3-way'!U311/(3*'OddsRatio_working_3-way'!X311^(1/3))*COS(('OddsRatio_working_3-way'!Y311)/3)</f>
        <v>0.52755809540256549</v>
      </c>
      <c r="AG311" s="11">
        <f>-'OddsRatio_working_3-way'!U311/(3*'OddsRatio_working_3-way'!X311^(1/3))*COS(('OddsRatio_working_3-way'!Y311+2*PI())/3)</f>
        <v>-0.32444322687654165</v>
      </c>
      <c r="AH311" s="11">
        <f>-'OddsRatio_working_3-way'!U311/(3*'OddsRatio_working_3-way'!X311^(1/3))*COS(('OddsRatio_working_3-way'!Y311+4*PI())/3)</f>
        <v>-0.20311486852602398</v>
      </c>
      <c r="AI311" s="11">
        <f>'OddsRatio_working_3-way'!U311/(3*'OddsRatio_working_3-way'!X311^(1/3))*SIN(('OddsRatio_working_3-way'!Y311)/3)</f>
        <v>-7.0048960354006706E-2</v>
      </c>
      <c r="AJ311" s="11">
        <f>'OddsRatio_working_3-way'!U311/(3*'OddsRatio_working_3-way'!X311^(1/3))*SIN(('OddsRatio_working_3-way'!Y311+2*PI())/3)</f>
        <v>-0.42185423241375281</v>
      </c>
      <c r="AK311" s="11">
        <f>'OddsRatio_working_3-way'!U311/(3*'OddsRatio_working_3-way'!X311^(1/3))*SIN(('OddsRatio_working_3-way'!Y311+4*PI())/3)</f>
        <v>0.49190319276775957</v>
      </c>
      <c r="AL311" s="11">
        <f>'OddsRatio_working_3-way'!Z311+'OddsRatio_working_3-way'!AF311</f>
        <v>1.0551161908051312</v>
      </c>
      <c r="AM311" s="11">
        <f>'OddsRatio_working_3-way'!AA311+'OddsRatio_working_3-way'!AG311</f>
        <v>-0.6488864537530834</v>
      </c>
      <c r="AN311" s="11">
        <f>'OddsRatio_working_3-way'!AB311+'OddsRatio_working_3-way'!AH311</f>
        <v>-0.40622973705204801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1.0551161908051312</v>
      </c>
      <c r="AS311" s="11">
        <f>IF(('OddsRatio_working_3-way'!X311=0),IF(Q311&gt;0,-Q311^(1/3),(-Q311)^(1/3)),'OddsRatio_working_3-way'!AM311-'OddsRatio_working_3-way'!R311/3)</f>
        <v>-0.6488864537530834</v>
      </c>
      <c r="AT311" s="11">
        <f>IF(('OddsRatio_working_3-way'!X311=0),IF(Q311&gt;0,-Q311^(1/3),(-Q311)^(1/3)),'OddsRatio_working_3-way'!AN311-'OddsRatio_working_3-way'!R311/3)</f>
        <v>-0.40622973705204801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2.2999999999999998</v>
      </c>
      <c r="B312" s="4">
        <f>IF('True_Odds_Calculator_3-way'!B313="","",'True_Odds_Calculator_3-way'!B313)</f>
        <v>3.01</v>
      </c>
      <c r="C312" s="4">
        <f>IF('True_Odds_Calculator_3-way'!C313="","",'True_Odds_Calculator_3-way'!C313)</f>
        <v>3.76</v>
      </c>
      <c r="D312" s="9">
        <f t="shared" si="65"/>
        <v>0.42250905646520887</v>
      </c>
      <c r="E312" s="9">
        <f t="shared" si="66"/>
        <v>0.3212022273148622</v>
      </c>
      <c r="F312" s="9">
        <f t="shared" si="67"/>
        <v>0.25628871621992894</v>
      </c>
      <c r="G312" s="9">
        <f t="shared" si="68"/>
        <v>1.0513947474535361</v>
      </c>
      <c r="H312" s="9">
        <f t="shared" si="69"/>
        <v>2.3668131716895968</v>
      </c>
      <c r="I312" s="9">
        <f t="shared" si="70"/>
        <v>3.1133034423816071</v>
      </c>
      <c r="J312" s="9">
        <f t="shared" si="71"/>
        <v>3.9018495029717593</v>
      </c>
      <c r="K312" s="11">
        <f t="shared" si="72"/>
        <v>0.43478260869565222</v>
      </c>
      <c r="L312" s="11">
        <f t="shared" si="73"/>
        <v>0.33222591362126247</v>
      </c>
      <c r="M312" s="11">
        <f t="shared" si="74"/>
        <v>0.26595744680851063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-0.27705520605075284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0.23318817017588617</v>
      </c>
      <c r="Q312" s="11">
        <f>2*'OddsRatio_working_3-way'!K312*'OddsRatio_working_3-way'!L312*'OddsRatio_working_3-way'!M312</f>
        <v>7.6833005000291971E-2</v>
      </c>
      <c r="R312" s="11">
        <f t="shared" si="75"/>
        <v>0</v>
      </c>
      <c r="S312" s="11">
        <f t="shared" si="76"/>
        <v>-0.84166680532676652</v>
      </c>
      <c r="T312" s="11">
        <f t="shared" si="77"/>
        <v>-0.27732019944868741</v>
      </c>
      <c r="U312" s="11">
        <f>'OddsRatio_working_3-way'!S312-'OddsRatio_working_3-way'!R312^2/3</f>
        <v>-0.84166680532676652</v>
      </c>
      <c r="V312" s="11">
        <f>'OddsRatio_working_3-way'!S312*'OddsRatio_working_3-way'!R312/3-2*'OddsRatio_working_3-way'!R312^3/27-'OddsRatio_working_3-way'!T312</f>
        <v>0.27732019944868741</v>
      </c>
      <c r="W312" s="11">
        <f>'OddsRatio_working_3-way'!V312^2+4*'OddsRatio_working_3-way'!U312^3/27</f>
        <v>-1.1425255023855468E-2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0.14860328735101661</v>
      </c>
      <c r="Y312" s="11">
        <f>IF('OddsRatio_working_3-way'!W312&gt;=0,IF('OddsRatio_working_3-way'!V312+SQRT('OddsRatio_working_3-way'!W312)&gt;0,0,PI()),ACOS('OddsRatio_working_3-way'!V312/(2*'OddsRatio_working_3-way'!X312)))</f>
        <v>0.36788786328627276</v>
      </c>
      <c r="Z312" s="11">
        <f>'OddsRatio_working_3-way'!X312^(1/3)*COS('OddsRatio_working_3-way'!Y312/3)</f>
        <v>0.52569737372676806</v>
      </c>
      <c r="AA312" s="11">
        <f>'OddsRatio_working_3-way'!X312^(1/3)*COS(('OddsRatio_working_3-way'!Y312+2*PI())/3)</f>
        <v>-0.31895933446502645</v>
      </c>
      <c r="AB312" s="11">
        <f>'OddsRatio_working_3-way'!X312^(1/3)*COS(('OddsRatio_working_3-way'!Y312+4*PI())/3)</f>
        <v>-0.2067380392617415</v>
      </c>
      <c r="AC312" s="11">
        <f>'OddsRatio_working_3-way'!X312^(1/3)*SIN('OddsRatio_working_3-way'!Y312/3)</f>
        <v>6.4790994994425102E-2</v>
      </c>
      <c r="AD312" s="11">
        <f>'OddsRatio_working_3-way'!X312^(1/3)*SIN(('OddsRatio_working_3-way'!Y312+2*PI())/3)</f>
        <v>0.42287178285293076</v>
      </c>
      <c r="AE312" s="11">
        <f>'OddsRatio_working_3-way'!X312^(1/3)*SIN(('OddsRatio_working_3-way'!Y312+4*PI())/3)</f>
        <v>-0.48766277784735579</v>
      </c>
      <c r="AF312" s="11">
        <f>-'OddsRatio_working_3-way'!U312/(3*'OddsRatio_working_3-way'!X312^(1/3))*COS(('OddsRatio_working_3-way'!Y312)/3)</f>
        <v>0.52569737372676795</v>
      </c>
      <c r="AG312" s="11">
        <f>-'OddsRatio_working_3-way'!U312/(3*'OddsRatio_working_3-way'!X312^(1/3))*COS(('OddsRatio_working_3-way'!Y312+2*PI())/3)</f>
        <v>-0.31895933446502639</v>
      </c>
      <c r="AH312" s="11">
        <f>-'OddsRatio_working_3-way'!U312/(3*'OddsRatio_working_3-way'!X312^(1/3))*COS(('OddsRatio_working_3-way'!Y312+4*PI())/3)</f>
        <v>-0.20673803926174145</v>
      </c>
      <c r="AI312" s="11">
        <f>'OddsRatio_working_3-way'!U312/(3*'OddsRatio_working_3-way'!X312^(1/3))*SIN(('OddsRatio_working_3-way'!Y312)/3)</f>
        <v>-6.4790994994425088E-2</v>
      </c>
      <c r="AJ312" s="11">
        <f>'OddsRatio_working_3-way'!U312/(3*'OddsRatio_working_3-way'!X312^(1/3))*SIN(('OddsRatio_working_3-way'!Y312+2*PI())/3)</f>
        <v>-0.4228717828529307</v>
      </c>
      <c r="AK312" s="11">
        <f>'OddsRatio_working_3-way'!U312/(3*'OddsRatio_working_3-way'!X312^(1/3))*SIN(('OddsRatio_working_3-way'!Y312+4*PI())/3)</f>
        <v>0.48766277784735573</v>
      </c>
      <c r="AL312" s="11">
        <f>'OddsRatio_working_3-way'!Z312+'OddsRatio_working_3-way'!AF312</f>
        <v>1.0513947474535361</v>
      </c>
      <c r="AM312" s="11">
        <f>'OddsRatio_working_3-way'!AA312+'OddsRatio_working_3-way'!AG312</f>
        <v>-0.63791866893005289</v>
      </c>
      <c r="AN312" s="11">
        <f>'OddsRatio_working_3-way'!AB312+'OddsRatio_working_3-way'!AH312</f>
        <v>-0.41347607852348295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1.0513947474535361</v>
      </c>
      <c r="AS312" s="11">
        <f>IF(('OddsRatio_working_3-way'!X312=0),IF(Q312&gt;0,-Q312^(1/3),(-Q312)^(1/3)),'OddsRatio_working_3-way'!AM312-'OddsRatio_working_3-way'!R312/3)</f>
        <v>-0.63791866893005289</v>
      </c>
      <c r="AT312" s="11">
        <f>IF(('OddsRatio_working_3-way'!X312=0),IF(Q312&gt;0,-Q312^(1/3),(-Q312)^(1/3)),'OddsRatio_working_3-way'!AN312-'OddsRatio_working_3-way'!R312/3)</f>
        <v>-0.41347607852348295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2.56</v>
      </c>
      <c r="B313" s="4">
        <f>IF('True_Odds_Calculator_3-way'!B314="","",'True_Odds_Calculator_3-way'!B314)</f>
        <v>3.2</v>
      </c>
      <c r="C313" s="4">
        <f>IF('True_Odds_Calculator_3-way'!C314="","",'True_Odds_Calculator_3-way'!C314)</f>
        <v>2.94</v>
      </c>
      <c r="D313" s="9">
        <f t="shared" si="65"/>
        <v>0.37538109704684991</v>
      </c>
      <c r="E313" s="9">
        <f t="shared" si="66"/>
        <v>0.29880989375339606</v>
      </c>
      <c r="F313" s="9">
        <f t="shared" si="67"/>
        <v>0.32580900919975425</v>
      </c>
      <c r="G313" s="9">
        <f t="shared" si="68"/>
        <v>1.0666406375073909</v>
      </c>
      <c r="H313" s="9">
        <f t="shared" si="69"/>
        <v>2.6639593945115294</v>
      </c>
      <c r="I313" s="9">
        <f t="shared" si="70"/>
        <v>3.3466094025162603</v>
      </c>
      <c r="J313" s="9">
        <f t="shared" si="71"/>
        <v>3.0692828367643381</v>
      </c>
      <c r="K313" s="11">
        <f t="shared" si="72"/>
        <v>0.390625</v>
      </c>
      <c r="L313" s="11">
        <f t="shared" si="73"/>
        <v>0.3125</v>
      </c>
      <c r="M313" s="11">
        <f t="shared" si="74"/>
        <v>0.3401360544217687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-0.27644690688775519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0.23666693239795916</v>
      </c>
      <c r="Q313" s="11">
        <f>2*'OddsRatio_working_3-way'!K313*'OddsRatio_working_3-way'!L313*'OddsRatio_working_3-way'!M313</f>
        <v>8.3041028911564618E-2</v>
      </c>
      <c r="R313" s="11">
        <f t="shared" si="75"/>
        <v>0</v>
      </c>
      <c r="S313" s="11">
        <f t="shared" si="76"/>
        <v>-0.85610266022637116</v>
      </c>
      <c r="T313" s="11">
        <f t="shared" si="77"/>
        <v>-0.30038689832504251</v>
      </c>
      <c r="U313" s="11">
        <f>'OddsRatio_working_3-way'!S313-'OddsRatio_working_3-way'!R313^2/3</f>
        <v>-0.85610266022637116</v>
      </c>
      <c r="V313" s="11">
        <f>'OddsRatio_working_3-way'!S313*'OddsRatio_working_3-way'!R313/3-2*'OddsRatio_working_3-way'!R313^3/27-'OddsRatio_working_3-way'!T313</f>
        <v>0.30038689832504251</v>
      </c>
      <c r="W313" s="11">
        <f>'OddsRatio_working_3-way'!V313^2+4*'OddsRatio_working_3-way'!U313^3/27</f>
        <v>-2.7229278474662777E-3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0.15244278970552011</v>
      </c>
      <c r="Y313" s="11">
        <f>IF('OddsRatio_working_3-way'!W313&gt;=0,IF('OddsRatio_working_3-way'!V313+SQRT('OddsRatio_working_3-way'!W313)&gt;0,0,PI()),ACOS('OddsRatio_working_3-way'!V313/(2*'OddsRatio_working_3-way'!X313)))</f>
        <v>0.17199848536856788</v>
      </c>
      <c r="Z313" s="11">
        <f>'OddsRatio_working_3-way'!X313^(1/3)*COS('OddsRatio_working_3-way'!Y313/3)</f>
        <v>0.53332031875369545</v>
      </c>
      <c r="AA313" s="11">
        <f>'OddsRatio_working_3-way'!X313^(1/3)*COS(('OddsRatio_working_3-way'!Y313+2*PI())/3)</f>
        <v>-0.29316946453438236</v>
      </c>
      <c r="AB313" s="11">
        <f>'OddsRatio_working_3-way'!X313^(1/3)*COS(('OddsRatio_working_3-way'!Y313+4*PI())/3)</f>
        <v>-0.24015085421931318</v>
      </c>
      <c r="AC313" s="11">
        <f>'OddsRatio_working_3-way'!X313^(1/3)*SIN('OddsRatio_working_3-way'!Y313/3)</f>
        <v>3.0610308937465112E-2</v>
      </c>
      <c r="AD313" s="11">
        <f>'OddsRatio_working_3-way'!X313^(1/3)*SIN(('OddsRatio_working_3-way'!Y313+2*PI())/3)</f>
        <v>0.44656378992638207</v>
      </c>
      <c r="AE313" s="11">
        <f>'OddsRatio_working_3-way'!X313^(1/3)*SIN(('OddsRatio_working_3-way'!Y313+4*PI())/3)</f>
        <v>-0.47717409886384715</v>
      </c>
      <c r="AF313" s="11">
        <f>-'OddsRatio_working_3-way'!U313/(3*'OddsRatio_working_3-way'!X313^(1/3))*COS(('OddsRatio_working_3-way'!Y313)/3)</f>
        <v>0.53332031875369534</v>
      </c>
      <c r="AG313" s="11">
        <f>-'OddsRatio_working_3-way'!U313/(3*'OddsRatio_working_3-way'!X313^(1/3))*COS(('OddsRatio_working_3-way'!Y313+2*PI())/3)</f>
        <v>-0.29316946453438231</v>
      </c>
      <c r="AH313" s="11">
        <f>-'OddsRatio_working_3-way'!U313/(3*'OddsRatio_working_3-way'!X313^(1/3))*COS(('OddsRatio_working_3-way'!Y313+4*PI())/3)</f>
        <v>-0.24015085421931315</v>
      </c>
      <c r="AI313" s="11">
        <f>'OddsRatio_working_3-way'!U313/(3*'OddsRatio_working_3-way'!X313^(1/3))*SIN(('OddsRatio_working_3-way'!Y313)/3)</f>
        <v>-3.0610308937465105E-2</v>
      </c>
      <c r="AJ313" s="11">
        <f>'OddsRatio_working_3-way'!U313/(3*'OddsRatio_working_3-way'!X313^(1/3))*SIN(('OddsRatio_working_3-way'!Y313+2*PI())/3)</f>
        <v>-0.44656378992638202</v>
      </c>
      <c r="AK313" s="11">
        <f>'OddsRatio_working_3-way'!U313/(3*'OddsRatio_working_3-way'!X313^(1/3))*SIN(('OddsRatio_working_3-way'!Y313+4*PI())/3)</f>
        <v>0.47717409886384704</v>
      </c>
      <c r="AL313" s="11">
        <f>'OddsRatio_working_3-way'!Z313+'OddsRatio_working_3-way'!AF313</f>
        <v>1.0666406375073909</v>
      </c>
      <c r="AM313" s="11">
        <f>'OddsRatio_working_3-way'!AA313+'OddsRatio_working_3-way'!AG313</f>
        <v>-0.58633892906876461</v>
      </c>
      <c r="AN313" s="11">
        <f>'OddsRatio_working_3-way'!AB313+'OddsRatio_working_3-way'!AH313</f>
        <v>-0.4803017084386263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1.0666406375073909</v>
      </c>
      <c r="AS313" s="11">
        <f>IF(('OddsRatio_working_3-way'!X313=0),IF(Q313&gt;0,-Q313^(1/3),(-Q313)^(1/3)),'OddsRatio_working_3-way'!AM313-'OddsRatio_working_3-way'!R313/3)</f>
        <v>-0.58633892906876461</v>
      </c>
      <c r="AT313" s="11">
        <f>IF(('OddsRatio_working_3-way'!X313=0),IF(Q313&gt;0,-Q313^(1/3),(-Q313)^(1/3)),'OddsRatio_working_3-way'!AN313-'OddsRatio_working_3-way'!R313/3)</f>
        <v>-0.4803017084386263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3.89</v>
      </c>
      <c r="B314" s="4">
        <f>IF('True_Odds_Calculator_3-way'!B315="","",'True_Odds_Calculator_3-way'!B315)</f>
        <v>3.37</v>
      </c>
      <c r="C314" s="4">
        <f>IF('True_Odds_Calculator_3-way'!C315="","",'True_Odds_Calculator_3-way'!C315)</f>
        <v>2.06</v>
      </c>
      <c r="D314" s="9">
        <f t="shared" si="65"/>
        <v>0.24559965064319819</v>
      </c>
      <c r="E314" s="9">
        <f t="shared" si="66"/>
        <v>0.28417329219034715</v>
      </c>
      <c r="F314" s="9">
        <f t="shared" si="67"/>
        <v>0.4702270571664548</v>
      </c>
      <c r="G314" s="9">
        <f t="shared" si="68"/>
        <v>1.0628605638681226</v>
      </c>
      <c r="H314" s="9">
        <f t="shared" si="69"/>
        <v>4.0716670295788742</v>
      </c>
      <c r="I314" s="9">
        <f t="shared" si="70"/>
        <v>3.5189795363674512</v>
      </c>
      <c r="J314" s="9">
        <f t="shared" si="71"/>
        <v>2.1266321977002098</v>
      </c>
      <c r="K314" s="11">
        <f t="shared" si="72"/>
        <v>0.25706940874035988</v>
      </c>
      <c r="L314" s="11">
        <f t="shared" si="73"/>
        <v>0.29673590504451036</v>
      </c>
      <c r="M314" s="11">
        <f t="shared" si="74"/>
        <v>0.4854368932038835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-0.26884708469396856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0.23402936579745243</v>
      </c>
      <c r="Q314" s="11">
        <f>2*'OddsRatio_working_3-way'!K314*'OddsRatio_working_3-way'!L314*'OddsRatio_working_3-way'!M314</f>
        <v>7.4059925885269759E-2</v>
      </c>
      <c r="R314" s="11">
        <f t="shared" si="75"/>
        <v>0</v>
      </c>
      <c r="S314" s="11">
        <f t="shared" si="76"/>
        <v>-0.87049248112119382</v>
      </c>
      <c r="T314" s="11">
        <f t="shared" si="77"/>
        <v>-0.27547230415227653</v>
      </c>
      <c r="U314" s="11">
        <f>'OddsRatio_working_3-way'!S314-'OddsRatio_working_3-way'!R314^2/3</f>
        <v>-0.87049248112119382</v>
      </c>
      <c r="V314" s="11">
        <f>'OddsRatio_working_3-way'!S314*'OddsRatio_working_3-way'!R314/3-2*'OddsRatio_working_3-way'!R314^3/27-'OddsRatio_working_3-way'!T314</f>
        <v>0.27547230415227653</v>
      </c>
      <c r="W314" s="11">
        <f>'OddsRatio_working_3-way'!V314^2+4*'OddsRatio_working_3-way'!U314^3/27</f>
        <v>-2.1836774093127342E-2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0.15630240277111201</v>
      </c>
      <c r="Y314" s="11">
        <f>IF('OddsRatio_working_3-way'!W314&gt;=0,IF('OddsRatio_working_3-way'!V314+SQRT('OddsRatio_working_3-way'!W314)&gt;0,0,PI()),ACOS('OddsRatio_working_3-way'!V314/(2*'OddsRatio_working_3-way'!X314)))</f>
        <v>0.49236823402174723</v>
      </c>
      <c r="Z314" s="11">
        <f>'OddsRatio_working_3-way'!X314^(1/3)*COS('OddsRatio_working_3-way'!Y314/3)</f>
        <v>0.53143028193406139</v>
      </c>
      <c r="AA314" s="11">
        <f>'OddsRatio_working_3-way'!X314^(1/3)*COS(('OddsRatio_working_3-way'!Y314+2*PI())/3)</f>
        <v>-0.34193529488258995</v>
      </c>
      <c r="AB314" s="11">
        <f>'OddsRatio_working_3-way'!X314^(1/3)*COS(('OddsRatio_working_3-way'!Y314+4*PI())/3)</f>
        <v>-0.1894949870514713</v>
      </c>
      <c r="AC314" s="11">
        <f>'OddsRatio_working_3-way'!X314^(1/3)*SIN('OddsRatio_working_3-way'!Y314/3)</f>
        <v>8.801145276164582E-2</v>
      </c>
      <c r="AD314" s="11">
        <f>'OddsRatio_working_3-way'!X314^(1/3)*SIN(('OddsRatio_working_3-way'!Y314+2*PI())/3)</f>
        <v>0.41622639811440071</v>
      </c>
      <c r="AE314" s="11">
        <f>'OddsRatio_working_3-way'!X314^(1/3)*SIN(('OddsRatio_working_3-way'!Y314+4*PI())/3)</f>
        <v>-0.50423785087604645</v>
      </c>
      <c r="AF314" s="11">
        <f>-'OddsRatio_working_3-way'!U314/(3*'OddsRatio_working_3-way'!X314^(1/3))*COS(('OddsRatio_working_3-way'!Y314)/3)</f>
        <v>0.53143028193406117</v>
      </c>
      <c r="AG314" s="11">
        <f>-'OddsRatio_working_3-way'!U314/(3*'OddsRatio_working_3-way'!X314^(1/3))*COS(('OddsRatio_working_3-way'!Y314+2*PI())/3)</f>
        <v>-0.34193529488258978</v>
      </c>
      <c r="AH314" s="11">
        <f>-'OddsRatio_working_3-way'!U314/(3*'OddsRatio_working_3-way'!X314^(1/3))*COS(('OddsRatio_working_3-way'!Y314+4*PI())/3)</f>
        <v>-0.18949498705147122</v>
      </c>
      <c r="AI314" s="11">
        <f>'OddsRatio_working_3-way'!U314/(3*'OddsRatio_working_3-way'!X314^(1/3))*SIN(('OddsRatio_working_3-way'!Y314)/3)</f>
        <v>-8.8011452761645792E-2</v>
      </c>
      <c r="AJ314" s="11">
        <f>'OddsRatio_working_3-way'!U314/(3*'OddsRatio_working_3-way'!X314^(1/3))*SIN(('OddsRatio_working_3-way'!Y314+2*PI())/3)</f>
        <v>-0.41622639811440054</v>
      </c>
      <c r="AK314" s="11">
        <f>'OddsRatio_working_3-way'!U314/(3*'OddsRatio_working_3-way'!X314^(1/3))*SIN(('OddsRatio_working_3-way'!Y314+4*PI())/3)</f>
        <v>0.50423785087604622</v>
      </c>
      <c r="AL314" s="11">
        <f>'OddsRatio_working_3-way'!Z314+'OddsRatio_working_3-way'!AF314</f>
        <v>1.0628605638681226</v>
      </c>
      <c r="AM314" s="11">
        <f>'OddsRatio_working_3-way'!AA314+'OddsRatio_working_3-way'!AG314</f>
        <v>-0.68387058976517978</v>
      </c>
      <c r="AN314" s="11">
        <f>'OddsRatio_working_3-way'!AB314+'OddsRatio_working_3-way'!AH314</f>
        <v>-0.37898997410294255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1.0628605638681226</v>
      </c>
      <c r="AS314" s="11">
        <f>IF(('OddsRatio_working_3-way'!X314=0),IF(Q314&gt;0,-Q314^(1/3),(-Q314)^(1/3)),'OddsRatio_working_3-way'!AM314-'OddsRatio_working_3-way'!R314/3)</f>
        <v>-0.68387058976517978</v>
      </c>
      <c r="AT314" s="11">
        <f>IF(('OddsRatio_working_3-way'!X314=0),IF(Q314&gt;0,-Q314^(1/3),(-Q314)^(1/3)),'OddsRatio_working_3-way'!AN314-'OddsRatio_working_3-way'!R314/3)</f>
        <v>-0.37898997410294255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2.5</v>
      </c>
      <c r="B315" s="4">
        <f>IF('True_Odds_Calculator_3-way'!B316="","",'True_Odds_Calculator_3-way'!B316)</f>
        <v>3.37</v>
      </c>
      <c r="C315" s="4">
        <f>IF('True_Odds_Calculator_3-way'!C316="","",'True_Odds_Calculator_3-way'!C316)</f>
        <v>2.93</v>
      </c>
      <c r="D315" s="9">
        <f t="shared" si="65"/>
        <v>0.38640751495905379</v>
      </c>
      <c r="E315" s="9">
        <f t="shared" si="66"/>
        <v>0.28498574891117073</v>
      </c>
      <c r="F315" s="9">
        <f t="shared" si="67"/>
        <v>0.32860673612977548</v>
      </c>
      <c r="G315" s="9">
        <f t="shared" si="68"/>
        <v>1.0586275909704059</v>
      </c>
      <c r="H315" s="9">
        <f t="shared" si="69"/>
        <v>2.5879413864556087</v>
      </c>
      <c r="I315" s="9">
        <f t="shared" si="70"/>
        <v>3.5089473905998618</v>
      </c>
      <c r="J315" s="9">
        <f t="shared" si="71"/>
        <v>3.0431512505728842</v>
      </c>
      <c r="K315" s="11">
        <f t="shared" si="72"/>
        <v>0.4</v>
      </c>
      <c r="L315" s="11">
        <f t="shared" si="73"/>
        <v>0.29673590504451036</v>
      </c>
      <c r="M315" s="11">
        <f t="shared" si="74"/>
        <v>0.34129692832764502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-0.27794533172643587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0.23495812276561917</v>
      </c>
      <c r="Q315" s="11">
        <f>2*'OddsRatio_working_3-way'!K315*'OddsRatio_working_3-way'!L315*'OddsRatio_working_3-way'!M315</f>
        <v>8.1020042332972109E-2</v>
      </c>
      <c r="R315" s="11">
        <f t="shared" si="75"/>
        <v>0</v>
      </c>
      <c r="S315" s="11">
        <f t="shared" si="76"/>
        <v>-0.84533933815759743</v>
      </c>
      <c r="T315" s="11">
        <f t="shared" si="77"/>
        <v>-0.29149632350261973</v>
      </c>
      <c r="U315" s="11">
        <f>'OddsRatio_working_3-way'!S315-'OddsRatio_working_3-way'!R315^2/3</f>
        <v>-0.84533933815759743</v>
      </c>
      <c r="V315" s="11">
        <f>'OddsRatio_working_3-way'!S315*'OddsRatio_working_3-way'!R315/3-2*'OddsRatio_working_3-way'!R315^3/27-'OddsRatio_working_3-way'!T315</f>
        <v>0.29149632350261973</v>
      </c>
      <c r="W315" s="11">
        <f>'OddsRatio_working_3-way'!V315^2+4*'OddsRatio_working_3-way'!U315^3/27</f>
        <v>-4.5229755665652377E-3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0.14957697197606085</v>
      </c>
      <c r="Y315" s="11">
        <f>IF('OddsRatio_working_3-way'!W315&gt;=0,IF('OddsRatio_working_3-way'!V315+SQRT('OddsRatio_working_3-way'!W315)&gt;0,0,PI()),ACOS('OddsRatio_working_3-way'!V315/(2*'OddsRatio_working_3-way'!X315)))</f>
        <v>0.22674897678700234</v>
      </c>
      <c r="Z315" s="11">
        <f>'OddsRatio_working_3-way'!X315^(1/3)*COS('OddsRatio_working_3-way'!Y315/3)</f>
        <v>0.52931379548520296</v>
      </c>
      <c r="AA315" s="11">
        <f>'OddsRatio_working_3-way'!X315^(1/3)*COS(('OddsRatio_working_3-way'!Y315+2*PI())/3)</f>
        <v>-0.29937020889532656</v>
      </c>
      <c r="AB315" s="11">
        <f>'OddsRatio_working_3-way'!X315^(1/3)*COS(('OddsRatio_working_3-way'!Y315+4*PI())/3)</f>
        <v>-0.22994358658987657</v>
      </c>
      <c r="AC315" s="11">
        <f>'OddsRatio_working_3-way'!X315^(1/3)*SIN('OddsRatio_working_3-way'!Y315/3)</f>
        <v>4.0083479076978103E-2</v>
      </c>
      <c r="AD315" s="11">
        <f>'OddsRatio_working_3-way'!X315^(1/3)*SIN(('OddsRatio_working_3-way'!Y315+2*PI())/3)</f>
        <v>0.43835745392525766</v>
      </c>
      <c r="AE315" s="11">
        <f>'OddsRatio_working_3-way'!X315^(1/3)*SIN(('OddsRatio_working_3-way'!Y315+4*PI())/3)</f>
        <v>-0.47844093300223572</v>
      </c>
      <c r="AF315" s="11">
        <f>-'OddsRatio_working_3-way'!U315/(3*'OddsRatio_working_3-way'!X315^(1/3))*COS(('OddsRatio_working_3-way'!Y315)/3)</f>
        <v>0.52931379548520285</v>
      </c>
      <c r="AG315" s="11">
        <f>-'OddsRatio_working_3-way'!U315/(3*'OddsRatio_working_3-way'!X315^(1/3))*COS(('OddsRatio_working_3-way'!Y315+2*PI())/3)</f>
        <v>-0.29937020889532651</v>
      </c>
      <c r="AH315" s="11">
        <f>-'OddsRatio_working_3-way'!U315/(3*'OddsRatio_working_3-way'!X315^(1/3))*COS(('OddsRatio_working_3-way'!Y315+4*PI())/3)</f>
        <v>-0.22994358658987651</v>
      </c>
      <c r="AI315" s="11">
        <f>'OddsRatio_working_3-way'!U315/(3*'OddsRatio_working_3-way'!X315^(1/3))*SIN(('OddsRatio_working_3-way'!Y315)/3)</f>
        <v>-4.0083479076978096E-2</v>
      </c>
      <c r="AJ315" s="11">
        <f>'OddsRatio_working_3-way'!U315/(3*'OddsRatio_working_3-way'!X315^(1/3))*SIN(('OddsRatio_working_3-way'!Y315+2*PI())/3)</f>
        <v>-0.43835745392525755</v>
      </c>
      <c r="AK315" s="11">
        <f>'OddsRatio_working_3-way'!U315/(3*'OddsRatio_working_3-way'!X315^(1/3))*SIN(('OddsRatio_working_3-way'!Y315+4*PI())/3)</f>
        <v>0.47844093300223561</v>
      </c>
      <c r="AL315" s="11">
        <f>'OddsRatio_working_3-way'!Z315+'OddsRatio_working_3-way'!AF315</f>
        <v>1.0586275909704059</v>
      </c>
      <c r="AM315" s="11">
        <f>'OddsRatio_working_3-way'!AA315+'OddsRatio_working_3-way'!AG315</f>
        <v>-0.59874041779065301</v>
      </c>
      <c r="AN315" s="11">
        <f>'OddsRatio_working_3-way'!AB315+'OddsRatio_working_3-way'!AH315</f>
        <v>-0.45988717317975308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1.0586275909704059</v>
      </c>
      <c r="AS315" s="11">
        <f>IF(('OddsRatio_working_3-way'!X315=0),IF(Q315&gt;0,-Q315^(1/3),(-Q315)^(1/3)),'OddsRatio_working_3-way'!AM315-'OddsRatio_working_3-way'!R315/3)</f>
        <v>-0.59874041779065301</v>
      </c>
      <c r="AT315" s="11">
        <f>IF(('OddsRatio_working_3-way'!X315=0),IF(Q315&gt;0,-Q315^(1/3),(-Q315)^(1/3)),'OddsRatio_working_3-way'!AN315-'OddsRatio_working_3-way'!R315/3)</f>
        <v>-0.45988717317975308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3.21</v>
      </c>
      <c r="B316" s="4">
        <f>IF('True_Odds_Calculator_3-way'!B317="","",'True_Odds_Calculator_3-way'!B317)</f>
        <v>3.21</v>
      </c>
      <c r="C316" s="4">
        <f>IF('True_Odds_Calculator_3-way'!C317="","",'True_Odds_Calculator_3-way'!C317)</f>
        <v>2.4</v>
      </c>
      <c r="D316" s="9">
        <f t="shared" si="65"/>
        <v>0.29887818276726141</v>
      </c>
      <c r="E316" s="9">
        <f t="shared" si="66"/>
        <v>0.29887818276726141</v>
      </c>
      <c r="F316" s="9">
        <f t="shared" si="67"/>
        <v>0.40224363446547712</v>
      </c>
      <c r="G316" s="9">
        <f t="shared" si="68"/>
        <v>1.0614682146357348</v>
      </c>
      <c r="H316" s="9">
        <f t="shared" si="69"/>
        <v>3.3458447543449741</v>
      </c>
      <c r="I316" s="9">
        <f t="shared" si="70"/>
        <v>3.3458447543449741</v>
      </c>
      <c r="J316" s="9">
        <f t="shared" si="71"/>
        <v>2.4860555004900289</v>
      </c>
      <c r="K316" s="11">
        <f t="shared" si="72"/>
        <v>0.3115264797507788</v>
      </c>
      <c r="L316" s="11">
        <f t="shared" si="73"/>
        <v>0.3115264797507788</v>
      </c>
      <c r="M316" s="11">
        <f t="shared" si="74"/>
        <v>0.41666666666666669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-0.27649754304920704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0.23534321289583759</v>
      </c>
      <c r="Q316" s="11">
        <f>2*'OddsRatio_working_3-way'!K316*'OddsRatio_working_3-way'!L316*'OddsRatio_working_3-way'!M316</f>
        <v>8.0873956321593665E-2</v>
      </c>
      <c r="R316" s="11">
        <f t="shared" si="75"/>
        <v>0</v>
      </c>
      <c r="S316" s="11">
        <f t="shared" si="76"/>
        <v>-0.85115842368969841</v>
      </c>
      <c r="T316" s="11">
        <f t="shared" si="77"/>
        <v>-0.29249430367343587</v>
      </c>
      <c r="U316" s="11">
        <f>'OddsRatio_working_3-way'!S316-'OddsRatio_working_3-way'!R316^2/3</f>
        <v>-0.85115842368969841</v>
      </c>
      <c r="V316" s="11">
        <f>'OddsRatio_working_3-way'!S316*'OddsRatio_working_3-way'!R316/3-2*'OddsRatio_working_3-way'!R316^3/27-'OddsRatio_working_3-way'!T316</f>
        <v>0.29249430367343587</v>
      </c>
      <c r="W316" s="11">
        <f>'OddsRatio_working_3-way'!V316^2+4*'OddsRatio_working_3-way'!U316^3/27</f>
        <v>-5.8010537056803341E-3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0.15112409750523612</v>
      </c>
      <c r="Y316" s="11">
        <f>IF('OddsRatio_working_3-way'!W316&gt;=0,IF('OddsRatio_working_3-way'!V316+SQRT('OddsRatio_working_3-way'!W316)&gt;0,0,PI()),ACOS('OddsRatio_working_3-way'!V316/(2*'OddsRatio_working_3-way'!X316)))</f>
        <v>0.25473991501990101</v>
      </c>
      <c r="Z316" s="11">
        <f>'OddsRatio_working_3-way'!X316^(1/3)*COS('OddsRatio_working_3-way'!Y316/3)</f>
        <v>0.53073410731786741</v>
      </c>
      <c r="AA316" s="11">
        <f>'OddsRatio_working_3-way'!X316^(1/3)*COS(('OddsRatio_working_3-way'!Y316+2*PI())/3)</f>
        <v>-0.30448976342646439</v>
      </c>
      <c r="AB316" s="11">
        <f>'OddsRatio_working_3-way'!X316^(1/3)*COS(('OddsRatio_working_3-way'!Y316+4*PI())/3)</f>
        <v>-0.22624434389140308</v>
      </c>
      <c r="AC316" s="11">
        <f>'OddsRatio_working_3-way'!X316^(1/3)*SIN('OddsRatio_working_3-way'!Y316/3)</f>
        <v>4.5175014031423134E-2</v>
      </c>
      <c r="AD316" s="11">
        <f>'OddsRatio_working_3-way'!X316^(1/3)*SIN(('OddsRatio_working_3-way'!Y316+2*PI())/3)</f>
        <v>0.43704171257641822</v>
      </c>
      <c r="AE316" s="11">
        <f>'OddsRatio_working_3-way'!X316^(1/3)*SIN(('OddsRatio_working_3-way'!Y316+4*PI())/3)</f>
        <v>-0.4822167266078411</v>
      </c>
      <c r="AF316" s="11">
        <f>-'OddsRatio_working_3-way'!U316/(3*'OddsRatio_working_3-way'!X316^(1/3))*COS(('OddsRatio_working_3-way'!Y316)/3)</f>
        <v>0.53073410731786741</v>
      </c>
      <c r="AG316" s="11">
        <f>-'OddsRatio_working_3-way'!U316/(3*'OddsRatio_working_3-way'!X316^(1/3))*COS(('OddsRatio_working_3-way'!Y316+2*PI())/3)</f>
        <v>-0.30448976342646439</v>
      </c>
      <c r="AH316" s="11">
        <f>-'OddsRatio_working_3-way'!U316/(3*'OddsRatio_working_3-way'!X316^(1/3))*COS(('OddsRatio_working_3-way'!Y316+4*PI())/3)</f>
        <v>-0.22624434389140308</v>
      </c>
      <c r="AI316" s="11">
        <f>'OddsRatio_working_3-way'!U316/(3*'OddsRatio_working_3-way'!X316^(1/3))*SIN(('OddsRatio_working_3-way'!Y316)/3)</f>
        <v>-4.5175014031423134E-2</v>
      </c>
      <c r="AJ316" s="11">
        <f>'OddsRatio_working_3-way'!U316/(3*'OddsRatio_working_3-way'!X316^(1/3))*SIN(('OddsRatio_working_3-way'!Y316+2*PI())/3)</f>
        <v>-0.43704171257641822</v>
      </c>
      <c r="AK316" s="11">
        <f>'OddsRatio_working_3-way'!U316/(3*'OddsRatio_working_3-way'!X316^(1/3))*SIN(('OddsRatio_working_3-way'!Y316+4*PI())/3)</f>
        <v>0.4822167266078411</v>
      </c>
      <c r="AL316" s="11">
        <f>'OddsRatio_working_3-way'!Z316+'OddsRatio_working_3-way'!AF316</f>
        <v>1.0614682146357348</v>
      </c>
      <c r="AM316" s="11">
        <f>'OddsRatio_working_3-way'!AA316+'OddsRatio_working_3-way'!AG316</f>
        <v>-0.60897952685292878</v>
      </c>
      <c r="AN316" s="11">
        <f>'OddsRatio_working_3-way'!AB316+'OddsRatio_working_3-way'!AH316</f>
        <v>-0.45248868778280615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1.0614682146357348</v>
      </c>
      <c r="AS316" s="11">
        <f>IF(('OddsRatio_working_3-way'!X316=0),IF(Q316&gt;0,-Q316^(1/3),(-Q316)^(1/3)),'OddsRatio_working_3-way'!AM316-'OddsRatio_working_3-way'!R316/3)</f>
        <v>-0.60897952685292878</v>
      </c>
      <c r="AT316" s="11">
        <f>IF(('OddsRatio_working_3-way'!X316=0),IF(Q316&gt;0,-Q316^(1/3),(-Q316)^(1/3)),'OddsRatio_working_3-way'!AN316-'OddsRatio_working_3-way'!R316/3)</f>
        <v>-0.45248868778280615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1.44</v>
      </c>
      <c r="B317" s="4">
        <f>IF('True_Odds_Calculator_3-way'!B318="","",'True_Odds_Calculator_3-way'!B318)</f>
        <v>4.51</v>
      </c>
      <c r="C317" s="4">
        <f>IF('True_Odds_Calculator_3-way'!C318="","",'True_Odds_Calculator_3-way'!C318)</f>
        <v>7.76</v>
      </c>
      <c r="D317" s="9">
        <f t="shared" si="65"/>
        <v>0.6747039430699634</v>
      </c>
      <c r="E317" s="9">
        <f t="shared" si="66"/>
        <v>0.20635171827660323</v>
      </c>
      <c r="F317" s="9">
        <f t="shared" si="67"/>
        <v>0.11894433865343351</v>
      </c>
      <c r="G317" s="9">
        <f t="shared" si="68"/>
        <v>1.0957535195831438</v>
      </c>
      <c r="H317" s="9">
        <f t="shared" si="69"/>
        <v>1.4821315486165834</v>
      </c>
      <c r="I317" s="9">
        <f t="shared" si="70"/>
        <v>4.8460948537368349</v>
      </c>
      <c r="J317" s="9">
        <f t="shared" si="71"/>
        <v>8.4072937923820508</v>
      </c>
      <c r="K317" s="11">
        <f t="shared" si="72"/>
        <v>0.69444444444444442</v>
      </c>
      <c r="L317" s="11">
        <f t="shared" si="73"/>
        <v>0.22172949002217296</v>
      </c>
      <c r="M317" s="11">
        <f t="shared" si="74"/>
        <v>0.12886597938144331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-0.20715991953733981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0.21251457242782362</v>
      </c>
      <c r="Q317" s="11">
        <f>2*'OddsRatio_working_3-way'!K317*'OddsRatio_working_3-way'!L317*'OddsRatio_working_3-way'!M317</f>
        <v>3.9685260957576782E-2</v>
      </c>
      <c r="R317" s="11">
        <f t="shared" si="75"/>
        <v>0</v>
      </c>
      <c r="S317" s="11">
        <f t="shared" si="76"/>
        <v>-1.0258479193390431</v>
      </c>
      <c r="T317" s="11">
        <f t="shared" si="77"/>
        <v>-0.19156823890551694</v>
      </c>
      <c r="U317" s="11">
        <f>'OddsRatio_working_3-way'!S317-'OddsRatio_working_3-way'!R317^2/3</f>
        <v>-1.0258479193390431</v>
      </c>
      <c r="V317" s="11">
        <f>'OddsRatio_working_3-way'!S317*'OddsRatio_working_3-way'!R317/3-2*'OddsRatio_working_3-way'!R317^3/27-'OddsRatio_working_3-way'!T317</f>
        <v>0.19156823890551694</v>
      </c>
      <c r="W317" s="11">
        <f>'OddsRatio_working_3-way'!V317^2+4*'OddsRatio_working_3-way'!U317^3/27</f>
        <v>-0.12323722053901356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0.19995975263560839</v>
      </c>
      <c r="Y317" s="11">
        <f>IF('OddsRatio_working_3-way'!W317&gt;=0,IF('OddsRatio_working_3-way'!V317+SQRT('OddsRatio_working_3-way'!W317)&gt;0,0,PI()),ACOS('OddsRatio_working_3-way'!V317/(2*'OddsRatio_working_3-way'!X317)))</f>
        <v>1.0712618027255882</v>
      </c>
      <c r="Z317" s="11">
        <f>'OddsRatio_working_3-way'!X317^(1/3)*COS('OddsRatio_working_3-way'!Y317/3)</f>
        <v>0.54787675979157202</v>
      </c>
      <c r="AA317" s="11">
        <f>'OddsRatio_working_3-way'!X317^(1/3)*COS(('OddsRatio_working_3-way'!Y317+2*PI())/3)</f>
        <v>-0.45095609622660088</v>
      </c>
      <c r="AB317" s="11">
        <f>'OddsRatio_working_3-way'!X317^(1/3)*COS(('OddsRatio_working_3-way'!Y317+4*PI())/3)</f>
        <v>-9.6920663564971032E-2</v>
      </c>
      <c r="AC317" s="11">
        <f>'OddsRatio_working_3-way'!X317^(1/3)*SIN('OddsRatio_working_3-way'!Y317/3)</f>
        <v>0.20440245234985763</v>
      </c>
      <c r="AD317" s="11">
        <f>'OddsRatio_working_3-way'!X317^(1/3)*SIN(('OddsRatio_working_3-way'!Y317+2*PI())/3)</f>
        <v>0.37227396594767731</v>
      </c>
      <c r="AE317" s="11">
        <f>'OddsRatio_working_3-way'!X317^(1/3)*SIN(('OddsRatio_working_3-way'!Y317+4*PI())/3)</f>
        <v>-0.57667641829753491</v>
      </c>
      <c r="AF317" s="11">
        <f>-'OddsRatio_working_3-way'!U317/(3*'OddsRatio_working_3-way'!X317^(1/3))*COS(('OddsRatio_working_3-way'!Y317)/3)</f>
        <v>0.54787675979157191</v>
      </c>
      <c r="AG317" s="11">
        <f>-'OddsRatio_working_3-way'!U317/(3*'OddsRatio_working_3-way'!X317^(1/3))*COS(('OddsRatio_working_3-way'!Y317+2*PI())/3)</f>
        <v>-0.45095609622660077</v>
      </c>
      <c r="AH317" s="11">
        <f>-'OddsRatio_working_3-way'!U317/(3*'OddsRatio_working_3-way'!X317^(1/3))*COS(('OddsRatio_working_3-way'!Y317+4*PI())/3)</f>
        <v>-9.6920663564971019E-2</v>
      </c>
      <c r="AI317" s="11">
        <f>'OddsRatio_working_3-way'!U317/(3*'OddsRatio_working_3-way'!X317^(1/3))*SIN(('OddsRatio_working_3-way'!Y317)/3)</f>
        <v>-0.2044024523498576</v>
      </c>
      <c r="AJ317" s="11">
        <f>'OddsRatio_working_3-way'!U317/(3*'OddsRatio_working_3-way'!X317^(1/3))*SIN(('OddsRatio_working_3-way'!Y317+2*PI())/3)</f>
        <v>-0.37227396594767725</v>
      </c>
      <c r="AK317" s="11">
        <f>'OddsRatio_working_3-way'!U317/(3*'OddsRatio_working_3-way'!X317^(1/3))*SIN(('OddsRatio_working_3-way'!Y317+4*PI())/3)</f>
        <v>0.5766764182975348</v>
      </c>
      <c r="AL317" s="11">
        <f>'OddsRatio_working_3-way'!Z317+'OddsRatio_working_3-way'!AF317</f>
        <v>1.0957535195831438</v>
      </c>
      <c r="AM317" s="11">
        <f>'OddsRatio_working_3-way'!AA317+'OddsRatio_working_3-way'!AG317</f>
        <v>-0.90191219245320164</v>
      </c>
      <c r="AN317" s="11">
        <f>'OddsRatio_working_3-way'!AB317+'OddsRatio_working_3-way'!AH317</f>
        <v>-0.19384132712994206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1.0957535195831438</v>
      </c>
      <c r="AS317" s="11">
        <f>IF(('OddsRatio_working_3-way'!X317=0),IF(Q317&gt;0,-Q317^(1/3),(-Q317)^(1/3)),'OddsRatio_working_3-way'!AM317-'OddsRatio_working_3-way'!R317/3)</f>
        <v>-0.90191219245320164</v>
      </c>
      <c r="AT317" s="11">
        <f>IF(('OddsRatio_working_3-way'!X317=0),IF(Q317&gt;0,-Q317^(1/3),(-Q317)^(1/3)),'OddsRatio_working_3-way'!AN317-'OddsRatio_working_3-way'!R317/3)</f>
        <v>-0.19384132712994206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3.09</v>
      </c>
      <c r="B318" s="4">
        <f>IF('True_Odds_Calculator_3-way'!B319="","",'True_Odds_Calculator_3-way'!B319)</f>
        <v>3.64</v>
      </c>
      <c r="C318" s="4">
        <f>IF('True_Odds_Calculator_3-way'!C319="","",'True_Odds_Calculator_3-way'!C319)</f>
        <v>2.33</v>
      </c>
      <c r="D318" s="9">
        <f t="shared" si="65"/>
        <v>0.31454499955861298</v>
      </c>
      <c r="E318" s="9">
        <f t="shared" si="66"/>
        <v>0.2664770905527109</v>
      </c>
      <c r="F318" s="9">
        <f t="shared" si="67"/>
        <v>0.41897790988867628</v>
      </c>
      <c r="G318" s="9">
        <f t="shared" si="68"/>
        <v>1.0426772010139893</v>
      </c>
      <c r="H318" s="9">
        <f t="shared" si="69"/>
        <v>3.1791953501192376</v>
      </c>
      <c r="I318" s="9">
        <f t="shared" si="70"/>
        <v>3.7526678106769311</v>
      </c>
      <c r="J318" s="9">
        <f t="shared" si="71"/>
        <v>2.3867606773486054</v>
      </c>
      <c r="K318" s="11">
        <f t="shared" si="72"/>
        <v>0.3236245954692557</v>
      </c>
      <c r="L318" s="11">
        <f t="shared" si="73"/>
        <v>0.27472527472527469</v>
      </c>
      <c r="M318" s="11">
        <f t="shared" si="74"/>
        <v>0.42918454935622319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-0.28001807767631337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0.23123674109131834</v>
      </c>
      <c r="Q318" s="11">
        <f>2*'OddsRatio_working_3-way'!K318*'OddsRatio_working_3-way'!L318*'OddsRatio_working_3-way'!M318</f>
        <v>7.6315756135748633E-2</v>
      </c>
      <c r="R318" s="11">
        <f t="shared" si="75"/>
        <v>0</v>
      </c>
      <c r="S318" s="11">
        <f t="shared" si="76"/>
        <v>-0.82579218816942324</v>
      </c>
      <c r="T318" s="11">
        <f t="shared" si="77"/>
        <v>-0.27253867596350606</v>
      </c>
      <c r="U318" s="11">
        <f>'OddsRatio_working_3-way'!S318-'OddsRatio_working_3-way'!R318^2/3</f>
        <v>-0.82579218816942324</v>
      </c>
      <c r="V318" s="11">
        <f>'OddsRatio_working_3-way'!S318*'OddsRatio_working_3-way'!R318/3-2*'OddsRatio_working_3-way'!R318^3/27-'OddsRatio_working_3-way'!T318</f>
        <v>0.27253867596350606</v>
      </c>
      <c r="W318" s="11">
        <f>'OddsRatio_working_3-way'!V318^2+4*'OddsRatio_working_3-way'!U318^3/27</f>
        <v>-9.1500372050627998E-3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0.14441897996887715</v>
      </c>
      <c r="Y318" s="11">
        <f>IF('OddsRatio_working_3-way'!W318&gt;=0,IF('OddsRatio_working_3-way'!V318+SQRT('OddsRatio_working_3-way'!W318)&gt;0,0,PI()),ACOS('OddsRatio_working_3-way'!V318/(2*'OddsRatio_working_3-way'!X318)))</f>
        <v>0.33754826467108501</v>
      </c>
      <c r="Z318" s="11">
        <f>'OddsRatio_working_3-way'!X318^(1/3)*COS('OddsRatio_working_3-way'!Y318/3)</f>
        <v>0.52133860050699476</v>
      </c>
      <c r="AA318" s="11">
        <f>'OddsRatio_working_3-way'!X318^(1/3)*COS(('OddsRatio_working_3-way'!Y318+2*PI())/3)</f>
        <v>-0.31168493274405767</v>
      </c>
      <c r="AB318" s="11">
        <f>'OddsRatio_working_3-way'!X318^(1/3)*COS(('OddsRatio_working_3-way'!Y318+4*PI())/3)</f>
        <v>-0.2096536677629372</v>
      </c>
      <c r="AC318" s="11">
        <f>'OddsRatio_working_3-way'!X318^(1/3)*SIN('OddsRatio_working_3-way'!Y318/3)</f>
        <v>5.8907778302607967E-2</v>
      </c>
      <c r="AD318" s="11">
        <f>'OddsRatio_working_3-way'!X318^(1/3)*SIN(('OddsRatio_working_3-way'!Y318+2*PI())/3)</f>
        <v>0.42203858286118034</v>
      </c>
      <c r="AE318" s="11">
        <f>'OddsRatio_working_3-way'!X318^(1/3)*SIN(('OddsRatio_working_3-way'!Y318+4*PI())/3)</f>
        <v>-0.48094636116378825</v>
      </c>
      <c r="AF318" s="11">
        <f>-'OddsRatio_working_3-way'!U318/(3*'OddsRatio_working_3-way'!X318^(1/3))*COS(('OddsRatio_working_3-way'!Y318)/3)</f>
        <v>0.52133860050699465</v>
      </c>
      <c r="AG318" s="11">
        <f>-'OddsRatio_working_3-way'!U318/(3*'OddsRatio_working_3-way'!X318^(1/3))*COS(('OddsRatio_working_3-way'!Y318+2*PI())/3)</f>
        <v>-0.31168493274405762</v>
      </c>
      <c r="AH318" s="11">
        <f>-'OddsRatio_working_3-way'!U318/(3*'OddsRatio_working_3-way'!X318^(1/3))*COS(('OddsRatio_working_3-way'!Y318+4*PI())/3)</f>
        <v>-0.20965366776293717</v>
      </c>
      <c r="AI318" s="11">
        <f>'OddsRatio_working_3-way'!U318/(3*'OddsRatio_working_3-way'!X318^(1/3))*SIN(('OddsRatio_working_3-way'!Y318)/3)</f>
        <v>-5.8907778302607954E-2</v>
      </c>
      <c r="AJ318" s="11">
        <f>'OddsRatio_working_3-way'!U318/(3*'OddsRatio_working_3-way'!X318^(1/3))*SIN(('OddsRatio_working_3-way'!Y318+2*PI())/3)</f>
        <v>-0.42203858286118023</v>
      </c>
      <c r="AK318" s="11">
        <f>'OddsRatio_working_3-way'!U318/(3*'OddsRatio_working_3-way'!X318^(1/3))*SIN(('OddsRatio_working_3-way'!Y318+4*PI())/3)</f>
        <v>0.48094636116378814</v>
      </c>
      <c r="AL318" s="11">
        <f>'OddsRatio_working_3-way'!Z318+'OddsRatio_working_3-way'!AF318</f>
        <v>1.0426772010139893</v>
      </c>
      <c r="AM318" s="11">
        <f>'OddsRatio_working_3-way'!AA318+'OddsRatio_working_3-way'!AG318</f>
        <v>-0.62336986548811524</v>
      </c>
      <c r="AN318" s="11">
        <f>'OddsRatio_working_3-way'!AB318+'OddsRatio_working_3-way'!AH318</f>
        <v>-0.4193073355258744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1.0426772010139893</v>
      </c>
      <c r="AS318" s="11">
        <f>IF(('OddsRatio_working_3-way'!X318=0),IF(Q318&gt;0,-Q318^(1/3),(-Q318)^(1/3)),'OddsRatio_working_3-way'!AM318-'OddsRatio_working_3-way'!R318/3)</f>
        <v>-0.62336986548811524</v>
      </c>
      <c r="AT318" s="11">
        <f>IF(('OddsRatio_working_3-way'!X318=0),IF(Q318&gt;0,-Q318^(1/3),(-Q318)^(1/3)),'OddsRatio_working_3-way'!AN318-'OddsRatio_working_3-way'!R318/3)</f>
        <v>-0.4193073355258744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2.25</v>
      </c>
      <c r="B319" s="4">
        <f>IF('True_Odds_Calculator_3-way'!B320="","",'True_Odds_Calculator_3-way'!B320)</f>
        <v>3.71</v>
      </c>
      <c r="C319" s="4">
        <f>IF('True_Odds_Calculator_3-way'!C320="","",'True_Odds_Calculator_3-way'!C320)</f>
        <v>3.12</v>
      </c>
      <c r="D319" s="9">
        <f t="shared" si="65"/>
        <v>0.43150646882553545</v>
      </c>
      <c r="E319" s="9">
        <f t="shared" si="66"/>
        <v>0.25931872210411172</v>
      </c>
      <c r="F319" s="9">
        <f t="shared" si="67"/>
        <v>0.30917480907035277</v>
      </c>
      <c r="G319" s="9">
        <f t="shared" si="68"/>
        <v>1.0539698887421594</v>
      </c>
      <c r="H319" s="9">
        <f t="shared" si="69"/>
        <v>2.3174623609276992</v>
      </c>
      <c r="I319" s="9">
        <f t="shared" si="70"/>
        <v>3.8562583984912524</v>
      </c>
      <c r="J319" s="9">
        <f t="shared" si="71"/>
        <v>3.2344161641333784</v>
      </c>
      <c r="K319" s="11">
        <f t="shared" si="72"/>
        <v>0.44444444444444442</v>
      </c>
      <c r="L319" s="11">
        <f t="shared" si="73"/>
        <v>0.26954177897574122</v>
      </c>
      <c r="M319" s="11">
        <f t="shared" si="74"/>
        <v>0.32051282051282048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-0.27574277574277573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0.23344929005306364</v>
      </c>
      <c r="Q319" s="11">
        <f>2*'OddsRatio_working_3-way'!K319*'OddsRatio_working_3-way'!L319*'OddsRatio_working_3-way'!M319</f>
        <v>7.6792529622718278E-2</v>
      </c>
      <c r="R319" s="11">
        <f t="shared" si="75"/>
        <v>0</v>
      </c>
      <c r="S319" s="11">
        <f t="shared" si="76"/>
        <v>-0.84661978695258655</v>
      </c>
      <c r="T319" s="11">
        <f t="shared" si="77"/>
        <v>-0.2784933509712455</v>
      </c>
      <c r="U319" s="11">
        <f>'OddsRatio_working_3-way'!S319-'OddsRatio_working_3-way'!R319^2/3</f>
        <v>-0.84661978695258655</v>
      </c>
      <c r="V319" s="11">
        <f>'OddsRatio_working_3-way'!S319*'OddsRatio_working_3-way'!R319/3-2*'OddsRatio_working_3-way'!R319^3/27-'OddsRatio_working_3-way'!T319</f>
        <v>0.2784933509712455</v>
      </c>
      <c r="W319" s="11">
        <f>'OddsRatio_working_3-way'!V319^2+4*'OddsRatio_working_3-way'!U319^3/27</f>
        <v>-1.2341821685633941E-2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0.14991695052663931</v>
      </c>
      <c r="Y319" s="11">
        <f>IF('OddsRatio_working_3-way'!W319&gt;=0,IF('OddsRatio_working_3-way'!V319+SQRT('OddsRatio_working_3-way'!W319)&gt;0,0,PI()),ACOS('OddsRatio_working_3-way'!V319/(2*'OddsRatio_working_3-way'!X319)))</f>
        <v>0.37956627333278825</v>
      </c>
      <c r="Z319" s="11">
        <f>'OddsRatio_working_3-way'!X319^(1/3)*COS('OddsRatio_working_3-way'!Y319/3)</f>
        <v>0.52698494437107968</v>
      </c>
      <c r="AA319" s="11">
        <f>'OddsRatio_working_3-way'!X319^(1/3)*COS(('OddsRatio_working_3-way'!Y319+2*PI())/3)</f>
        <v>-0.32154501771805005</v>
      </c>
      <c r="AB319" s="11">
        <f>'OddsRatio_working_3-way'!X319^(1/3)*COS(('OddsRatio_working_3-way'!Y319+4*PI())/3)</f>
        <v>-0.20543992665302957</v>
      </c>
      <c r="AC319" s="11">
        <f>'OddsRatio_working_3-way'!X319^(1/3)*SIN('OddsRatio_working_3-way'!Y319/3)</f>
        <v>6.7033305580675578E-2</v>
      </c>
      <c r="AD319" s="11">
        <f>'OddsRatio_working_3-way'!X319^(1/3)*SIN(('OddsRatio_working_3-way'!Y319+2*PI())/3)</f>
        <v>0.42286569644694649</v>
      </c>
      <c r="AE319" s="11">
        <f>'OddsRatio_working_3-way'!X319^(1/3)*SIN(('OddsRatio_working_3-way'!Y319+4*PI())/3)</f>
        <v>-0.48989900202762204</v>
      </c>
      <c r="AF319" s="11">
        <f>-'OddsRatio_working_3-way'!U319/(3*'OddsRatio_working_3-way'!X319^(1/3))*COS(('OddsRatio_working_3-way'!Y319)/3)</f>
        <v>0.52698494437107968</v>
      </c>
      <c r="AG319" s="11">
        <f>-'OddsRatio_working_3-way'!U319/(3*'OddsRatio_working_3-way'!X319^(1/3))*COS(('OddsRatio_working_3-way'!Y319+2*PI())/3)</f>
        <v>-0.32154501771805005</v>
      </c>
      <c r="AH319" s="11">
        <f>-'OddsRatio_working_3-way'!U319/(3*'OddsRatio_working_3-way'!X319^(1/3))*COS(('OddsRatio_working_3-way'!Y319+4*PI())/3)</f>
        <v>-0.20543992665302957</v>
      </c>
      <c r="AI319" s="11">
        <f>'OddsRatio_working_3-way'!U319/(3*'OddsRatio_working_3-way'!X319^(1/3))*SIN(('OddsRatio_working_3-way'!Y319)/3)</f>
        <v>-6.7033305580675578E-2</v>
      </c>
      <c r="AJ319" s="11">
        <f>'OddsRatio_working_3-way'!U319/(3*'OddsRatio_working_3-way'!X319^(1/3))*SIN(('OddsRatio_working_3-way'!Y319+2*PI())/3)</f>
        <v>-0.42286569644694649</v>
      </c>
      <c r="AK319" s="11">
        <f>'OddsRatio_working_3-way'!U319/(3*'OddsRatio_working_3-way'!X319^(1/3))*SIN(('OddsRatio_working_3-way'!Y319+4*PI())/3)</f>
        <v>0.48989900202762204</v>
      </c>
      <c r="AL319" s="11">
        <f>'OddsRatio_working_3-way'!Z319+'OddsRatio_working_3-way'!AF319</f>
        <v>1.0539698887421594</v>
      </c>
      <c r="AM319" s="11">
        <f>'OddsRatio_working_3-way'!AA319+'OddsRatio_working_3-way'!AG319</f>
        <v>-0.6430900354361001</v>
      </c>
      <c r="AN319" s="11">
        <f>'OddsRatio_working_3-way'!AB319+'OddsRatio_working_3-way'!AH319</f>
        <v>-0.41087985330605914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1.0539698887421594</v>
      </c>
      <c r="AS319" s="11">
        <f>IF(('OddsRatio_working_3-way'!X319=0),IF(Q319&gt;0,-Q319^(1/3),(-Q319)^(1/3)),'OddsRatio_working_3-way'!AM319-'OddsRatio_working_3-way'!R319/3)</f>
        <v>-0.6430900354361001</v>
      </c>
      <c r="AT319" s="11">
        <f>IF(('OddsRatio_working_3-way'!X319=0),IF(Q319&gt;0,-Q319^(1/3),(-Q319)^(1/3)),'OddsRatio_working_3-way'!AN319-'OddsRatio_working_3-way'!R319/3)</f>
        <v>-0.41087985330605914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1.43</v>
      </c>
      <c r="B320" s="4">
        <f>IF('True_Odds_Calculator_3-way'!B321="","",'True_Odds_Calculator_3-way'!B321)</f>
        <v>4.96</v>
      </c>
      <c r="C320" s="4">
        <f>IF('True_Odds_Calculator_3-way'!C321="","",'True_Odds_Calculator_3-way'!C321)</f>
        <v>6.46</v>
      </c>
      <c r="D320" s="9">
        <f t="shared" si="65"/>
        <v>0.67518037005161602</v>
      </c>
      <c r="E320" s="9">
        <f t="shared" si="66"/>
        <v>0.18414633460154095</v>
      </c>
      <c r="F320" s="9">
        <f t="shared" si="67"/>
        <v>0.14067329534684322</v>
      </c>
      <c r="G320" s="9">
        <f t="shared" si="68"/>
        <v>1.1188039844735238</v>
      </c>
      <c r="H320" s="9">
        <f t="shared" si="69"/>
        <v>1.4810857133236148</v>
      </c>
      <c r="I320" s="9">
        <f t="shared" si="70"/>
        <v>5.4304637785151542</v>
      </c>
      <c r="J320" s="9">
        <f t="shared" si="71"/>
        <v>7.1086697552254394</v>
      </c>
      <c r="K320" s="11">
        <f t="shared" si="72"/>
        <v>0.69930069930069938</v>
      </c>
      <c r="L320" s="11">
        <f t="shared" si="73"/>
        <v>0.20161290322580647</v>
      </c>
      <c r="M320" s="11">
        <f t="shared" si="74"/>
        <v>0.15479876160990713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-0.20291121541995405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0.21497403026415313</v>
      </c>
      <c r="Q320" s="11">
        <f>2*'OddsRatio_working_3-way'!K320*'OddsRatio_working_3-way'!L320*'OddsRatio_working_3-way'!M320</f>
        <v>4.3649549292213839E-2</v>
      </c>
      <c r="R320" s="11">
        <f t="shared" si="75"/>
        <v>0</v>
      </c>
      <c r="S320" s="11">
        <f t="shared" si="76"/>
        <v>-1.0594487338673386</v>
      </c>
      <c r="T320" s="11">
        <f t="shared" si="77"/>
        <v>-0.21511649418626169</v>
      </c>
      <c r="U320" s="11">
        <f>'OddsRatio_working_3-way'!S320-'OddsRatio_working_3-way'!R320^2/3</f>
        <v>-1.0594487338673386</v>
      </c>
      <c r="V320" s="11">
        <f>'OddsRatio_working_3-way'!S320*'OddsRatio_working_3-way'!R320/3-2*'OddsRatio_working_3-way'!R320^3/27-'OddsRatio_working_3-way'!T320</f>
        <v>0.21511649418626169</v>
      </c>
      <c r="W320" s="11">
        <f>'OddsRatio_working_3-way'!V320^2+4*'OddsRatio_working_3-way'!U320^3/27</f>
        <v>-0.1298965618307199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0.20986404402714384</v>
      </c>
      <c r="Y320" s="11">
        <f>IF('OddsRatio_working_3-way'!W320&gt;=0,IF('OddsRatio_working_3-way'!V320+SQRT('OddsRatio_working_3-way'!W320)&gt;0,0,PI()),ACOS('OddsRatio_working_3-way'!V320/(2*'OddsRatio_working_3-way'!X320)))</f>
        <v>1.032686407834073</v>
      </c>
      <c r="Z320" s="11">
        <f>'OddsRatio_working_3-way'!X320^(1/3)*COS('OddsRatio_working_3-way'!Y320/3)</f>
        <v>0.55940199223676201</v>
      </c>
      <c r="AA320" s="11">
        <f>'OddsRatio_working_3-way'!X320^(1/3)*COS(('OddsRatio_working_3-way'!Y320+2*PI())/3)</f>
        <v>-0.453379554892891</v>
      </c>
      <c r="AB320" s="11">
        <f>'OddsRatio_working_3-way'!X320^(1/3)*COS(('OddsRatio_working_3-way'!Y320+4*PI())/3)</f>
        <v>-0.1060224373438711</v>
      </c>
      <c r="AC320" s="11">
        <f>'OddsRatio_working_3-way'!X320^(1/3)*SIN('OddsRatio_working_3-way'!Y320/3)</f>
        <v>0.20054672532185916</v>
      </c>
      <c r="AD320" s="11">
        <f>'OddsRatio_working_3-way'!X320^(1/3)*SIN(('OddsRatio_working_3-way'!Y320+2*PI())/3)</f>
        <v>0.3841829735437316</v>
      </c>
      <c r="AE320" s="11">
        <f>'OddsRatio_working_3-way'!X320^(1/3)*SIN(('OddsRatio_working_3-way'!Y320+4*PI())/3)</f>
        <v>-0.58472969886559079</v>
      </c>
      <c r="AF320" s="11">
        <f>-'OddsRatio_working_3-way'!U320/(3*'OddsRatio_working_3-way'!X320^(1/3))*COS(('OddsRatio_working_3-way'!Y320)/3)</f>
        <v>0.5594019922367619</v>
      </c>
      <c r="AG320" s="11">
        <f>-'OddsRatio_working_3-way'!U320/(3*'OddsRatio_working_3-way'!X320^(1/3))*COS(('OddsRatio_working_3-way'!Y320+2*PI())/3)</f>
        <v>-0.45337955489289095</v>
      </c>
      <c r="AH320" s="11">
        <f>-'OddsRatio_working_3-way'!U320/(3*'OddsRatio_working_3-way'!X320^(1/3))*COS(('OddsRatio_working_3-way'!Y320+4*PI())/3)</f>
        <v>-0.10602243734387107</v>
      </c>
      <c r="AI320" s="11">
        <f>'OddsRatio_working_3-way'!U320/(3*'OddsRatio_working_3-way'!X320^(1/3))*SIN(('OddsRatio_working_3-way'!Y320)/3)</f>
        <v>-0.2005467253218591</v>
      </c>
      <c r="AJ320" s="11">
        <f>'OddsRatio_working_3-way'!U320/(3*'OddsRatio_working_3-way'!X320^(1/3))*SIN(('OddsRatio_working_3-way'!Y320+2*PI())/3)</f>
        <v>-0.38418297354373149</v>
      </c>
      <c r="AK320" s="11">
        <f>'OddsRatio_working_3-way'!U320/(3*'OddsRatio_working_3-way'!X320^(1/3))*SIN(('OddsRatio_working_3-way'!Y320+4*PI())/3)</f>
        <v>0.58472969886559067</v>
      </c>
      <c r="AL320" s="11">
        <f>'OddsRatio_working_3-way'!Z320+'OddsRatio_working_3-way'!AF320</f>
        <v>1.1188039844735238</v>
      </c>
      <c r="AM320" s="11">
        <f>'OddsRatio_working_3-way'!AA320+'OddsRatio_working_3-way'!AG320</f>
        <v>-0.90675910978578189</v>
      </c>
      <c r="AN320" s="11">
        <f>'OddsRatio_working_3-way'!AB320+'OddsRatio_working_3-way'!AH320</f>
        <v>-0.21204487468774216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1.1188039844735238</v>
      </c>
      <c r="AS320" s="11">
        <f>IF(('OddsRatio_working_3-way'!X320=0),IF(Q320&gt;0,-Q320^(1/3),(-Q320)^(1/3)),'OddsRatio_working_3-way'!AM320-'OddsRatio_working_3-way'!R320/3)</f>
        <v>-0.90675910978578189</v>
      </c>
      <c r="AT320" s="11">
        <f>IF(('OddsRatio_working_3-way'!X320=0),IF(Q320&gt;0,-Q320^(1/3),(-Q320)^(1/3)),'OddsRatio_working_3-way'!AN320-'OddsRatio_working_3-way'!R320/3)</f>
        <v>-0.21204487468774216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1.94</v>
      </c>
      <c r="B321" s="4">
        <f>IF('True_Odds_Calculator_3-way'!B322="","",'True_Odds_Calculator_3-way'!B322)</f>
        <v>3.68</v>
      </c>
      <c r="C321" s="4">
        <f>IF('True_Odds_Calculator_3-way'!C322="","",'True_Odds_Calculator_3-way'!C322)</f>
        <v>4.2</v>
      </c>
      <c r="D321" s="9">
        <f t="shared" si="65"/>
        <v>0.50535617750802864</v>
      </c>
      <c r="E321" s="9">
        <f t="shared" si="66"/>
        <v>0.2638085282258481</v>
      </c>
      <c r="F321" s="9">
        <f t="shared" si="67"/>
        <v>0.23083529426612337</v>
      </c>
      <c r="G321" s="9">
        <f t="shared" si="68"/>
        <v>1.0412791133435935</v>
      </c>
      <c r="H321" s="9">
        <f t="shared" si="69"/>
        <v>1.9788023665429773</v>
      </c>
      <c r="I321" s="9">
        <f t="shared" si="70"/>
        <v>3.790628023760831</v>
      </c>
      <c r="J321" s="9">
        <f t="shared" si="71"/>
        <v>4.3320931626994996</v>
      </c>
      <c r="K321" s="11">
        <f t="shared" si="72"/>
        <v>0.51546391752577325</v>
      </c>
      <c r="L321" s="11">
        <f t="shared" si="73"/>
        <v>0.27173913043478259</v>
      </c>
      <c r="M321" s="11">
        <f t="shared" si="74"/>
        <v>0.23809523809523808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-0.26885231905402229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0.22744978762459717</v>
      </c>
      <c r="Q321" s="11">
        <f>2*'OddsRatio_working_3-way'!K321*'OddsRatio_working_3-way'!L321*'OddsRatio_working_3-way'!M321</f>
        <v>6.670081748521911E-2</v>
      </c>
      <c r="R321" s="11">
        <f t="shared" si="75"/>
        <v>0</v>
      </c>
      <c r="S321" s="11">
        <f t="shared" si="76"/>
        <v>-0.84600269926960969</v>
      </c>
      <c r="T321" s="11">
        <f t="shared" si="77"/>
        <v>-0.24809463321689432</v>
      </c>
      <c r="U321" s="11">
        <f>'OddsRatio_working_3-way'!S321-'OddsRatio_working_3-way'!R321^2/3</f>
        <v>-0.84600269926960969</v>
      </c>
      <c r="V321" s="11">
        <f>'OddsRatio_working_3-way'!S321*'OddsRatio_working_3-way'!R321/3-2*'OddsRatio_working_3-way'!R321^3/27-'OddsRatio_working_3-way'!T321</f>
        <v>0.24809463321689432</v>
      </c>
      <c r="W321" s="11">
        <f>'OddsRatio_working_3-way'!V321^2+4*'OddsRatio_working_3-way'!U321^3/27</f>
        <v>-2.8152983598580018E-2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0.14975307228034199</v>
      </c>
      <c r="Y321" s="11">
        <f>IF('OddsRatio_working_3-way'!W321&gt;=0,IF('OddsRatio_working_3-way'!V321+SQRT('OddsRatio_working_3-way'!W321)&gt;0,0,PI()),ACOS('OddsRatio_working_3-way'!V321/(2*'OddsRatio_working_3-way'!X321)))</f>
        <v>0.59464804597454712</v>
      </c>
      <c r="Z321" s="11">
        <f>'OddsRatio_working_3-way'!X321^(1/3)*COS('OddsRatio_working_3-way'!Y321/3)</f>
        <v>0.52063955667179684</v>
      </c>
      <c r="AA321" s="11">
        <f>'OddsRatio_working_3-way'!X321^(1/3)*COS(('OddsRatio_working_3-way'!Y321+2*PI())/3)</f>
        <v>-0.3508819881082344</v>
      </c>
      <c r="AB321" s="11">
        <f>'OddsRatio_working_3-way'!X321^(1/3)*COS(('OddsRatio_working_3-way'!Y321+4*PI())/3)</f>
        <v>-0.16975756856356264</v>
      </c>
      <c r="AC321" s="11">
        <f>'OddsRatio_working_3-way'!X321^(1/3)*SIN('OddsRatio_working_3-way'!Y321/3)</f>
        <v>0.10457223238093095</v>
      </c>
      <c r="AD321" s="11">
        <f>'OddsRatio_working_3-way'!X321^(1/3)*SIN(('OddsRatio_working_3-way'!Y321+2*PI())/3)</f>
        <v>0.39860096610237855</v>
      </c>
      <c r="AE321" s="11">
        <f>'OddsRatio_working_3-way'!X321^(1/3)*SIN(('OddsRatio_working_3-way'!Y321+4*PI())/3)</f>
        <v>-0.50317319848330944</v>
      </c>
      <c r="AF321" s="11">
        <f>-'OddsRatio_working_3-way'!U321/(3*'OddsRatio_working_3-way'!X321^(1/3))*COS(('OddsRatio_working_3-way'!Y321)/3)</f>
        <v>0.52063955667179673</v>
      </c>
      <c r="AG321" s="11">
        <f>-'OddsRatio_working_3-way'!U321/(3*'OddsRatio_working_3-way'!X321^(1/3))*COS(('OddsRatio_working_3-way'!Y321+2*PI())/3)</f>
        <v>-0.35088198810823429</v>
      </c>
      <c r="AH321" s="11">
        <f>-'OddsRatio_working_3-way'!U321/(3*'OddsRatio_working_3-way'!X321^(1/3))*COS(('OddsRatio_working_3-way'!Y321+4*PI())/3)</f>
        <v>-0.16975756856356261</v>
      </c>
      <c r="AI321" s="11">
        <f>'OddsRatio_working_3-way'!U321/(3*'OddsRatio_working_3-way'!X321^(1/3))*SIN(('OddsRatio_working_3-way'!Y321)/3)</f>
        <v>-0.10457223238093093</v>
      </c>
      <c r="AJ321" s="11">
        <f>'OddsRatio_working_3-way'!U321/(3*'OddsRatio_working_3-way'!X321^(1/3))*SIN(('OddsRatio_working_3-way'!Y321+2*PI())/3)</f>
        <v>-0.39860096610237844</v>
      </c>
      <c r="AK321" s="11">
        <f>'OddsRatio_working_3-way'!U321/(3*'OddsRatio_working_3-way'!X321^(1/3))*SIN(('OddsRatio_working_3-way'!Y321+4*PI())/3)</f>
        <v>0.50317319848330944</v>
      </c>
      <c r="AL321" s="11">
        <f>'OddsRatio_working_3-way'!Z321+'OddsRatio_working_3-way'!AF321</f>
        <v>1.0412791133435935</v>
      </c>
      <c r="AM321" s="11">
        <f>'OddsRatio_working_3-way'!AA321+'OddsRatio_working_3-way'!AG321</f>
        <v>-0.70176397621646869</v>
      </c>
      <c r="AN321" s="11">
        <f>'OddsRatio_working_3-way'!AB321+'OddsRatio_working_3-way'!AH321</f>
        <v>-0.33951513712712522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1.0412791133435935</v>
      </c>
      <c r="AS321" s="11">
        <f>IF(('OddsRatio_working_3-way'!X321=0),IF(Q321&gt;0,-Q321^(1/3),(-Q321)^(1/3)),'OddsRatio_working_3-way'!AM321-'OddsRatio_working_3-way'!R321/3)</f>
        <v>-0.70176397621646869</v>
      </c>
      <c r="AT321" s="11">
        <f>IF(('OddsRatio_working_3-way'!X321=0),IF(Q321&gt;0,-Q321^(1/3),(-Q321)^(1/3)),'OddsRatio_working_3-way'!AN321-'OddsRatio_working_3-way'!R321/3)</f>
        <v>-0.33951513712712522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1.8</v>
      </c>
      <c r="B322" s="4">
        <f>IF('True_Odds_Calculator_3-way'!B323="","",'True_Odds_Calculator_3-way'!B323)</f>
        <v>4.3600000000000003</v>
      </c>
      <c r="C322" s="4">
        <f>IF('True_Odds_Calculator_3-way'!C323="","",'True_Odds_Calculator_3-way'!C323)</f>
        <v>4.18</v>
      </c>
      <c r="D322" s="9">
        <f t="shared" si="65"/>
        <v>0.54563633478421514</v>
      </c>
      <c r="E322" s="9">
        <f t="shared" si="66"/>
        <v>0.22234898112181076</v>
      </c>
      <c r="F322" s="9">
        <f t="shared" si="67"/>
        <v>0.23201468409397397</v>
      </c>
      <c r="G322" s="9">
        <f t="shared" si="68"/>
        <v>1.0409031534608899</v>
      </c>
      <c r="H322" s="9">
        <f t="shared" si="69"/>
        <v>1.8327225227687114</v>
      </c>
      <c r="I322" s="9">
        <f t="shared" si="70"/>
        <v>4.4974345956285902</v>
      </c>
      <c r="J322" s="9">
        <f t="shared" si="71"/>
        <v>4.3100720280056306</v>
      </c>
      <c r="K322" s="11">
        <f t="shared" si="72"/>
        <v>0.55555555555555558</v>
      </c>
      <c r="L322" s="11">
        <f t="shared" si="73"/>
        <v>0.2293577981651376</v>
      </c>
      <c r="M322" s="11">
        <f t="shared" si="74"/>
        <v>0.23923444976076558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-0.26056801720732181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0.2237488355305835</v>
      </c>
      <c r="Q322" s="11">
        <f>2*'OddsRatio_working_3-way'!K322*'OddsRatio_working_3-way'!L322*'OddsRatio_working_3-way'!M322</f>
        <v>6.0966985158197137E-2</v>
      </c>
      <c r="R322" s="11">
        <f t="shared" si="75"/>
        <v>0</v>
      </c>
      <c r="S322" s="11">
        <f t="shared" si="76"/>
        <v>-0.85869646600778715</v>
      </c>
      <c r="T322" s="11">
        <f t="shared" si="77"/>
        <v>-0.23397723869421991</v>
      </c>
      <c r="U322" s="11">
        <f>'OddsRatio_working_3-way'!S322-'OddsRatio_working_3-way'!R322^2/3</f>
        <v>-0.85869646600778715</v>
      </c>
      <c r="V322" s="11">
        <f>'OddsRatio_working_3-way'!S322*'OddsRatio_working_3-way'!R322/3-2*'OddsRatio_working_3-way'!R322^3/27-'OddsRatio_working_3-way'!T322</f>
        <v>0.23397723869421991</v>
      </c>
      <c r="W322" s="11">
        <f>'OddsRatio_working_3-way'!V322^2+4*'OddsRatio_working_3-way'!U322^3/27</f>
        <v>-3.9057333328784138E-2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0.15313611719296993</v>
      </c>
      <c r="Y322" s="11">
        <f>IF('OddsRatio_working_3-way'!W322&gt;=0,IF('OddsRatio_working_3-way'!V322+SQRT('OddsRatio_working_3-way'!W322)&gt;0,0,PI()),ACOS('OddsRatio_working_3-way'!V322/(2*'OddsRatio_working_3-way'!X322)))</f>
        <v>0.70138091952423887</v>
      </c>
      <c r="Z322" s="11">
        <f>'OddsRatio_working_3-way'!X322^(1/3)*COS('OddsRatio_working_3-way'!Y322/3)</f>
        <v>0.52045157673044484</v>
      </c>
      <c r="AA322" s="11">
        <f>'OddsRatio_working_3-way'!X322^(1/3)*COS(('OddsRatio_working_3-way'!Y322+2*PI())/3)</f>
        <v>-0.36756512743083336</v>
      </c>
      <c r="AB322" s="11">
        <f>'OddsRatio_working_3-way'!X322^(1/3)*COS(('OddsRatio_working_3-way'!Y322+4*PI())/3)</f>
        <v>-0.15288644929961157</v>
      </c>
      <c r="AC322" s="11">
        <f>'OddsRatio_working_3-way'!X322^(1/3)*SIN('OddsRatio_working_3-way'!Y322/3)</f>
        <v>0.12394479260833405</v>
      </c>
      <c r="AD322" s="11">
        <f>'OddsRatio_working_3-way'!X322^(1/3)*SIN(('OddsRatio_working_3-way'!Y322+2*PI())/3)</f>
        <v>0.38875189058406423</v>
      </c>
      <c r="AE322" s="11">
        <f>'OddsRatio_working_3-way'!X322^(1/3)*SIN(('OddsRatio_working_3-way'!Y322+4*PI())/3)</f>
        <v>-0.51269668319239814</v>
      </c>
      <c r="AF322" s="11">
        <f>-'OddsRatio_working_3-way'!U322/(3*'OddsRatio_working_3-way'!X322^(1/3))*COS(('OddsRatio_working_3-way'!Y322)/3)</f>
        <v>0.52045157673044495</v>
      </c>
      <c r="AG322" s="11">
        <f>-'OddsRatio_working_3-way'!U322/(3*'OddsRatio_working_3-way'!X322^(1/3))*COS(('OddsRatio_working_3-way'!Y322+2*PI())/3)</f>
        <v>-0.36756512743083347</v>
      </c>
      <c r="AH322" s="11">
        <f>-'OddsRatio_working_3-way'!U322/(3*'OddsRatio_working_3-way'!X322^(1/3))*COS(('OddsRatio_working_3-way'!Y322+4*PI())/3)</f>
        <v>-0.15288644929961159</v>
      </c>
      <c r="AI322" s="11">
        <f>'OddsRatio_working_3-way'!U322/(3*'OddsRatio_working_3-way'!X322^(1/3))*SIN(('OddsRatio_working_3-way'!Y322)/3)</f>
        <v>-0.12394479260833406</v>
      </c>
      <c r="AJ322" s="11">
        <f>'OddsRatio_working_3-way'!U322/(3*'OddsRatio_working_3-way'!X322^(1/3))*SIN(('OddsRatio_working_3-way'!Y322+2*PI())/3)</f>
        <v>-0.38875189058406429</v>
      </c>
      <c r="AK322" s="11">
        <f>'OddsRatio_working_3-way'!U322/(3*'OddsRatio_working_3-way'!X322^(1/3))*SIN(('OddsRatio_working_3-way'!Y322+4*PI())/3)</f>
        <v>0.51269668319239825</v>
      </c>
      <c r="AL322" s="11">
        <f>'OddsRatio_working_3-way'!Z322+'OddsRatio_working_3-way'!AF322</f>
        <v>1.0409031534608899</v>
      </c>
      <c r="AM322" s="11">
        <f>'OddsRatio_working_3-way'!AA322+'OddsRatio_working_3-way'!AG322</f>
        <v>-0.73513025486166683</v>
      </c>
      <c r="AN322" s="11">
        <f>'OddsRatio_working_3-way'!AB322+'OddsRatio_working_3-way'!AH322</f>
        <v>-0.30577289859922319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1.0409031534608899</v>
      </c>
      <c r="AS322" s="11">
        <f>IF(('OddsRatio_working_3-way'!X322=0),IF(Q322&gt;0,-Q322^(1/3),(-Q322)^(1/3)),'OddsRatio_working_3-way'!AM322-'OddsRatio_working_3-way'!R322/3)</f>
        <v>-0.73513025486166683</v>
      </c>
      <c r="AT322" s="11">
        <f>IF(('OddsRatio_working_3-way'!X322=0),IF(Q322&gt;0,-Q322^(1/3),(-Q322)^(1/3)),'OddsRatio_working_3-way'!AN322-'OddsRatio_working_3-way'!R322/3)</f>
        <v>-0.30577289859922319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2.92</v>
      </c>
      <c r="B323" s="4">
        <f>IF('True_Odds_Calculator_3-way'!B324="","",'True_Odds_Calculator_3-way'!B324)</f>
        <v>3.38</v>
      </c>
      <c r="C323" s="4">
        <f>IF('True_Odds_Calculator_3-way'!C324="","",'True_Odds_Calculator_3-way'!C324)</f>
        <v>2.57</v>
      </c>
      <c r="D323" s="9">
        <f t="shared" si="65"/>
        <v>0.33326452901040665</v>
      </c>
      <c r="E323" s="9">
        <f t="shared" si="66"/>
        <v>0.287361736843249</v>
      </c>
      <c r="F323" s="9">
        <f t="shared" si="67"/>
        <v>0.37937373414634434</v>
      </c>
      <c r="G323" s="9">
        <f t="shared" si="68"/>
        <v>1.0419892535164947</v>
      </c>
      <c r="H323" s="9">
        <f t="shared" si="69"/>
        <v>3.0006193667516703</v>
      </c>
      <c r="I323" s="9">
        <f t="shared" si="70"/>
        <v>3.4799344233692575</v>
      </c>
      <c r="J323" s="9">
        <f t="shared" si="71"/>
        <v>2.6359231280208966</v>
      </c>
      <c r="K323" s="11">
        <f t="shared" si="72"/>
        <v>0.34246575342465752</v>
      </c>
      <c r="L323" s="11">
        <f t="shared" si="73"/>
        <v>0.29585798816568049</v>
      </c>
      <c r="M323" s="11">
        <f t="shared" si="74"/>
        <v>0.38910505836575876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-0.28284282294032481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0.23142241758602214</v>
      </c>
      <c r="Q323" s="11">
        <f>2*'OddsRatio_working_3-way'!K323*'OddsRatio_working_3-way'!L323*'OddsRatio_working_3-way'!M323</f>
        <v>7.8849205310399351E-2</v>
      </c>
      <c r="R323" s="11">
        <f t="shared" si="75"/>
        <v>0</v>
      </c>
      <c r="S323" s="11">
        <f t="shared" si="76"/>
        <v>-0.81820148441542206</v>
      </c>
      <c r="T323" s="11">
        <f t="shared" si="77"/>
        <v>-0.27877392995414713</v>
      </c>
      <c r="U323" s="11">
        <f>'OddsRatio_working_3-way'!S323-'OddsRatio_working_3-way'!R323^2/3</f>
        <v>-0.81820148441542206</v>
      </c>
      <c r="V323" s="11">
        <f>'OddsRatio_working_3-way'!S323*'OddsRatio_working_3-way'!R323/3-2*'OddsRatio_working_3-way'!R323^3/27-'OddsRatio_working_3-way'!T323</f>
        <v>0.27877392995414713</v>
      </c>
      <c r="W323" s="11">
        <f>'OddsRatio_working_3-way'!V323^2+4*'OddsRatio_working_3-way'!U323^3/27</f>
        <v>-3.4329457267563562E-3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0.14243230826329054</v>
      </c>
      <c r="Y323" s="11">
        <f>IF('OddsRatio_working_3-way'!W323&gt;=0,IF('OddsRatio_working_3-way'!V323+SQRT('OddsRatio_working_3-way'!W323)&gt;0,0,PI()),ACOS('OddsRatio_working_3-way'!V323/(2*'OddsRatio_working_3-way'!X323)))</f>
        <v>0.2071599150459118</v>
      </c>
      <c r="Z323" s="11">
        <f>'OddsRatio_working_3-way'!X323^(1/3)*COS('OddsRatio_working_3-way'!Y323/3)</f>
        <v>0.52099462675824737</v>
      </c>
      <c r="AA323" s="11">
        <f>'OddsRatio_working_3-way'!X323^(1/3)*COS(('OddsRatio_working_3-way'!Y323+2*PI())/3)</f>
        <v>-0.29170340686471469</v>
      </c>
      <c r="AB323" s="11">
        <f>'OddsRatio_working_3-way'!X323^(1/3)*COS(('OddsRatio_working_3-way'!Y323+4*PI())/3)</f>
        <v>-0.22929121989353277</v>
      </c>
      <c r="AC323" s="11">
        <f>'OddsRatio_working_3-way'!X323^(1/3)*SIN('OddsRatio_working_3-way'!Y323/3)</f>
        <v>3.6033692948525327E-2</v>
      </c>
      <c r="AD323" s="11">
        <f>'OddsRatio_working_3-way'!X323^(1/3)*SIN(('OddsRatio_working_3-way'!Y323+2*PI())/3)</f>
        <v>0.43317773553357147</v>
      </c>
      <c r="AE323" s="11">
        <f>'OddsRatio_working_3-way'!X323^(1/3)*SIN(('OddsRatio_working_3-way'!Y323+4*PI())/3)</f>
        <v>-0.46921142848209663</v>
      </c>
      <c r="AF323" s="11">
        <f>-'OddsRatio_working_3-way'!U323/(3*'OddsRatio_working_3-way'!X323^(1/3))*COS(('OddsRatio_working_3-way'!Y323)/3)</f>
        <v>0.52099462675824737</v>
      </c>
      <c r="AG323" s="11">
        <f>-'OddsRatio_working_3-way'!U323/(3*'OddsRatio_working_3-way'!X323^(1/3))*COS(('OddsRatio_working_3-way'!Y323+2*PI())/3)</f>
        <v>-0.29170340686471469</v>
      </c>
      <c r="AH323" s="11">
        <f>-'OddsRatio_working_3-way'!U323/(3*'OddsRatio_working_3-way'!X323^(1/3))*COS(('OddsRatio_working_3-way'!Y323+4*PI())/3)</f>
        <v>-0.22929121989353277</v>
      </c>
      <c r="AI323" s="11">
        <f>'OddsRatio_working_3-way'!U323/(3*'OddsRatio_working_3-way'!X323^(1/3))*SIN(('OddsRatio_working_3-way'!Y323)/3)</f>
        <v>-3.6033692948525327E-2</v>
      </c>
      <c r="AJ323" s="11">
        <f>'OddsRatio_working_3-way'!U323/(3*'OddsRatio_working_3-way'!X323^(1/3))*SIN(('OddsRatio_working_3-way'!Y323+2*PI())/3)</f>
        <v>-0.43317773553357147</v>
      </c>
      <c r="AK323" s="11">
        <f>'OddsRatio_working_3-way'!U323/(3*'OddsRatio_working_3-way'!X323^(1/3))*SIN(('OddsRatio_working_3-way'!Y323+4*PI())/3)</f>
        <v>0.46921142848209663</v>
      </c>
      <c r="AL323" s="11">
        <f>'OddsRatio_working_3-way'!Z323+'OddsRatio_working_3-way'!AF323</f>
        <v>1.0419892535164947</v>
      </c>
      <c r="AM323" s="11">
        <f>'OddsRatio_working_3-way'!AA323+'OddsRatio_working_3-way'!AG323</f>
        <v>-0.58340681372942937</v>
      </c>
      <c r="AN323" s="11">
        <f>'OddsRatio_working_3-way'!AB323+'OddsRatio_working_3-way'!AH323</f>
        <v>-0.45858243978706553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1.0419892535164947</v>
      </c>
      <c r="AS323" s="11">
        <f>IF(('OddsRatio_working_3-way'!X323=0),IF(Q323&gt;0,-Q323^(1/3),(-Q323)^(1/3)),'OddsRatio_working_3-way'!AM323-'OddsRatio_working_3-way'!R323/3)</f>
        <v>-0.58340681372942937</v>
      </c>
      <c r="AT323" s="11">
        <f>IF(('OddsRatio_working_3-way'!X323=0),IF(Q323&gt;0,-Q323^(1/3),(-Q323)^(1/3)),'OddsRatio_working_3-way'!AN323-'OddsRatio_working_3-way'!R323/3)</f>
        <v>-0.45858243978706553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2.31</v>
      </c>
      <c r="B324" s="4">
        <f>IF('True_Odds_Calculator_3-way'!B325="","",'True_Odds_Calculator_3-way'!B325)</f>
        <v>3.58</v>
      </c>
      <c r="C324" s="4">
        <f>IF('True_Odds_Calculator_3-way'!C325="","",'True_Odds_Calculator_3-way'!C325)</f>
        <v>3.17</v>
      </c>
      <c r="D324" s="9">
        <f t="shared" ref="D324:D387" si="78">(K324/(AR324+K324-(AR324*K324)))</f>
        <v>0.42260788129929799</v>
      </c>
      <c r="E324" s="9">
        <f t="shared" ref="E324:E387" si="79">(L324/(AR324+L324-(AR324*L324)))</f>
        <v>0.270943854712767</v>
      </c>
      <c r="F324" s="9">
        <f t="shared" ref="F324:F387" si="80">(M324/(AR324+M324-(AR324*M324)))</f>
        <v>0.30644826398793495</v>
      </c>
      <c r="G324" s="9">
        <f t="shared" ref="G324:G387" si="81">AR324</f>
        <v>1.0429463387301767</v>
      </c>
      <c r="H324" s="9">
        <f t="shared" ref="H324:H387" si="82">IF(A324="","",1/D324)</f>
        <v>2.3662597037365312</v>
      </c>
      <c r="I324" s="9">
        <f t="shared" ref="I324:I387" si="83">IF(B324="","",1/E324)</f>
        <v>3.6908015539238566</v>
      </c>
      <c r="J324" s="9">
        <f t="shared" ref="J324:J387" si="84">IF(C324="","",1/F324)</f>
        <v>3.2631935550444839</v>
      </c>
      <c r="K324" s="11">
        <f t="shared" ref="K324:K387" si="85">1/A324</f>
        <v>0.4329004329004329</v>
      </c>
      <c r="L324" s="11">
        <f t="shared" ref="L324:L387" si="86">1/B324</f>
        <v>0.27932960893854747</v>
      </c>
      <c r="M324" s="11">
        <f t="shared" ref="M324:M387" si="87">1/C324</f>
        <v>0.31545741324921134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-0.27976698767809549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0.23116301776224582</v>
      </c>
      <c r="Q324" s="11">
        <f>2*'OddsRatio_working_3-way'!K324*'OddsRatio_working_3-way'!L324*'OddsRatio_working_3-way'!M324</f>
        <v>7.6291425004041527E-2</v>
      </c>
      <c r="R324" s="11">
        <f t="shared" ref="R324:R387" si="88">O324/N324</f>
        <v>0</v>
      </c>
      <c r="S324" s="11">
        <f t="shared" ref="S324:S387" si="89">P324/N324</f>
        <v>-0.82626981718166759</v>
      </c>
      <c r="T324" s="11">
        <f t="shared" ref="T324:T387" si="90">Q324/N324</f>
        <v>-0.2726963093008804</v>
      </c>
      <c r="U324" s="11">
        <f>'OddsRatio_working_3-way'!S324-'OddsRatio_working_3-way'!R324^2/3</f>
        <v>-0.82626981718166759</v>
      </c>
      <c r="V324" s="11">
        <f>'OddsRatio_working_3-way'!S324*'OddsRatio_working_3-way'!R324/3-2*'OddsRatio_working_3-way'!R324^3/27-'OddsRatio_working_3-way'!T324</f>
        <v>0.2726963093008804</v>
      </c>
      <c r="W324" s="11">
        <f>'OddsRatio_working_3-way'!V324^2+4*'OddsRatio_working_3-way'!U324^3/27</f>
        <v>-9.2089341208802522E-3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0.14454429358089657</v>
      </c>
      <c r="Y324" s="11">
        <f>IF('OddsRatio_working_3-way'!W324&gt;=0,IF('OddsRatio_working_3-way'!V324+SQRT('OddsRatio_working_3-way'!W324)&gt;0,0,PI()),ACOS('OddsRatio_working_3-way'!V324/(2*'OddsRatio_working_3-way'!X324)))</f>
        <v>0.33837090442290285</v>
      </c>
      <c r="Z324" s="11">
        <f>'OddsRatio_working_3-way'!X324^(1/3)*COS('OddsRatio_working_3-way'!Y324/3)</f>
        <v>0.52147316936508836</v>
      </c>
      <c r="AA324" s="11">
        <f>'OddsRatio_working_3-way'!X324^(1/3)*COS(('OddsRatio_working_3-way'!Y324+2*PI())/3)</f>
        <v>-0.31189080757434706</v>
      </c>
      <c r="AB324" s="11">
        <f>'OddsRatio_working_3-way'!X324^(1/3)*COS(('OddsRatio_working_3-way'!Y324+4*PI())/3)</f>
        <v>-0.20958236179074149</v>
      </c>
      <c r="AC324" s="11">
        <f>'OddsRatio_working_3-way'!X324^(1/3)*SIN('OddsRatio_working_3-way'!Y324/3)</f>
        <v>5.9067808713537048E-2</v>
      </c>
      <c r="AD324" s="11">
        <f>'OddsRatio_working_3-way'!X324^(1/3)*SIN(('OddsRatio_working_3-way'!Y324+2*PI())/3)</f>
        <v>0.42207510770538315</v>
      </c>
      <c r="AE324" s="11">
        <f>'OddsRatio_working_3-way'!X324^(1/3)*SIN(('OddsRatio_working_3-way'!Y324+4*PI())/3)</f>
        <v>-0.48114291641892015</v>
      </c>
      <c r="AF324" s="11">
        <f>-'OddsRatio_working_3-way'!U324/(3*'OddsRatio_working_3-way'!X324^(1/3))*COS(('OddsRatio_working_3-way'!Y324)/3)</f>
        <v>0.52147316936508836</v>
      </c>
      <c r="AG324" s="11">
        <f>-'OddsRatio_working_3-way'!U324/(3*'OddsRatio_working_3-way'!X324^(1/3))*COS(('OddsRatio_working_3-way'!Y324+2*PI())/3)</f>
        <v>-0.31189080757434706</v>
      </c>
      <c r="AH324" s="11">
        <f>-'OddsRatio_working_3-way'!U324/(3*'OddsRatio_working_3-way'!X324^(1/3))*COS(('OddsRatio_working_3-way'!Y324+4*PI())/3)</f>
        <v>-0.20958236179074149</v>
      </c>
      <c r="AI324" s="11">
        <f>'OddsRatio_working_3-way'!U324/(3*'OddsRatio_working_3-way'!X324^(1/3))*SIN(('OddsRatio_working_3-way'!Y324)/3)</f>
        <v>-5.9067808713537048E-2</v>
      </c>
      <c r="AJ324" s="11">
        <f>'OddsRatio_working_3-way'!U324/(3*'OddsRatio_working_3-way'!X324^(1/3))*SIN(('OddsRatio_working_3-way'!Y324+2*PI())/3)</f>
        <v>-0.42207510770538315</v>
      </c>
      <c r="AK324" s="11">
        <f>'OddsRatio_working_3-way'!U324/(3*'OddsRatio_working_3-way'!X324^(1/3))*SIN(('OddsRatio_working_3-way'!Y324+4*PI())/3)</f>
        <v>0.48114291641892015</v>
      </c>
      <c r="AL324" s="11">
        <f>'OddsRatio_working_3-way'!Z324+'OddsRatio_working_3-way'!AF324</f>
        <v>1.0429463387301767</v>
      </c>
      <c r="AM324" s="11">
        <f>'OddsRatio_working_3-way'!AA324+'OddsRatio_working_3-way'!AG324</f>
        <v>-0.62378161514869412</v>
      </c>
      <c r="AN324" s="11">
        <f>'OddsRatio_working_3-way'!AB324+'OddsRatio_working_3-way'!AH324</f>
        <v>-0.41916472358148299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1.0429463387301767</v>
      </c>
      <c r="AS324" s="11">
        <f>IF(('OddsRatio_working_3-way'!X324=0),IF(Q324&gt;0,-Q324^(1/3),(-Q324)^(1/3)),'OddsRatio_working_3-way'!AM324-'OddsRatio_working_3-way'!R324/3)</f>
        <v>-0.62378161514869412</v>
      </c>
      <c r="AT324" s="11">
        <f>IF(('OddsRatio_working_3-way'!X324=0),IF(Q324&gt;0,-Q324^(1/3),(-Q324)^(1/3)),'OddsRatio_working_3-way'!AN324-'OddsRatio_working_3-way'!R324/3)</f>
        <v>-0.41916472358148299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1.68</v>
      </c>
      <c r="B325" s="4">
        <f>IF('True_Odds_Calculator_3-way'!B326="","",'True_Odds_Calculator_3-way'!B326)</f>
        <v>3.96</v>
      </c>
      <c r="C325" s="4">
        <f>IF('True_Odds_Calculator_3-way'!C326="","",'True_Odds_Calculator_3-way'!C326)</f>
        <v>5.47</v>
      </c>
      <c r="D325" s="9">
        <f t="shared" si="78"/>
        <v>0.58236866115519381</v>
      </c>
      <c r="E325" s="9">
        <f t="shared" si="79"/>
        <v>0.24262395687176608</v>
      </c>
      <c r="F325" s="9">
        <f t="shared" si="80"/>
        <v>0.17500738197304019</v>
      </c>
      <c r="G325" s="9">
        <f t="shared" si="81"/>
        <v>1.054596125377077</v>
      </c>
      <c r="H325" s="9">
        <f t="shared" si="82"/>
        <v>1.7171253652564122</v>
      </c>
      <c r="I325" s="9">
        <f t="shared" si="83"/>
        <v>4.121604531116148</v>
      </c>
      <c r="J325" s="9">
        <f t="shared" si="84"/>
        <v>5.7140446804355349</v>
      </c>
      <c r="K325" s="11">
        <f t="shared" si="85"/>
        <v>0.59523809523809523</v>
      </c>
      <c r="L325" s="11">
        <f t="shared" si="86"/>
        <v>0.25252525252525254</v>
      </c>
      <c r="M325" s="11">
        <f t="shared" si="87"/>
        <v>0.18281535648994515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-0.24723864394796768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0.22285842669754924</v>
      </c>
      <c r="Q325" s="11">
        <f>2*'OddsRatio_working_3-way'!K325*'OddsRatio_working_3-way'!L325*'OddsRatio_working_3-way'!M325</f>
        <v>5.4958921503711268E-2</v>
      </c>
      <c r="R325" s="11">
        <f t="shared" si="88"/>
        <v>0</v>
      </c>
      <c r="S325" s="11">
        <f t="shared" si="89"/>
        <v>-0.90138994106621395</v>
      </c>
      <c r="T325" s="11">
        <f t="shared" si="90"/>
        <v>-0.22229098423334495</v>
      </c>
      <c r="U325" s="11">
        <f>'OddsRatio_working_3-way'!S325-'OddsRatio_working_3-way'!R325^2/3</f>
        <v>-0.90138994106621395</v>
      </c>
      <c r="V325" s="11">
        <f>'OddsRatio_working_3-way'!S325*'OddsRatio_working_3-way'!R325/3-2*'OddsRatio_working_3-way'!R325^3/27-'OddsRatio_working_3-way'!T325</f>
        <v>0.22229098423334495</v>
      </c>
      <c r="W325" s="11">
        <f>'OddsRatio_working_3-way'!V325^2+4*'OddsRatio_working_3-way'!U325^3/27</f>
        <v>-5.9087870284693707E-2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0.16469756521889062</v>
      </c>
      <c r="Y325" s="11">
        <f>IF('OddsRatio_working_3-way'!W325&gt;=0,IF('OddsRatio_working_3-way'!V325+SQRT('OddsRatio_working_3-way'!W325)&gt;0,0,PI()),ACOS('OddsRatio_working_3-way'!V325/(2*'OddsRatio_working_3-way'!X325)))</f>
        <v>0.83004033637815899</v>
      </c>
      <c r="Z325" s="11">
        <f>'OddsRatio_working_3-way'!X325^(1/3)*COS('OddsRatio_working_3-way'!Y325/3)</f>
        <v>0.52729806268853852</v>
      </c>
      <c r="AA325" s="11">
        <f>'OddsRatio_working_3-way'!X325^(1/3)*COS(('OddsRatio_working_3-way'!Y325+2*PI())/3)</f>
        <v>-0.39332188926079342</v>
      </c>
      <c r="AB325" s="11">
        <f>'OddsRatio_working_3-way'!X325^(1/3)*COS(('OddsRatio_working_3-way'!Y325+4*PI())/3)</f>
        <v>-0.13397617342774523</v>
      </c>
      <c r="AC325" s="11">
        <f>'OddsRatio_working_3-way'!X325^(1/3)*SIN('OddsRatio_working_3-way'!Y325/3)</f>
        <v>0.1497333188493867</v>
      </c>
      <c r="AD325" s="11">
        <f>'OddsRatio_working_3-way'!X325^(1/3)*SIN(('OddsRatio_working_3-way'!Y325+2*PI())/3)</f>
        <v>0.38178685822990055</v>
      </c>
      <c r="AE325" s="11">
        <f>'OddsRatio_working_3-way'!X325^(1/3)*SIN(('OddsRatio_working_3-way'!Y325+4*PI())/3)</f>
        <v>-0.53152017707928711</v>
      </c>
      <c r="AF325" s="11">
        <f>-'OddsRatio_working_3-way'!U325/(3*'OddsRatio_working_3-way'!X325^(1/3))*COS(('OddsRatio_working_3-way'!Y325)/3)</f>
        <v>0.52729806268853852</v>
      </c>
      <c r="AG325" s="11">
        <f>-'OddsRatio_working_3-way'!U325/(3*'OddsRatio_working_3-way'!X325^(1/3))*COS(('OddsRatio_working_3-way'!Y325+2*PI())/3)</f>
        <v>-0.39332188926079337</v>
      </c>
      <c r="AH325" s="11">
        <f>-'OddsRatio_working_3-way'!U325/(3*'OddsRatio_working_3-way'!X325^(1/3))*COS(('OddsRatio_working_3-way'!Y325+4*PI())/3)</f>
        <v>-0.1339761734277452</v>
      </c>
      <c r="AI325" s="11">
        <f>'OddsRatio_working_3-way'!U325/(3*'OddsRatio_working_3-way'!X325^(1/3))*SIN(('OddsRatio_working_3-way'!Y325)/3)</f>
        <v>-0.14973331884938668</v>
      </c>
      <c r="AJ325" s="11">
        <f>'OddsRatio_working_3-way'!U325/(3*'OddsRatio_working_3-way'!X325^(1/3))*SIN(('OddsRatio_working_3-way'!Y325+2*PI())/3)</f>
        <v>-0.38178685822990044</v>
      </c>
      <c r="AK325" s="11">
        <f>'OddsRatio_working_3-way'!U325/(3*'OddsRatio_working_3-way'!X325^(1/3))*SIN(('OddsRatio_working_3-way'!Y325+4*PI())/3)</f>
        <v>0.531520177079287</v>
      </c>
      <c r="AL325" s="11">
        <f>'OddsRatio_working_3-way'!Z325+'OddsRatio_working_3-way'!AF325</f>
        <v>1.054596125377077</v>
      </c>
      <c r="AM325" s="11">
        <f>'OddsRatio_working_3-way'!AA325+'OddsRatio_working_3-way'!AG325</f>
        <v>-0.78664377852158673</v>
      </c>
      <c r="AN325" s="11">
        <f>'OddsRatio_working_3-way'!AB325+'OddsRatio_working_3-way'!AH325</f>
        <v>-0.26795234685549041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1.054596125377077</v>
      </c>
      <c r="AS325" s="11">
        <f>IF(('OddsRatio_working_3-way'!X325=0),IF(Q325&gt;0,-Q325^(1/3),(-Q325)^(1/3)),'OddsRatio_working_3-way'!AM325-'OddsRatio_working_3-way'!R325/3)</f>
        <v>-0.78664377852158673</v>
      </c>
      <c r="AT325" s="11">
        <f>IF(('OddsRatio_working_3-way'!X325=0),IF(Q325&gt;0,-Q325^(1/3),(-Q325)^(1/3)),'OddsRatio_working_3-way'!AN325-'OddsRatio_working_3-way'!R325/3)</f>
        <v>-0.26795234685549041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2.39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9">
        <f t="shared" si="78"/>
        <v>0.40765380755872177</v>
      </c>
      <c r="E326" s="9">
        <f t="shared" si="79"/>
        <v>0.27835666575868107</v>
      </c>
      <c r="F326" s="9">
        <f t="shared" si="80"/>
        <v>0.31398952668259739</v>
      </c>
      <c r="G326" s="9">
        <f t="shared" si="81"/>
        <v>1.0453682315341204</v>
      </c>
      <c r="H326" s="9">
        <f t="shared" si="82"/>
        <v>2.4530618418324277</v>
      </c>
      <c r="I326" s="9">
        <f t="shared" si="83"/>
        <v>3.5925132142046183</v>
      </c>
      <c r="J326" s="9">
        <f t="shared" si="84"/>
        <v>3.1848196039063112</v>
      </c>
      <c r="K326" s="11">
        <f t="shared" si="85"/>
        <v>0.41841004184100417</v>
      </c>
      <c r="L326" s="11">
        <f t="shared" si="86"/>
        <v>0.28735632183908044</v>
      </c>
      <c r="M326" s="11">
        <f t="shared" si="87"/>
        <v>0.3236245954692557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-0.28033488367460002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0.23190527930033711</v>
      </c>
      <c r="Q326" s="11">
        <f>2*'OddsRatio_working_3-way'!K326*'OddsRatio_working_3-way'!L326*'OddsRatio_working_3-way'!M326</f>
        <v>7.7820563523603059E-2</v>
      </c>
      <c r="R326" s="11">
        <f t="shared" si="88"/>
        <v>0</v>
      </c>
      <c r="S326" s="11">
        <f t="shared" si="89"/>
        <v>-0.8272437459817602</v>
      </c>
      <c r="T326" s="11">
        <f t="shared" si="90"/>
        <v>-0.27759857247710074</v>
      </c>
      <c r="U326" s="11">
        <f>'OddsRatio_working_3-way'!S326-'OddsRatio_working_3-way'!R326^2/3</f>
        <v>-0.8272437459817602</v>
      </c>
      <c r="V326" s="11">
        <f>'OddsRatio_working_3-way'!S326*'OddsRatio_working_3-way'!R326/3-2*'OddsRatio_working_3-way'!R326^3/27-'OddsRatio_working_3-way'!T326</f>
        <v>0.27759857247710074</v>
      </c>
      <c r="W326" s="11">
        <f>'OddsRatio_working_3-way'!V326^2+4*'OddsRatio_working_3-way'!U326^3/27</f>
        <v>-6.8071133368370895E-3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0.14479993161096558</v>
      </c>
      <c r="Y326" s="11">
        <f>IF('OddsRatio_working_3-way'!W326&gt;=0,IF('OddsRatio_working_3-way'!V326+SQRT('OddsRatio_working_3-way'!W326)&gt;0,0,PI()),ACOS('OddsRatio_working_3-way'!V326/(2*'OddsRatio_working_3-way'!X326)))</f>
        <v>0.28889573111555888</v>
      </c>
      <c r="Z326" s="11">
        <f>'OddsRatio_working_3-way'!X326^(1/3)*COS('OddsRatio_working_3-way'!Y326/3)</f>
        <v>0.5226841157670602</v>
      </c>
      <c r="AA326" s="11">
        <f>'OddsRatio_working_3-way'!X326^(1/3)*COS(('OddsRatio_working_3-way'!Y326+2*PI())/3)</f>
        <v>-0.30506759777779358</v>
      </c>
      <c r="AB326" s="11">
        <f>'OddsRatio_working_3-way'!X326^(1/3)*COS(('OddsRatio_working_3-way'!Y326+4*PI())/3)</f>
        <v>-0.21761651798926679</v>
      </c>
      <c r="AC326" s="11">
        <f>'OddsRatio_working_3-way'!X326^(1/3)*SIN('OddsRatio_working_3-way'!Y326/3)</f>
        <v>5.0489904456829306E-2</v>
      </c>
      <c r="AD326" s="11">
        <f>'OddsRatio_working_3-way'!X326^(1/3)*SIN(('OddsRatio_working_3-way'!Y326+2*PI())/3)</f>
        <v>0.42741277018046592</v>
      </c>
      <c r="AE326" s="11">
        <f>'OddsRatio_working_3-way'!X326^(1/3)*SIN(('OddsRatio_working_3-way'!Y326+4*PI())/3)</f>
        <v>-0.4779026746372953</v>
      </c>
      <c r="AF326" s="11">
        <f>-'OddsRatio_working_3-way'!U326/(3*'OddsRatio_working_3-way'!X326^(1/3))*COS(('OddsRatio_working_3-way'!Y326)/3)</f>
        <v>0.5226841157670602</v>
      </c>
      <c r="AG326" s="11">
        <f>-'OddsRatio_working_3-way'!U326/(3*'OddsRatio_working_3-way'!X326^(1/3))*COS(('OddsRatio_working_3-way'!Y326+2*PI())/3)</f>
        <v>-0.30506759777779358</v>
      </c>
      <c r="AH326" s="11">
        <f>-'OddsRatio_working_3-way'!U326/(3*'OddsRatio_working_3-way'!X326^(1/3))*COS(('OddsRatio_working_3-way'!Y326+4*PI())/3)</f>
        <v>-0.21761651798926679</v>
      </c>
      <c r="AI326" s="11">
        <f>'OddsRatio_working_3-way'!U326/(3*'OddsRatio_working_3-way'!X326^(1/3))*SIN(('OddsRatio_working_3-way'!Y326)/3)</f>
        <v>-5.0489904456829306E-2</v>
      </c>
      <c r="AJ326" s="11">
        <f>'OddsRatio_working_3-way'!U326/(3*'OddsRatio_working_3-way'!X326^(1/3))*SIN(('OddsRatio_working_3-way'!Y326+2*PI())/3)</f>
        <v>-0.42741277018046592</v>
      </c>
      <c r="AK326" s="11">
        <f>'OddsRatio_working_3-way'!U326/(3*'OddsRatio_working_3-way'!X326^(1/3))*SIN(('OddsRatio_working_3-way'!Y326+4*PI())/3)</f>
        <v>0.4779026746372953</v>
      </c>
      <c r="AL326" s="11">
        <f>'OddsRatio_working_3-way'!Z326+'OddsRatio_working_3-way'!AF326</f>
        <v>1.0453682315341204</v>
      </c>
      <c r="AM326" s="11">
        <f>'OddsRatio_working_3-way'!AA326+'OddsRatio_working_3-way'!AG326</f>
        <v>-0.61013519555558715</v>
      </c>
      <c r="AN326" s="11">
        <f>'OddsRatio_working_3-way'!AB326+'OddsRatio_working_3-way'!AH326</f>
        <v>-0.43523303597853358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1.0453682315341204</v>
      </c>
      <c r="AS326" s="11">
        <f>IF(('OddsRatio_working_3-way'!X326=0),IF(Q326&gt;0,-Q326^(1/3),(-Q326)^(1/3)),'OddsRatio_working_3-way'!AM326-'OddsRatio_working_3-way'!R326/3)</f>
        <v>-0.61013519555558715</v>
      </c>
      <c r="AT326" s="11">
        <f>IF(('OddsRatio_working_3-way'!X326=0),IF(Q326&gt;0,-Q326^(1/3),(-Q326)^(1/3)),'OddsRatio_working_3-way'!AN326-'OddsRatio_working_3-way'!R326/3)</f>
        <v>-0.43523303597853358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1.73</v>
      </c>
      <c r="B327" s="4">
        <f>IF('True_Odds_Calculator_3-way'!B328="","",'True_Odds_Calculator_3-way'!B328)</f>
        <v>4.01</v>
      </c>
      <c r="C327" s="4">
        <f>IF('True_Odds_Calculator_3-way'!C328="","",'True_Odds_Calculator_3-way'!C328)</f>
        <v>5.07</v>
      </c>
      <c r="D327" s="9">
        <f t="shared" si="78"/>
        <v>0.56774606817328455</v>
      </c>
      <c r="E327" s="9">
        <f t="shared" si="79"/>
        <v>0.24158858430336499</v>
      </c>
      <c r="F327" s="9">
        <f t="shared" si="80"/>
        <v>0.19066534752335046</v>
      </c>
      <c r="G327" s="9">
        <f t="shared" si="81"/>
        <v>1.0429463221830724</v>
      </c>
      <c r="H327" s="9">
        <f t="shared" si="82"/>
        <v>1.7613508151936423</v>
      </c>
      <c r="I327" s="9">
        <f t="shared" si="83"/>
        <v>4.1392684297710476</v>
      </c>
      <c r="J327" s="9">
        <f t="shared" si="84"/>
        <v>5.244791531285105</v>
      </c>
      <c r="K327" s="11">
        <f t="shared" si="85"/>
        <v>0.5780346820809249</v>
      </c>
      <c r="L327" s="11">
        <f t="shared" si="86"/>
        <v>0.24937655860349128</v>
      </c>
      <c r="M327" s="11">
        <f t="shared" si="87"/>
        <v>0.1972386587771203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-0.25426426636717936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0.22205093120512442</v>
      </c>
      <c r="Q327" s="11">
        <f>2*'OddsRatio_working_3-way'!K327*'OddsRatio_working_3-way'!L327*'OddsRatio_working_3-way'!M327</f>
        <v>5.6863234623591406E-2</v>
      </c>
      <c r="R327" s="11">
        <f t="shared" si="88"/>
        <v>0</v>
      </c>
      <c r="S327" s="11">
        <f t="shared" si="89"/>
        <v>-0.87330765890816875</v>
      </c>
      <c r="T327" s="11">
        <f t="shared" si="90"/>
        <v>-0.22363832494447344</v>
      </c>
      <c r="U327" s="11">
        <f>'OddsRatio_working_3-way'!S327-'OddsRatio_working_3-way'!R327^2/3</f>
        <v>-0.87330765890816875</v>
      </c>
      <c r="V327" s="11">
        <f>'OddsRatio_working_3-way'!S327*'OddsRatio_working_3-way'!R327/3-2*'OddsRatio_working_3-way'!R327^3/27-'OddsRatio_working_3-way'!T327</f>
        <v>0.22363832494447344</v>
      </c>
      <c r="W327" s="11">
        <f>'OddsRatio_working_3-way'!V327^2+4*'OddsRatio_working_3-way'!U327^3/27</f>
        <v>-4.8658831802108365E-2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0.15706123979683709</v>
      </c>
      <c r="Y327" s="11">
        <f>IF('OddsRatio_working_3-way'!W327&gt;=0,IF('OddsRatio_working_3-way'!V327+SQRT('OddsRatio_working_3-way'!W327)&gt;0,0,PI()),ACOS('OddsRatio_working_3-way'!V327/(2*'OddsRatio_working_3-way'!X327)))</f>
        <v>0.77853046844227614</v>
      </c>
      <c r="Z327" s="11">
        <f>'OddsRatio_working_3-way'!X327^(1/3)*COS('OddsRatio_working_3-way'!Y327/3)</f>
        <v>0.52147316109153619</v>
      </c>
      <c r="AA327" s="11">
        <f>'OddsRatio_working_3-way'!X327^(1/3)*COS(('OddsRatio_working_3-way'!Y327+2*PI())/3)</f>
        <v>-0.38063746220617445</v>
      </c>
      <c r="AB327" s="11">
        <f>'OddsRatio_working_3-way'!X327^(1/3)*COS(('OddsRatio_working_3-way'!Y327+4*PI())/3)</f>
        <v>-0.14083569888536138</v>
      </c>
      <c r="AC327" s="11">
        <f>'OddsRatio_working_3-way'!X327^(1/3)*SIN('OddsRatio_working_3-way'!Y327/3)</f>
        <v>0.13844961260541833</v>
      </c>
      <c r="AD327" s="11">
        <f>'OddsRatio_working_3-way'!X327^(1/3)*SIN(('OddsRatio_working_3-way'!Y327+2*PI())/3)</f>
        <v>0.38238419859433614</v>
      </c>
      <c r="AE327" s="11">
        <f>'OddsRatio_working_3-way'!X327^(1/3)*SIN(('OddsRatio_working_3-way'!Y327+4*PI())/3)</f>
        <v>-0.52083381119975447</v>
      </c>
      <c r="AF327" s="11">
        <f>-'OddsRatio_working_3-way'!U327/(3*'OddsRatio_working_3-way'!X327^(1/3))*COS(('OddsRatio_working_3-way'!Y327)/3)</f>
        <v>0.52147316109153607</v>
      </c>
      <c r="AG327" s="11">
        <f>-'OddsRatio_working_3-way'!U327/(3*'OddsRatio_working_3-way'!X327^(1/3))*COS(('OddsRatio_working_3-way'!Y327+2*PI())/3)</f>
        <v>-0.38063746220617439</v>
      </c>
      <c r="AH327" s="11">
        <f>-'OddsRatio_working_3-way'!U327/(3*'OddsRatio_working_3-way'!X327^(1/3))*COS(('OddsRatio_working_3-way'!Y327+4*PI())/3)</f>
        <v>-0.14083569888536135</v>
      </c>
      <c r="AI327" s="11">
        <f>'OddsRatio_working_3-way'!U327/(3*'OddsRatio_working_3-way'!X327^(1/3))*SIN(('OddsRatio_working_3-way'!Y327)/3)</f>
        <v>-0.1384496126054183</v>
      </c>
      <c r="AJ327" s="11">
        <f>'OddsRatio_working_3-way'!U327/(3*'OddsRatio_working_3-way'!X327^(1/3))*SIN(('OddsRatio_working_3-way'!Y327+2*PI())/3)</f>
        <v>-0.38238419859433609</v>
      </c>
      <c r="AK327" s="11">
        <f>'OddsRatio_working_3-way'!U327/(3*'OddsRatio_working_3-way'!X327^(1/3))*SIN(('OddsRatio_working_3-way'!Y327+4*PI())/3)</f>
        <v>0.52083381119975436</v>
      </c>
      <c r="AL327" s="11">
        <f>'OddsRatio_working_3-way'!Z327+'OddsRatio_working_3-way'!AF327</f>
        <v>1.0429463221830724</v>
      </c>
      <c r="AM327" s="11">
        <f>'OddsRatio_working_3-way'!AA327+'OddsRatio_working_3-way'!AG327</f>
        <v>-0.7612749244123489</v>
      </c>
      <c r="AN327" s="11">
        <f>'OddsRatio_working_3-way'!AB327+'OddsRatio_working_3-way'!AH327</f>
        <v>-0.2816713977707227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1.0429463221830724</v>
      </c>
      <c r="AS327" s="11">
        <f>IF(('OddsRatio_working_3-way'!X327=0),IF(Q327&gt;0,-Q327^(1/3),(-Q327)^(1/3)),'OddsRatio_working_3-way'!AM327-'OddsRatio_working_3-way'!R327/3)</f>
        <v>-0.7612749244123489</v>
      </c>
      <c r="AT327" s="11">
        <f>IF(('OddsRatio_working_3-way'!X327=0),IF(Q327&gt;0,-Q327^(1/3),(-Q327)^(1/3)),'OddsRatio_working_3-way'!AN327-'OddsRatio_working_3-way'!R327/3)</f>
        <v>-0.2816713977707227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4.92</v>
      </c>
      <c r="B328" s="4">
        <f>IF('True_Odds_Calculator_3-way'!B329="","",'True_Odds_Calculator_3-way'!B329)</f>
        <v>3.83</v>
      </c>
      <c r="C328" s="4">
        <f>IF('True_Odds_Calculator_3-way'!C329="","",'True_Odds_Calculator_3-way'!C329)</f>
        <v>1.79</v>
      </c>
      <c r="D328" s="9">
        <f t="shared" si="78"/>
        <v>0.19709581772882279</v>
      </c>
      <c r="E328" s="9">
        <f t="shared" si="79"/>
        <v>0.25374634331872548</v>
      </c>
      <c r="F328" s="9">
        <f t="shared" si="80"/>
        <v>0.54915783895245185</v>
      </c>
      <c r="G328" s="9">
        <f t="shared" si="81"/>
        <v>1.039202646903189</v>
      </c>
      <c r="H328" s="9">
        <f t="shared" si="82"/>
        <v>5.0736743758605005</v>
      </c>
      <c r="I328" s="9">
        <f t="shared" si="83"/>
        <v>3.9409434907360259</v>
      </c>
      <c r="J328" s="9">
        <f t="shared" si="84"/>
        <v>1.8209700910535191</v>
      </c>
      <c r="K328" s="11">
        <f t="shared" si="85"/>
        <v>0.2032520325203252</v>
      </c>
      <c r="L328" s="11">
        <f t="shared" si="86"/>
        <v>0.2610966057441253</v>
      </c>
      <c r="M328" s="11">
        <f t="shared" si="87"/>
        <v>0.55865921787709494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-0.25982604706949097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0.22353958387958223</v>
      </c>
      <c r="Q328" s="11">
        <f>2*'OddsRatio_working_3-way'!K328*'OddsRatio_working_3-way'!L328*'OddsRatio_working_3-way'!M328</f>
        <v>5.9294319331454168E-2</v>
      </c>
      <c r="R328" s="11">
        <f t="shared" si="88"/>
        <v>0</v>
      </c>
      <c r="S328" s="11">
        <f t="shared" si="89"/>
        <v>-0.86034324272268259</v>
      </c>
      <c r="T328" s="11">
        <f t="shared" si="90"/>
        <v>-0.22820775669036672</v>
      </c>
      <c r="U328" s="11">
        <f>'OddsRatio_working_3-way'!S328-'OddsRatio_working_3-way'!R328^2/3</f>
        <v>-0.86034324272268259</v>
      </c>
      <c r="V328" s="11">
        <f>'OddsRatio_working_3-way'!S328*'OddsRatio_working_3-way'!R328/3-2*'OddsRatio_working_3-way'!R328^3/27-'OddsRatio_working_3-way'!T328</f>
        <v>0.22820775669036672</v>
      </c>
      <c r="W328" s="11">
        <f>'OddsRatio_working_3-way'!V328^2+4*'OddsRatio_working_3-way'!U328^3/27</f>
        <v>-4.2264611039341413E-2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0.15357684660536483</v>
      </c>
      <c r="Y328" s="11">
        <f>IF('OddsRatio_working_3-way'!W328&gt;=0,IF('OddsRatio_working_3-way'!V328+SQRT('OddsRatio_working_3-way'!W328)&gt;0,0,PI()),ACOS('OddsRatio_working_3-way'!V328/(2*'OddsRatio_working_3-way'!X328)))</f>
        <v>0.7332908756815204</v>
      </c>
      <c r="Z328" s="11">
        <f>'OddsRatio_working_3-way'!X328^(1/3)*COS('OddsRatio_working_3-way'!Y328/3)</f>
        <v>0.51960132345159449</v>
      </c>
      <c r="AA328" s="11">
        <f>'OddsRatio_working_3-way'!X328^(1/3)*COS(('OddsRatio_working_3-way'!Y328+2*PI())/3)</f>
        <v>-0.37203550115270706</v>
      </c>
      <c r="AB328" s="11">
        <f>'OddsRatio_working_3-way'!X328^(1/3)*COS(('OddsRatio_working_3-way'!Y328+4*PI())/3)</f>
        <v>-0.14756582229888762</v>
      </c>
      <c r="AC328" s="11">
        <f>'OddsRatio_working_3-way'!X328^(1/3)*SIN('OddsRatio_working_3-way'!Y328/3)</f>
        <v>0.12959762951116169</v>
      </c>
      <c r="AD328" s="11">
        <f>'OddsRatio_working_3-way'!X328^(1/3)*SIN(('OddsRatio_working_3-way'!Y328+2*PI())/3)</f>
        <v>0.38518913119351511</v>
      </c>
      <c r="AE328" s="11">
        <f>'OddsRatio_working_3-way'!X328^(1/3)*SIN(('OddsRatio_working_3-way'!Y328+4*PI())/3)</f>
        <v>-0.51478676070467655</v>
      </c>
      <c r="AF328" s="11">
        <f>-'OddsRatio_working_3-way'!U328/(3*'OddsRatio_working_3-way'!X328^(1/3))*COS(('OddsRatio_working_3-way'!Y328)/3)</f>
        <v>0.51960132345159449</v>
      </c>
      <c r="AG328" s="11">
        <f>-'OddsRatio_working_3-way'!U328/(3*'OddsRatio_working_3-way'!X328^(1/3))*COS(('OddsRatio_working_3-way'!Y328+2*PI())/3)</f>
        <v>-0.37203550115270706</v>
      </c>
      <c r="AH328" s="11">
        <f>-'OddsRatio_working_3-way'!U328/(3*'OddsRatio_working_3-way'!X328^(1/3))*COS(('OddsRatio_working_3-way'!Y328+4*PI())/3)</f>
        <v>-0.14756582229888762</v>
      </c>
      <c r="AI328" s="11">
        <f>'OddsRatio_working_3-way'!U328/(3*'OddsRatio_working_3-way'!X328^(1/3))*SIN(('OddsRatio_working_3-way'!Y328)/3)</f>
        <v>-0.12959762951116169</v>
      </c>
      <c r="AJ328" s="11">
        <f>'OddsRatio_working_3-way'!U328/(3*'OddsRatio_working_3-way'!X328^(1/3))*SIN(('OddsRatio_working_3-way'!Y328+2*PI())/3)</f>
        <v>-0.38518913119351511</v>
      </c>
      <c r="AK328" s="11">
        <f>'OddsRatio_working_3-way'!U328/(3*'OddsRatio_working_3-way'!X328^(1/3))*SIN(('OddsRatio_working_3-way'!Y328+4*PI())/3)</f>
        <v>0.51478676070467655</v>
      </c>
      <c r="AL328" s="11">
        <f>'OddsRatio_working_3-way'!Z328+'OddsRatio_working_3-way'!AF328</f>
        <v>1.039202646903189</v>
      </c>
      <c r="AM328" s="11">
        <f>'OddsRatio_working_3-way'!AA328+'OddsRatio_working_3-way'!AG328</f>
        <v>-0.74407100230541412</v>
      </c>
      <c r="AN328" s="11">
        <f>'OddsRatio_working_3-way'!AB328+'OddsRatio_working_3-way'!AH328</f>
        <v>-0.29513164459777524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1.039202646903189</v>
      </c>
      <c r="AS328" s="11">
        <f>IF(('OddsRatio_working_3-way'!X328=0),IF(Q328&gt;0,-Q328^(1/3),(-Q328)^(1/3)),'OddsRatio_working_3-way'!AM328-'OddsRatio_working_3-way'!R328/3)</f>
        <v>-0.74407100230541412</v>
      </c>
      <c r="AT328" s="11">
        <f>IF(('OddsRatio_working_3-way'!X328=0),IF(Q328&gt;0,-Q328^(1/3),(-Q328)^(1/3)),'OddsRatio_working_3-way'!AN328-'OddsRatio_working_3-way'!R328/3)</f>
        <v>-0.29513164459777524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8.67</v>
      </c>
      <c r="B329" s="4">
        <f>IF('True_Odds_Calculator_3-way'!B330="","",'True_Odds_Calculator_3-way'!B330)</f>
        <v>5.98</v>
      </c>
      <c r="C329" s="4">
        <f>IF('True_Odds_Calculator_3-way'!C330="","",'True_Odds_Calculator_3-way'!C330)</f>
        <v>1.34</v>
      </c>
      <c r="D329" s="9">
        <f t="shared" si="78"/>
        <v>0.10864323848681191</v>
      </c>
      <c r="E329" s="9">
        <f t="shared" si="79"/>
        <v>0.15805274597292437</v>
      </c>
      <c r="F329" s="9">
        <f t="shared" si="80"/>
        <v>0.7333040155402637</v>
      </c>
      <c r="G329" s="9">
        <f t="shared" si="81"/>
        <v>1.0696790658038777</v>
      </c>
      <c r="H329" s="9">
        <f t="shared" si="82"/>
        <v>9.2044384347157404</v>
      </c>
      <c r="I329" s="9">
        <f t="shared" si="83"/>
        <v>6.3270017477033109</v>
      </c>
      <c r="J329" s="9">
        <f t="shared" si="84"/>
        <v>1.3636908823733187</v>
      </c>
      <c r="K329" s="11">
        <f t="shared" si="85"/>
        <v>0.11534025374855825</v>
      </c>
      <c r="L329" s="11">
        <f t="shared" si="86"/>
        <v>0.16722408026755853</v>
      </c>
      <c r="M329" s="11">
        <f t="shared" si="87"/>
        <v>0.74626865671641784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-0.18692980112226598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0.18697522789818943</v>
      </c>
      <c r="Q329" s="11">
        <f>2*'OddsRatio_working_3-way'!K329*'OddsRatio_working_3-way'!L329*'OddsRatio_working_3-way'!M329</f>
        <v>2.8787563956611154E-2</v>
      </c>
      <c r="R329" s="11">
        <f t="shared" si="88"/>
        <v>0</v>
      </c>
      <c r="S329" s="11">
        <f t="shared" si="89"/>
        <v>-1.0002430151621129</v>
      </c>
      <c r="T329" s="11">
        <f t="shared" si="90"/>
        <v>-0.15400200387407434</v>
      </c>
      <c r="U329" s="11">
        <f>'OddsRatio_working_3-way'!S329-'OddsRatio_working_3-way'!R329^2/3</f>
        <v>-1.0002430151621129</v>
      </c>
      <c r="V329" s="11">
        <f>'OddsRatio_working_3-way'!S329*'OddsRatio_working_3-way'!R329/3-2*'OddsRatio_working_3-way'!R329^3/27-'OddsRatio_working_3-way'!T329</f>
        <v>0.15400200387407434</v>
      </c>
      <c r="W329" s="11">
        <f>'OddsRatio_working_3-way'!V329^2+4*'OddsRatio_working_3-way'!U329^3/27</f>
        <v>-0.12453956393903585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0.19252024642636048</v>
      </c>
      <c r="Y329" s="11">
        <f>IF('OddsRatio_working_3-way'!W329&gt;=0,IF('OddsRatio_working_3-way'!V329+SQRT('OddsRatio_working_3-way'!W329)&gt;0,0,PI()),ACOS('OddsRatio_working_3-way'!V329/(2*'OddsRatio_working_3-way'!X329)))</f>
        <v>1.1593196998427877</v>
      </c>
      <c r="Z329" s="11">
        <f>'OddsRatio_working_3-way'!X329^(1/3)*COS('OddsRatio_working_3-way'!Y329/3)</f>
        <v>0.53483953290193886</v>
      </c>
      <c r="AA329" s="11">
        <f>'OddsRatio_working_3-way'!X329^(1/3)*COS(('OddsRatio_working_3-way'!Y329+2*PI())/3)</f>
        <v>-0.45588928474094409</v>
      </c>
      <c r="AB329" s="11">
        <f>'OddsRatio_working_3-way'!X329^(1/3)*COS(('OddsRatio_working_3-way'!Y329+4*PI())/3)</f>
        <v>-7.895024816099469E-2</v>
      </c>
      <c r="AC329" s="11">
        <f>'OddsRatio_working_3-way'!X329^(1/3)*SIN('OddsRatio_working_3-way'!Y329/3)</f>
        <v>0.21762585423751185</v>
      </c>
      <c r="AD329" s="11">
        <f>'OddsRatio_working_3-way'!X329^(1/3)*SIN(('OddsRatio_working_3-way'!Y329+2*PI())/3)</f>
        <v>0.35437169532252627</v>
      </c>
      <c r="AE329" s="11">
        <f>'OddsRatio_working_3-way'!X329^(1/3)*SIN(('OddsRatio_working_3-way'!Y329+4*PI())/3)</f>
        <v>-0.57199754956003812</v>
      </c>
      <c r="AF329" s="11">
        <f>-'OddsRatio_working_3-way'!U329/(3*'OddsRatio_working_3-way'!X329^(1/3))*COS(('OddsRatio_working_3-way'!Y329)/3)</f>
        <v>0.53483953290193897</v>
      </c>
      <c r="AG329" s="11">
        <f>-'OddsRatio_working_3-way'!U329/(3*'OddsRatio_working_3-way'!X329^(1/3))*COS(('OddsRatio_working_3-way'!Y329+2*PI())/3)</f>
        <v>-0.45588928474094415</v>
      </c>
      <c r="AH329" s="11">
        <f>-'OddsRatio_working_3-way'!U329/(3*'OddsRatio_working_3-way'!X329^(1/3))*COS(('OddsRatio_working_3-way'!Y329+4*PI())/3)</f>
        <v>-7.8950248160994704E-2</v>
      </c>
      <c r="AI329" s="11">
        <f>'OddsRatio_working_3-way'!U329/(3*'OddsRatio_working_3-way'!X329^(1/3))*SIN(('OddsRatio_working_3-way'!Y329)/3)</f>
        <v>-0.21762585423751191</v>
      </c>
      <c r="AJ329" s="11">
        <f>'OddsRatio_working_3-way'!U329/(3*'OddsRatio_working_3-way'!X329^(1/3))*SIN(('OddsRatio_working_3-way'!Y329+2*PI())/3)</f>
        <v>-0.35437169532252633</v>
      </c>
      <c r="AK329" s="11">
        <f>'OddsRatio_working_3-way'!U329/(3*'OddsRatio_working_3-way'!X329^(1/3))*SIN(('OddsRatio_working_3-way'!Y329+4*PI())/3)</f>
        <v>0.57199754956003823</v>
      </c>
      <c r="AL329" s="11">
        <f>'OddsRatio_working_3-way'!Z329+'OddsRatio_working_3-way'!AF329</f>
        <v>1.0696790658038777</v>
      </c>
      <c r="AM329" s="11">
        <f>'OddsRatio_working_3-way'!AA329+'OddsRatio_working_3-way'!AG329</f>
        <v>-0.91177856948188829</v>
      </c>
      <c r="AN329" s="11">
        <f>'OddsRatio_working_3-way'!AB329+'OddsRatio_working_3-way'!AH329</f>
        <v>-0.15790049632198938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1.0696790658038777</v>
      </c>
      <c r="AS329" s="11">
        <f>IF(('OddsRatio_working_3-way'!X329=0),IF(Q329&gt;0,-Q329^(1/3),(-Q329)^(1/3)),'OddsRatio_working_3-way'!AM329-'OddsRatio_working_3-way'!R329/3)</f>
        <v>-0.91177856948188829</v>
      </c>
      <c r="AT329" s="11">
        <f>IF(('OddsRatio_working_3-way'!X329=0),IF(Q329&gt;0,-Q329^(1/3),(-Q329)^(1/3)),'OddsRatio_working_3-way'!AN329-'OddsRatio_working_3-way'!R329/3)</f>
        <v>-0.15790049632198938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1.54</v>
      </c>
      <c r="B330" s="4">
        <f>IF('True_Odds_Calculator_3-way'!B331="","",'True_Odds_Calculator_3-way'!B331)</f>
        <v>4.33</v>
      </c>
      <c r="C330" s="4">
        <f>IF('True_Odds_Calculator_3-way'!C331="","",'True_Odds_Calculator_3-way'!C331)</f>
        <v>6.84</v>
      </c>
      <c r="D330" s="9">
        <f t="shared" si="78"/>
        <v>0.63782272858028843</v>
      </c>
      <c r="E330" s="9">
        <f t="shared" si="79"/>
        <v>0.22214119229248477</v>
      </c>
      <c r="F330" s="9">
        <f t="shared" si="80"/>
        <v>0.14003607912722679</v>
      </c>
      <c r="G330" s="9">
        <f t="shared" si="81"/>
        <v>1.0515439803629025</v>
      </c>
      <c r="H330" s="9">
        <f t="shared" si="82"/>
        <v>1.5678337493959673</v>
      </c>
      <c r="I330" s="9">
        <f t="shared" si="83"/>
        <v>4.5016414546084658</v>
      </c>
      <c r="J330" s="9">
        <f t="shared" si="84"/>
        <v>7.1410168453193501</v>
      </c>
      <c r="K330" s="11">
        <f t="shared" si="85"/>
        <v>0.64935064935064934</v>
      </c>
      <c r="L330" s="11">
        <f t="shared" si="86"/>
        <v>0.23094688221709006</v>
      </c>
      <c r="M330" s="11">
        <f t="shared" si="87"/>
        <v>0.14619883040935672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-0.23024283362195119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0.21288963187589663</v>
      </c>
      <c r="Q330" s="11">
        <f>2*'OddsRatio_working_3-way'!K330*'OddsRatio_working_3-way'!L330*'OddsRatio_working_3-way'!M330</f>
        <v>4.3849563723150693E-2</v>
      </c>
      <c r="R330" s="11">
        <f t="shared" si="88"/>
        <v>0</v>
      </c>
      <c r="S330" s="11">
        <f t="shared" si="89"/>
        <v>-0.92463087135842081</v>
      </c>
      <c r="T330" s="11">
        <f t="shared" si="90"/>
        <v>-0.19044920110369118</v>
      </c>
      <c r="U330" s="11">
        <f>'OddsRatio_working_3-way'!S330-'OddsRatio_working_3-way'!R330^2/3</f>
        <v>-0.92463087135842081</v>
      </c>
      <c r="V330" s="11">
        <f>'OddsRatio_working_3-way'!S330*'OddsRatio_working_3-way'!R330/3-2*'OddsRatio_working_3-way'!R330^3/27-'OddsRatio_working_3-way'!T330</f>
        <v>0.19044920110369118</v>
      </c>
      <c r="W330" s="11">
        <f>'OddsRatio_working_3-way'!V330^2+4*'OddsRatio_working_3-way'!U330^3/27</f>
        <v>-8.0841101203132149E-2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0.17110815249730676</v>
      </c>
      <c r="Y330" s="11">
        <f>IF('OddsRatio_working_3-way'!W330&gt;=0,IF('OddsRatio_working_3-way'!V330+SQRT('OddsRatio_working_3-way'!W330)&gt;0,0,PI()),ACOS('OddsRatio_working_3-way'!V330/(2*'OddsRatio_working_3-way'!X330)))</f>
        <v>0.98060856943194963</v>
      </c>
      <c r="Z330" s="11">
        <f>'OddsRatio_working_3-way'!X330^(1/3)*COS('OddsRatio_working_3-way'!Y330/3)</f>
        <v>0.52577199018145127</v>
      </c>
      <c r="AA330" s="11">
        <f>'OddsRatio_working_3-way'!X330^(1/3)*COS(('OddsRatio_working_3-way'!Y330+2*PI())/3)</f>
        <v>-0.41725755527938924</v>
      </c>
      <c r="AB330" s="11">
        <f>'OddsRatio_working_3-way'!X330^(1/3)*COS(('OddsRatio_working_3-way'!Y330+4*PI())/3)</f>
        <v>-0.10851443490206215</v>
      </c>
      <c r="AC330" s="11">
        <f>'OddsRatio_working_3-way'!X330^(1/3)*SIN('OddsRatio_working_3-way'!Y330/3)</f>
        <v>0.17825292366029483</v>
      </c>
      <c r="AD330" s="11">
        <f>'OddsRatio_working_3-way'!X330^(1/3)*SIN(('OddsRatio_working_3-way'!Y330+2*PI())/3)</f>
        <v>0.36620543826529173</v>
      </c>
      <c r="AE330" s="11">
        <f>'OddsRatio_working_3-way'!X330^(1/3)*SIN(('OddsRatio_working_3-way'!Y330+4*PI())/3)</f>
        <v>-0.54445836192558661</v>
      </c>
      <c r="AF330" s="11">
        <f>-'OddsRatio_working_3-way'!U330/(3*'OddsRatio_working_3-way'!X330^(1/3))*COS(('OddsRatio_working_3-way'!Y330)/3)</f>
        <v>0.52577199018145127</v>
      </c>
      <c r="AG330" s="11">
        <f>-'OddsRatio_working_3-way'!U330/(3*'OddsRatio_working_3-way'!X330^(1/3))*COS(('OddsRatio_working_3-way'!Y330+2*PI())/3)</f>
        <v>-0.41725755527938924</v>
      </c>
      <c r="AH330" s="11">
        <f>-'OddsRatio_working_3-way'!U330/(3*'OddsRatio_working_3-way'!X330^(1/3))*COS(('OddsRatio_working_3-way'!Y330+4*PI())/3)</f>
        <v>-0.10851443490206215</v>
      </c>
      <c r="AI330" s="11">
        <f>'OddsRatio_working_3-way'!U330/(3*'OddsRatio_working_3-way'!X330^(1/3))*SIN(('OddsRatio_working_3-way'!Y330)/3)</f>
        <v>-0.17825292366029483</v>
      </c>
      <c r="AJ330" s="11">
        <f>'OddsRatio_working_3-way'!U330/(3*'OddsRatio_working_3-way'!X330^(1/3))*SIN(('OddsRatio_working_3-way'!Y330+2*PI())/3)</f>
        <v>-0.36620543826529173</v>
      </c>
      <c r="AK330" s="11">
        <f>'OddsRatio_working_3-way'!U330/(3*'OddsRatio_working_3-way'!X330^(1/3))*SIN(('OddsRatio_working_3-way'!Y330+4*PI())/3)</f>
        <v>0.54445836192558661</v>
      </c>
      <c r="AL330" s="11">
        <f>'OddsRatio_working_3-way'!Z330+'OddsRatio_working_3-way'!AF330</f>
        <v>1.0515439803629025</v>
      </c>
      <c r="AM330" s="11">
        <f>'OddsRatio_working_3-way'!AA330+'OddsRatio_working_3-way'!AG330</f>
        <v>-0.83451511055877847</v>
      </c>
      <c r="AN330" s="11">
        <f>'OddsRatio_working_3-way'!AB330+'OddsRatio_working_3-way'!AH330</f>
        <v>-0.21702886980412431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1.0515439803629025</v>
      </c>
      <c r="AS330" s="11">
        <f>IF(('OddsRatio_working_3-way'!X330=0),IF(Q330&gt;0,-Q330^(1/3),(-Q330)^(1/3)),'OddsRatio_working_3-way'!AM330-'OddsRatio_working_3-way'!R330/3)</f>
        <v>-0.83451511055877847</v>
      </c>
      <c r="AT330" s="11">
        <f>IF(('OddsRatio_working_3-way'!X330=0),IF(Q330&gt;0,-Q330^(1/3),(-Q330)^(1/3)),'OddsRatio_working_3-way'!AN330-'OddsRatio_working_3-way'!R330/3)</f>
        <v>-0.21702886980412431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2.06</v>
      </c>
      <c r="B331" s="4">
        <f>IF('True_Odds_Calculator_3-way'!B332="","",'True_Odds_Calculator_3-way'!B332)</f>
        <v>3.56</v>
      </c>
      <c r="C331" s="4">
        <f>IF('True_Odds_Calculator_3-way'!C332="","",'True_Odds_Calculator_3-way'!C332)</f>
        <v>3.91</v>
      </c>
      <c r="D331" s="9">
        <f t="shared" si="78"/>
        <v>0.47680455568533459</v>
      </c>
      <c r="E331" s="9">
        <f t="shared" si="79"/>
        <v>0.27396720576161476</v>
      </c>
      <c r="F331" s="9">
        <f t="shared" si="80"/>
        <v>0.24922823855305076</v>
      </c>
      <c r="G331" s="9">
        <f t="shared" si="81"/>
        <v>1.0351843369755063</v>
      </c>
      <c r="H331" s="9">
        <f t="shared" si="82"/>
        <v>2.0972953971940367</v>
      </c>
      <c r="I331" s="9">
        <f t="shared" si="83"/>
        <v>3.6500719026572956</v>
      </c>
      <c r="J331" s="9">
        <f t="shared" si="84"/>
        <v>4.0123864205987232</v>
      </c>
      <c r="K331" s="11">
        <f t="shared" si="85"/>
        <v>0.4854368932038835</v>
      </c>
      <c r="L331" s="11">
        <f t="shared" si="86"/>
        <v>0.2808988764044944</v>
      </c>
      <c r="M331" s="11">
        <f t="shared" si="87"/>
        <v>0.25575447570332482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-0.27538789335816771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0.22772945433930278</v>
      </c>
      <c r="Q331" s="11">
        <f>2*'OddsRatio_working_3-way'!K331*'OddsRatio_working_3-way'!L331*'OddsRatio_working_3-way'!M331</f>
        <v>6.9748684330567481E-2</v>
      </c>
      <c r="R331" s="11">
        <f t="shared" si="88"/>
        <v>0</v>
      </c>
      <c r="S331" s="11">
        <f t="shared" si="89"/>
        <v>-0.82694068923036979</v>
      </c>
      <c r="T331" s="11">
        <f t="shared" si="90"/>
        <v>-0.25327433054528942</v>
      </c>
      <c r="U331" s="11">
        <f>'OddsRatio_working_3-way'!S331-'OddsRatio_working_3-way'!R331^2/3</f>
        <v>-0.82694068923036979</v>
      </c>
      <c r="V331" s="11">
        <f>'OddsRatio_working_3-way'!S331*'OddsRatio_working_3-way'!R331/3-2*'OddsRatio_working_3-way'!R331^3/27-'OddsRatio_working_3-way'!T331</f>
        <v>0.25327433054528942</v>
      </c>
      <c r="W331" s="11">
        <f>'OddsRatio_working_3-way'!V331^2+4*'OddsRatio_working_3-way'!U331^3/27</f>
        <v>-1.9628054029248054E-2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0.14472036876543379</v>
      </c>
      <c r="Y331" s="11">
        <f>IF('OddsRatio_working_3-way'!W331&gt;=0,IF('OddsRatio_working_3-way'!V331+SQRT('OddsRatio_working_3-way'!W331)&gt;0,0,PI()),ACOS('OddsRatio_working_3-way'!V331/(2*'OddsRatio_working_3-way'!X331)))</f>
        <v>0.50526283731959887</v>
      </c>
      <c r="Z331" s="11">
        <f>'OddsRatio_working_3-way'!X331^(1/3)*COS('OddsRatio_working_3-way'!Y331/3)</f>
        <v>0.51759216848775302</v>
      </c>
      <c r="AA331" s="11">
        <f>'OddsRatio_working_3-way'!X331^(1/3)*COS(('OddsRatio_working_3-way'!Y331+2*PI())/3)</f>
        <v>-0.33501243844493689</v>
      </c>
      <c r="AB331" s="11">
        <f>'OddsRatio_working_3-way'!X331^(1/3)*COS(('OddsRatio_working_3-way'!Y331+4*PI())/3)</f>
        <v>-0.18257973004281633</v>
      </c>
      <c r="AC331" s="11">
        <f>'OddsRatio_working_3-way'!X331^(1/3)*SIN('OddsRatio_working_3-way'!Y331/3)</f>
        <v>8.8007065229268253E-2</v>
      </c>
      <c r="AD331" s="11">
        <f>'OddsRatio_working_3-way'!X331^(1/3)*SIN(('OddsRatio_working_3-way'!Y331+2*PI())/3)</f>
        <v>0.40424443409563549</v>
      </c>
      <c r="AE331" s="11">
        <f>'OddsRatio_working_3-way'!X331^(1/3)*SIN(('OddsRatio_working_3-way'!Y331+4*PI())/3)</f>
        <v>-0.49225149932490359</v>
      </c>
      <c r="AF331" s="11">
        <f>-'OddsRatio_working_3-way'!U331/(3*'OddsRatio_working_3-way'!X331^(1/3))*COS(('OddsRatio_working_3-way'!Y331)/3)</f>
        <v>0.51759216848775313</v>
      </c>
      <c r="AG331" s="11">
        <f>-'OddsRatio_working_3-way'!U331/(3*'OddsRatio_working_3-way'!X331^(1/3))*COS(('OddsRatio_working_3-way'!Y331+2*PI())/3)</f>
        <v>-0.33501243844493694</v>
      </c>
      <c r="AH331" s="11">
        <f>-'OddsRatio_working_3-way'!U331/(3*'OddsRatio_working_3-way'!X331^(1/3))*COS(('OddsRatio_working_3-way'!Y331+4*PI())/3)</f>
        <v>-0.18257973004281636</v>
      </c>
      <c r="AI331" s="11">
        <f>'OddsRatio_working_3-way'!U331/(3*'OddsRatio_working_3-way'!X331^(1/3))*SIN(('OddsRatio_working_3-way'!Y331)/3)</f>
        <v>-8.8007065229268266E-2</v>
      </c>
      <c r="AJ331" s="11">
        <f>'OddsRatio_working_3-way'!U331/(3*'OddsRatio_working_3-way'!X331^(1/3))*SIN(('OddsRatio_working_3-way'!Y331+2*PI())/3)</f>
        <v>-0.4042444340956356</v>
      </c>
      <c r="AK331" s="11">
        <f>'OddsRatio_working_3-way'!U331/(3*'OddsRatio_working_3-way'!X331^(1/3))*SIN(('OddsRatio_working_3-way'!Y331+4*PI())/3)</f>
        <v>0.4922514993249037</v>
      </c>
      <c r="AL331" s="11">
        <f>'OddsRatio_working_3-way'!Z331+'OddsRatio_working_3-way'!AF331</f>
        <v>1.0351843369755063</v>
      </c>
      <c r="AM331" s="11">
        <f>'OddsRatio_working_3-way'!AA331+'OddsRatio_working_3-way'!AG331</f>
        <v>-0.67002487688987378</v>
      </c>
      <c r="AN331" s="11">
        <f>'OddsRatio_working_3-way'!AB331+'OddsRatio_working_3-way'!AH331</f>
        <v>-0.36515946008563271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1.0351843369755063</v>
      </c>
      <c r="AS331" s="11">
        <f>IF(('OddsRatio_working_3-way'!X331=0),IF(Q331&gt;0,-Q331^(1/3),(-Q331)^(1/3)),'OddsRatio_working_3-way'!AM331-'OddsRatio_working_3-way'!R331/3)</f>
        <v>-0.67002487688987378</v>
      </c>
      <c r="AT331" s="11">
        <f>IF(('OddsRatio_working_3-way'!X331=0),IF(Q331&gt;0,-Q331^(1/3),(-Q331)^(1/3)),'OddsRatio_working_3-way'!AN331-'OddsRatio_working_3-way'!R331/3)</f>
        <v>-0.36515946008563271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3.07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2.4700000000000002</v>
      </c>
      <c r="D332" s="9">
        <f t="shared" si="78"/>
        <v>0.31844952831146067</v>
      </c>
      <c r="E332" s="9">
        <f t="shared" si="79"/>
        <v>0.28470347793292916</v>
      </c>
      <c r="F332" s="9">
        <f t="shared" si="80"/>
        <v>0.39684699375560989</v>
      </c>
      <c r="G332" s="9">
        <f t="shared" si="81"/>
        <v>1.0339203117810953</v>
      </c>
      <c r="H332" s="9">
        <f t="shared" si="82"/>
        <v>3.1402150453868676</v>
      </c>
      <c r="I332" s="9">
        <f t="shared" si="83"/>
        <v>3.5124263576280632</v>
      </c>
      <c r="J332" s="9">
        <f t="shared" si="84"/>
        <v>2.5198628583182101</v>
      </c>
      <c r="K332" s="11">
        <f t="shared" si="85"/>
        <v>0.32573289902280134</v>
      </c>
      <c r="L332" s="11">
        <f t="shared" si="86"/>
        <v>0.29154518950437314</v>
      </c>
      <c r="M332" s="11">
        <f t="shared" si="87"/>
        <v>0.40485829959514169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-0.2842919124420924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0.22953286754950059</v>
      </c>
      <c r="Q332" s="11">
        <f>2*'OddsRatio_working_3-way'!K332*'OddsRatio_working_3-way'!L332*'OddsRatio_working_3-way'!M332</f>
        <v>7.689543301490806E-2</v>
      </c>
      <c r="R332" s="11">
        <f t="shared" si="88"/>
        <v>0</v>
      </c>
      <c r="S332" s="11">
        <f t="shared" si="89"/>
        <v>-0.8073844436086598</v>
      </c>
      <c r="T332" s="11">
        <f t="shared" si="90"/>
        <v>-0.27048055062266657</v>
      </c>
      <c r="U332" s="11">
        <f>'OddsRatio_working_3-way'!S332-'OddsRatio_working_3-way'!R332^2/3</f>
        <v>-0.8073844436086598</v>
      </c>
      <c r="V332" s="11">
        <f>'OddsRatio_working_3-way'!S332*'OddsRatio_working_3-way'!R332/3-2*'OddsRatio_working_3-way'!R332^3/27-'OddsRatio_working_3-way'!T332</f>
        <v>0.27048055062266657</v>
      </c>
      <c r="W332" s="11">
        <f>'OddsRatio_working_3-way'!V332^2+4*'OddsRatio_working_3-way'!U332^3/27</f>
        <v>-4.8120356489589899E-3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0.13961712279847688</v>
      </c>
      <c r="Y332" s="11">
        <f>IF('OddsRatio_working_3-way'!W332&gt;=0,IF('OddsRatio_working_3-way'!V332+SQRT('OddsRatio_working_3-way'!W332)&gt;0,0,PI()),ACOS('OddsRatio_working_3-way'!V332/(2*'OddsRatio_working_3-way'!X332)))</f>
        <v>0.25105420268689072</v>
      </c>
      <c r="Z332" s="11">
        <f>'OddsRatio_working_3-way'!X332^(1/3)*COS('OddsRatio_working_3-way'!Y332/3)</f>
        <v>0.51696015589054767</v>
      </c>
      <c r="AA332" s="11">
        <f>'OddsRatio_working_3-way'!X332^(1/3)*COS(('OddsRatio_working_3-way'!Y332+2*PI())/3)</f>
        <v>-0.29603349081788083</v>
      </c>
      <c r="AB332" s="11">
        <f>'OddsRatio_working_3-way'!X332^(1/3)*COS(('OddsRatio_working_3-way'!Y332+4*PI())/3)</f>
        <v>-0.22092666507266695</v>
      </c>
      <c r="AC332" s="11">
        <f>'OddsRatio_working_3-way'!X332^(1/3)*SIN('OddsRatio_working_3-way'!Y332/3)</f>
        <v>4.3362946061977652E-2</v>
      </c>
      <c r="AD332" s="11">
        <f>'OddsRatio_working_3-way'!X332^(1/3)*SIN(('OddsRatio_working_3-way'!Y332+2*PI())/3)</f>
        <v>0.42601915471458907</v>
      </c>
      <c r="AE332" s="11">
        <f>'OddsRatio_working_3-way'!X332^(1/3)*SIN(('OddsRatio_working_3-way'!Y332+4*PI())/3)</f>
        <v>-0.46938210077656661</v>
      </c>
      <c r="AF332" s="11">
        <f>-'OddsRatio_working_3-way'!U332/(3*'OddsRatio_working_3-way'!X332^(1/3))*COS(('OddsRatio_working_3-way'!Y332)/3)</f>
        <v>0.51696015589054756</v>
      </c>
      <c r="AG332" s="11">
        <f>-'OddsRatio_working_3-way'!U332/(3*'OddsRatio_working_3-way'!X332^(1/3))*COS(('OddsRatio_working_3-way'!Y332+2*PI())/3)</f>
        <v>-0.29603349081788072</v>
      </c>
      <c r="AH332" s="11">
        <f>-'OddsRatio_working_3-way'!U332/(3*'OddsRatio_working_3-way'!X332^(1/3))*COS(('OddsRatio_working_3-way'!Y332+4*PI())/3)</f>
        <v>-0.22092666507266692</v>
      </c>
      <c r="AI332" s="11">
        <f>'OddsRatio_working_3-way'!U332/(3*'OddsRatio_working_3-way'!X332^(1/3))*SIN(('OddsRatio_working_3-way'!Y332)/3)</f>
        <v>-4.3362946061977645E-2</v>
      </c>
      <c r="AJ332" s="11">
        <f>'OddsRatio_working_3-way'!U332/(3*'OddsRatio_working_3-way'!X332^(1/3))*SIN(('OddsRatio_working_3-way'!Y332+2*PI())/3)</f>
        <v>-0.42601915471458901</v>
      </c>
      <c r="AK332" s="11">
        <f>'OddsRatio_working_3-way'!U332/(3*'OddsRatio_working_3-way'!X332^(1/3))*SIN(('OddsRatio_working_3-way'!Y332+4*PI())/3)</f>
        <v>0.46938210077656656</v>
      </c>
      <c r="AL332" s="11">
        <f>'OddsRatio_working_3-way'!Z332+'OddsRatio_working_3-way'!AF332</f>
        <v>1.0339203117810953</v>
      </c>
      <c r="AM332" s="11">
        <f>'OddsRatio_working_3-way'!AA332+'OddsRatio_working_3-way'!AG332</f>
        <v>-0.59206698163576155</v>
      </c>
      <c r="AN332" s="11">
        <f>'OddsRatio_working_3-way'!AB332+'OddsRatio_working_3-way'!AH332</f>
        <v>-0.4418533301453339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1.0339203117810953</v>
      </c>
      <c r="AS332" s="11">
        <f>IF(('OddsRatio_working_3-way'!X332=0),IF(Q332&gt;0,-Q332^(1/3),(-Q332)^(1/3)),'OddsRatio_working_3-way'!AM332-'OddsRatio_working_3-way'!R332/3)</f>
        <v>-0.59206698163576155</v>
      </c>
      <c r="AT332" s="11">
        <f>IF(('OddsRatio_working_3-way'!X332=0),IF(Q332&gt;0,-Q332^(1/3),(-Q332)^(1/3)),'OddsRatio_working_3-way'!AN332-'OddsRatio_working_3-way'!R332/3)</f>
        <v>-0.4418533301453339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2.3199999999999998</v>
      </c>
      <c r="B333" s="4">
        <f>IF('True_Odds_Calculator_3-way'!B334="","",'True_Odds_Calculator_3-way'!B334)</f>
        <v>3.46</v>
      </c>
      <c r="C333" s="4">
        <f>IF('True_Odds_Calculator_3-way'!C334="","",'True_Odds_Calculator_3-way'!C334)</f>
        <v>3.3</v>
      </c>
      <c r="D333" s="9">
        <f t="shared" si="78"/>
        <v>0.42245728215606582</v>
      </c>
      <c r="E333" s="9">
        <f t="shared" si="79"/>
        <v>0.28186614402512344</v>
      </c>
      <c r="F333" s="9">
        <f t="shared" si="80"/>
        <v>0.29567657381881085</v>
      </c>
      <c r="G333" s="9">
        <f t="shared" si="81"/>
        <v>1.0356842703006017</v>
      </c>
      <c r="H333" s="9">
        <f t="shared" si="82"/>
        <v>2.3671032367967944</v>
      </c>
      <c r="I333" s="9">
        <f t="shared" si="83"/>
        <v>3.5477833049394802</v>
      </c>
      <c r="J333" s="9">
        <f t="shared" si="84"/>
        <v>3.382073821691383</v>
      </c>
      <c r="K333" s="11">
        <f t="shared" si="85"/>
        <v>0.43103448275862072</v>
      </c>
      <c r="L333" s="11">
        <f t="shared" si="86"/>
        <v>0.28901734104046245</v>
      </c>
      <c r="M333" s="11">
        <f t="shared" si="87"/>
        <v>0.30303030303030304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-0.28194139924257533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0.22952265328187199</v>
      </c>
      <c r="Q333" s="11">
        <f>2*'OddsRatio_working_3-way'!K333*'OddsRatio_working_3-way'!L333*'OddsRatio_working_3-way'!M333</f>
        <v>7.5500872790089463E-2</v>
      </c>
      <c r="R333" s="11">
        <f t="shared" si="88"/>
        <v>0</v>
      </c>
      <c r="S333" s="11">
        <f t="shared" si="89"/>
        <v>-0.81407928703792964</v>
      </c>
      <c r="T333" s="11">
        <f t="shared" si="90"/>
        <v>-0.26778923915721364</v>
      </c>
      <c r="U333" s="11">
        <f>'OddsRatio_working_3-way'!S333-'OddsRatio_working_3-way'!R333^2/3</f>
        <v>-0.81407928703792964</v>
      </c>
      <c r="V333" s="11">
        <f>'OddsRatio_working_3-way'!S333*'OddsRatio_working_3-way'!R333/3-2*'OddsRatio_working_3-way'!R333^3/27-'OddsRatio_working_3-way'!T333</f>
        <v>0.26778923915721364</v>
      </c>
      <c r="W333" s="11">
        <f>'OddsRatio_working_3-way'!V333^2+4*'OddsRatio_working_3-way'!U333^3/27</f>
        <v>-8.2164441581966813E-3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0.14135727852377822</v>
      </c>
      <c r="Y333" s="11">
        <f>IF('OddsRatio_working_3-way'!W333&gt;=0,IF('OddsRatio_working_3-way'!V333+SQRT('OddsRatio_working_3-way'!W333)&gt;0,0,PI()),ACOS('OddsRatio_working_3-way'!V333/(2*'OddsRatio_working_3-way'!X333)))</f>
        <v>0.32638644340457712</v>
      </c>
      <c r="Z333" s="11">
        <f>'OddsRatio_working_3-way'!X333^(1/3)*COS('OddsRatio_working_3-way'!Y333/3)</f>
        <v>0.51784213515030098</v>
      </c>
      <c r="AA333" s="11">
        <f>'OddsRatio_working_3-way'!X333^(1/3)*COS(('OddsRatio_working_3-way'!Y333+2*PI())/3)</f>
        <v>-0.30790539217716517</v>
      </c>
      <c r="AB333" s="11">
        <f>'OddsRatio_working_3-way'!X333^(1/3)*COS(('OddsRatio_working_3-way'!Y333+4*PI())/3)</f>
        <v>-0.20993674297313611</v>
      </c>
      <c r="AC333" s="11">
        <f>'OddsRatio_working_3-way'!X333^(1/3)*SIN('OddsRatio_working_3-way'!Y333/3)</f>
        <v>5.6562225990090378E-2</v>
      </c>
      <c r="AD333" s="11">
        <f>'OddsRatio_working_3-way'!X333^(1/3)*SIN(('OddsRatio_working_3-way'!Y333+2*PI())/3)</f>
        <v>0.42018333119508999</v>
      </c>
      <c r="AE333" s="11">
        <f>'OddsRatio_working_3-way'!X333^(1/3)*SIN(('OddsRatio_working_3-way'!Y333+4*PI())/3)</f>
        <v>-0.47674555718518025</v>
      </c>
      <c r="AF333" s="11">
        <f>-'OddsRatio_working_3-way'!U333/(3*'OddsRatio_working_3-way'!X333^(1/3))*COS(('OddsRatio_working_3-way'!Y333)/3)</f>
        <v>0.51784213515030086</v>
      </c>
      <c r="AG333" s="11">
        <f>-'OddsRatio_working_3-way'!U333/(3*'OddsRatio_working_3-way'!X333^(1/3))*COS(('OddsRatio_working_3-way'!Y333+2*PI())/3)</f>
        <v>-0.30790539217716506</v>
      </c>
      <c r="AH333" s="11">
        <f>-'OddsRatio_working_3-way'!U333/(3*'OddsRatio_working_3-way'!X333^(1/3))*COS(('OddsRatio_working_3-way'!Y333+4*PI())/3)</f>
        <v>-0.20993674297313605</v>
      </c>
      <c r="AI333" s="11">
        <f>'OddsRatio_working_3-way'!U333/(3*'OddsRatio_working_3-way'!X333^(1/3))*SIN(('OddsRatio_working_3-way'!Y333)/3)</f>
        <v>-5.6562225990090365E-2</v>
      </c>
      <c r="AJ333" s="11">
        <f>'OddsRatio_working_3-way'!U333/(3*'OddsRatio_working_3-way'!X333^(1/3))*SIN(('OddsRatio_working_3-way'!Y333+2*PI())/3)</f>
        <v>-0.42018333119508988</v>
      </c>
      <c r="AK333" s="11">
        <f>'OddsRatio_working_3-way'!U333/(3*'OddsRatio_working_3-way'!X333^(1/3))*SIN(('OddsRatio_working_3-way'!Y333+4*PI())/3)</f>
        <v>0.47674555718518014</v>
      </c>
      <c r="AL333" s="11">
        <f>'OddsRatio_working_3-way'!Z333+'OddsRatio_working_3-way'!AF333</f>
        <v>1.0356842703006017</v>
      </c>
      <c r="AM333" s="11">
        <f>'OddsRatio_working_3-way'!AA333+'OddsRatio_working_3-way'!AG333</f>
        <v>-0.61581078435433023</v>
      </c>
      <c r="AN333" s="11">
        <f>'OddsRatio_working_3-way'!AB333+'OddsRatio_working_3-way'!AH333</f>
        <v>-0.41987348594627216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1.0356842703006017</v>
      </c>
      <c r="AS333" s="11">
        <f>IF(('OddsRatio_working_3-way'!X333=0),IF(Q333&gt;0,-Q333^(1/3),(-Q333)^(1/3)),'OddsRatio_working_3-way'!AM333-'OddsRatio_working_3-way'!R333/3)</f>
        <v>-0.61581078435433023</v>
      </c>
      <c r="AT333" s="11">
        <f>IF(('OddsRatio_working_3-way'!X333=0),IF(Q333&gt;0,-Q333^(1/3),(-Q333)^(1/3)),'OddsRatio_working_3-way'!AN333-'OddsRatio_working_3-way'!R333/3)</f>
        <v>-0.41987348594627216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2.2200000000000002</v>
      </c>
      <c r="B334" s="4">
        <f>IF('True_Odds_Calculator_3-way'!B335="","",'True_Odds_Calculator_3-way'!B335)</f>
        <v>3.5</v>
      </c>
      <c r="C334" s="4">
        <f>IF('True_Odds_Calculator_3-way'!C335="","",'True_Odds_Calculator_3-way'!C335)</f>
        <v>3.49</v>
      </c>
      <c r="D334" s="9">
        <f t="shared" si="78"/>
        <v>0.44185576661967063</v>
      </c>
      <c r="E334" s="9">
        <f t="shared" si="79"/>
        <v>0.27866892824740491</v>
      </c>
      <c r="F334" s="9">
        <f t="shared" si="80"/>
        <v>0.27947530513292457</v>
      </c>
      <c r="G334" s="9">
        <f t="shared" si="81"/>
        <v>1.0353950492997779</v>
      </c>
      <c r="H334" s="9">
        <f t="shared" si="82"/>
        <v>2.263181960145729</v>
      </c>
      <c r="I334" s="9">
        <f t="shared" si="83"/>
        <v>3.5884876232494443</v>
      </c>
      <c r="J334" s="9">
        <f t="shared" si="84"/>
        <v>3.5781336727564468</v>
      </c>
      <c r="K334" s="11">
        <f t="shared" si="85"/>
        <v>0.4504504504504504</v>
      </c>
      <c r="L334" s="11">
        <f t="shared" si="86"/>
        <v>0.2857142857142857</v>
      </c>
      <c r="M334" s="11">
        <f t="shared" si="87"/>
        <v>0.28653295128939826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-0.28006106802668396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0.22900510006527194</v>
      </c>
      <c r="Q334" s="11">
        <f>2*'OddsRatio_working_3-way'!K334*'OddsRatio_working_3-way'!L334*'OddsRatio_working_3-way'!M334</f>
        <v>7.3753655415546515E-2</v>
      </c>
      <c r="R334" s="11">
        <f t="shared" si="88"/>
        <v>0</v>
      </c>
      <c r="S334" s="11">
        <f t="shared" si="89"/>
        <v>-0.81769701757851099</v>
      </c>
      <c r="T334" s="11">
        <f t="shared" si="90"/>
        <v>-0.26334847587069593</v>
      </c>
      <c r="U334" s="11">
        <f>'OddsRatio_working_3-way'!S334-'OddsRatio_working_3-way'!R334^2/3</f>
        <v>-0.81769701757851099</v>
      </c>
      <c r="V334" s="11">
        <f>'OddsRatio_working_3-way'!S334*'OddsRatio_working_3-way'!R334/3-2*'OddsRatio_working_3-way'!R334^3/27-'OddsRatio_working_3-way'!T334</f>
        <v>0.26334847587069593</v>
      </c>
      <c r="W334" s="11">
        <f>'OddsRatio_working_3-way'!V334^2+4*'OddsRatio_working_3-way'!U334^3/27</f>
        <v>-1.1645426007091536E-2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0.14230060237970715</v>
      </c>
      <c r="Y334" s="11">
        <f>IF('OddsRatio_working_3-way'!W334&gt;=0,IF('OddsRatio_working_3-way'!V334+SQRT('OddsRatio_working_3-way'!W334)&gt;0,0,PI()),ACOS('OddsRatio_working_3-way'!V334/(2*'OddsRatio_working_3-way'!X334)))</f>
        <v>0.38890574413774526</v>
      </c>
      <c r="Z334" s="11">
        <f>'OddsRatio_working_3-way'!X334^(1/3)*COS('OddsRatio_working_3-way'!Y334/3)</f>
        <v>0.51769752464988905</v>
      </c>
      <c r="AA334" s="11">
        <f>'OddsRatio_working_3-way'!X334^(1/3)*COS(('OddsRatio_working_3-way'!Y334+2*PI())/3)</f>
        <v>-0.31729710809418665</v>
      </c>
      <c r="AB334" s="11">
        <f>'OddsRatio_working_3-way'!X334^(1/3)*COS(('OddsRatio_working_3-way'!Y334+4*PI())/3)</f>
        <v>-0.20040041655570276</v>
      </c>
      <c r="AC334" s="11">
        <f>'OddsRatio_working_3-way'!X334^(1/3)*SIN('OddsRatio_working_3-way'!Y334/3)</f>
        <v>6.7490336327120509E-2</v>
      </c>
      <c r="AD334" s="11">
        <f>'OddsRatio_working_3-way'!X334^(1/3)*SIN(('OddsRatio_working_3-way'!Y334+2*PI())/3)</f>
        <v>0.41459403965956432</v>
      </c>
      <c r="AE334" s="11">
        <f>'OddsRatio_working_3-way'!X334^(1/3)*SIN(('OddsRatio_working_3-way'!Y334+4*PI())/3)</f>
        <v>-0.48208437598668469</v>
      </c>
      <c r="AF334" s="11">
        <f>-'OddsRatio_working_3-way'!U334/(3*'OddsRatio_working_3-way'!X334^(1/3))*COS(('OddsRatio_working_3-way'!Y334)/3)</f>
        <v>0.51769752464988894</v>
      </c>
      <c r="AG334" s="11">
        <f>-'OddsRatio_working_3-way'!U334/(3*'OddsRatio_working_3-way'!X334^(1/3))*COS(('OddsRatio_working_3-way'!Y334+2*PI())/3)</f>
        <v>-0.3172971080941866</v>
      </c>
      <c r="AH334" s="11">
        <f>-'OddsRatio_working_3-way'!U334/(3*'OddsRatio_working_3-way'!X334^(1/3))*COS(('OddsRatio_working_3-way'!Y334+4*PI())/3)</f>
        <v>-0.20040041655570273</v>
      </c>
      <c r="AI334" s="11">
        <f>'OddsRatio_working_3-way'!U334/(3*'OddsRatio_working_3-way'!X334^(1/3))*SIN(('OddsRatio_working_3-way'!Y334)/3)</f>
        <v>-6.7490336327120495E-2</v>
      </c>
      <c r="AJ334" s="11">
        <f>'OddsRatio_working_3-way'!U334/(3*'OddsRatio_working_3-way'!X334^(1/3))*SIN(('OddsRatio_working_3-way'!Y334+2*PI())/3)</f>
        <v>-0.41459403965956421</v>
      </c>
      <c r="AK334" s="11">
        <f>'OddsRatio_working_3-way'!U334/(3*'OddsRatio_working_3-way'!X334^(1/3))*SIN(('OddsRatio_working_3-way'!Y334+4*PI())/3)</f>
        <v>0.48208437598668463</v>
      </c>
      <c r="AL334" s="11">
        <f>'OddsRatio_working_3-way'!Z334+'OddsRatio_working_3-way'!AF334</f>
        <v>1.0353950492997779</v>
      </c>
      <c r="AM334" s="11">
        <f>'OddsRatio_working_3-way'!AA334+'OddsRatio_working_3-way'!AG334</f>
        <v>-0.63459421618837331</v>
      </c>
      <c r="AN334" s="11">
        <f>'OddsRatio_working_3-way'!AB334+'OddsRatio_working_3-way'!AH334</f>
        <v>-0.40080083311140546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1.0353950492997779</v>
      </c>
      <c r="AS334" s="11">
        <f>IF(('OddsRatio_working_3-way'!X334=0),IF(Q334&gt;0,-Q334^(1/3),(-Q334)^(1/3)),'OddsRatio_working_3-way'!AM334-'OddsRatio_working_3-way'!R334/3)</f>
        <v>-0.63459421618837331</v>
      </c>
      <c r="AT334" s="11">
        <f>IF(('OddsRatio_working_3-way'!X334=0),IF(Q334&gt;0,-Q334^(1/3),(-Q334)^(1/3)),'OddsRatio_working_3-way'!AN334-'OddsRatio_working_3-way'!R334/3)</f>
        <v>-0.40080083311140546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1.75</v>
      </c>
      <c r="B335" s="4">
        <f>IF('True_Odds_Calculator_3-way'!B336="","",'True_Odds_Calculator_3-way'!B336)</f>
        <v>4.08</v>
      </c>
      <c r="C335" s="4">
        <f>IF('True_Odds_Calculator_3-way'!C336="","",'True_Odds_Calculator_3-way'!C336)</f>
        <v>4.79</v>
      </c>
      <c r="D335" s="9">
        <f t="shared" si="78"/>
        <v>0.56092959190757408</v>
      </c>
      <c r="E335" s="9">
        <f t="shared" si="79"/>
        <v>0.23727530428855925</v>
      </c>
      <c r="F335" s="9">
        <f t="shared" si="80"/>
        <v>0.20179510380386678</v>
      </c>
      <c r="G335" s="9">
        <f t="shared" si="81"/>
        <v>1.0436732510385434</v>
      </c>
      <c r="H335" s="9">
        <f t="shared" si="82"/>
        <v>1.7827549382789074</v>
      </c>
      <c r="I335" s="9">
        <f t="shared" si="83"/>
        <v>4.2145136131987133</v>
      </c>
      <c r="J335" s="9">
        <f t="shared" si="84"/>
        <v>4.9555216214360804</v>
      </c>
      <c r="K335" s="11">
        <f t="shared" si="85"/>
        <v>0.5714285714285714</v>
      </c>
      <c r="L335" s="11">
        <f t="shared" si="86"/>
        <v>0.24509803921568626</v>
      </c>
      <c r="M335" s="11">
        <f t="shared" si="87"/>
        <v>0.20876826722338204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-0.25598673707478825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0.22280310871739084</v>
      </c>
      <c r="Q335" s="11">
        <f>2*'OddsRatio_working_3-way'!K335*'OddsRatio_working_3-way'!L335*'OddsRatio_working_3-way'!M335</f>
        <v>5.8478506225036975E-2</v>
      </c>
      <c r="R335" s="11">
        <f t="shared" si="88"/>
        <v>0</v>
      </c>
      <c r="S335" s="11">
        <f t="shared" si="89"/>
        <v>-0.87036973580509136</v>
      </c>
      <c r="T335" s="11">
        <f t="shared" si="90"/>
        <v>-0.2284435002113101</v>
      </c>
      <c r="U335" s="11">
        <f>'OddsRatio_working_3-way'!S335-'OddsRatio_working_3-way'!R335^2/3</f>
        <v>-0.87036973580509136</v>
      </c>
      <c r="V335" s="11">
        <f>'OddsRatio_working_3-way'!S335*'OddsRatio_working_3-way'!R335/3-2*'OddsRatio_working_3-way'!R335^3/27-'OddsRatio_working_3-way'!T335</f>
        <v>0.2284435002113101</v>
      </c>
      <c r="W335" s="11">
        <f>'OddsRatio_working_3-way'!V335^2+4*'OddsRatio_working_3-way'!U335^3/27</f>
        <v>-4.5493999202624674E-2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0.15626934439567755</v>
      </c>
      <c r="Y335" s="11">
        <f>IF('OddsRatio_working_3-way'!W335&gt;=0,IF('OddsRatio_working_3-way'!V335+SQRT('OddsRatio_working_3-way'!W335)&gt;0,0,PI()),ACOS('OddsRatio_working_3-way'!V335/(2*'OddsRatio_working_3-way'!X335)))</f>
        <v>0.75111452862077155</v>
      </c>
      <c r="Z335" s="11">
        <f>'OddsRatio_working_3-way'!X335^(1/3)*COS('OddsRatio_working_3-way'!Y335/3)</f>
        <v>0.52183662551927168</v>
      </c>
      <c r="AA335" s="11">
        <f>'OddsRatio_working_3-way'!X335^(1/3)*COS(('OddsRatio_working_3-way'!Y335+2*PI())/3)</f>
        <v>-0.3764922551137298</v>
      </c>
      <c r="AB335" s="11">
        <f>'OddsRatio_working_3-way'!X335^(1/3)*COS(('OddsRatio_working_3-way'!Y335+4*PI())/3)</f>
        <v>-0.14534437040554188</v>
      </c>
      <c r="AC335" s="11">
        <f>'OddsRatio_working_3-way'!X335^(1/3)*SIN('OddsRatio_working_3-way'!Y335/3)</f>
        <v>0.13345329345888493</v>
      </c>
      <c r="AD335" s="11">
        <f>'OddsRatio_working_3-way'!X335^(1/3)*SIN(('OddsRatio_working_3-way'!Y335+2*PI())/3)</f>
        <v>0.3851971275953936</v>
      </c>
      <c r="AE335" s="11">
        <f>'OddsRatio_working_3-way'!X335^(1/3)*SIN(('OddsRatio_working_3-way'!Y335+4*PI())/3)</f>
        <v>-0.5186504210542785</v>
      </c>
      <c r="AF335" s="11">
        <f>-'OddsRatio_working_3-way'!U335/(3*'OddsRatio_working_3-way'!X335^(1/3))*COS(('OddsRatio_working_3-way'!Y335)/3)</f>
        <v>0.52183662551927168</v>
      </c>
      <c r="AG335" s="11">
        <f>-'OddsRatio_working_3-way'!U335/(3*'OddsRatio_working_3-way'!X335^(1/3))*COS(('OddsRatio_working_3-way'!Y335+2*PI())/3)</f>
        <v>-0.3764922551137298</v>
      </c>
      <c r="AH335" s="11">
        <f>-'OddsRatio_working_3-way'!U335/(3*'OddsRatio_working_3-way'!X335^(1/3))*COS(('OddsRatio_working_3-way'!Y335+4*PI())/3)</f>
        <v>-0.14534437040554188</v>
      </c>
      <c r="AI335" s="11">
        <f>'OddsRatio_working_3-way'!U335/(3*'OddsRatio_working_3-way'!X335^(1/3))*SIN(('OddsRatio_working_3-way'!Y335)/3)</f>
        <v>-0.13345329345888493</v>
      </c>
      <c r="AJ335" s="11">
        <f>'OddsRatio_working_3-way'!U335/(3*'OddsRatio_working_3-way'!X335^(1/3))*SIN(('OddsRatio_working_3-way'!Y335+2*PI())/3)</f>
        <v>-0.3851971275953936</v>
      </c>
      <c r="AK335" s="11">
        <f>'OddsRatio_working_3-way'!U335/(3*'OddsRatio_working_3-way'!X335^(1/3))*SIN(('OddsRatio_working_3-way'!Y335+4*PI())/3)</f>
        <v>0.5186504210542785</v>
      </c>
      <c r="AL335" s="11">
        <f>'OddsRatio_working_3-way'!Z335+'OddsRatio_working_3-way'!AF335</f>
        <v>1.0436732510385434</v>
      </c>
      <c r="AM335" s="11">
        <f>'OddsRatio_working_3-way'!AA335+'OddsRatio_working_3-way'!AG335</f>
        <v>-0.7529845102274596</v>
      </c>
      <c r="AN335" s="11">
        <f>'OddsRatio_working_3-way'!AB335+'OddsRatio_working_3-way'!AH335</f>
        <v>-0.29068874081108376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1.0436732510385434</v>
      </c>
      <c r="AS335" s="11">
        <f>IF(('OddsRatio_working_3-way'!X335=0),IF(Q335&gt;0,-Q335^(1/3),(-Q335)^(1/3)),'OddsRatio_working_3-way'!AM335-'OddsRatio_working_3-way'!R335/3)</f>
        <v>-0.7529845102274596</v>
      </c>
      <c r="AT335" s="11">
        <f>IF(('OddsRatio_working_3-way'!X335=0),IF(Q335&gt;0,-Q335^(1/3),(-Q335)^(1/3)),'OddsRatio_working_3-way'!AN335-'OddsRatio_working_3-way'!R335/3)</f>
        <v>-0.29068874081108376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2.02</v>
      </c>
      <c r="B336" s="4">
        <f>IF('True_Odds_Calculator_3-way'!B337="","",'True_Odds_Calculator_3-way'!B337)</f>
        <v>3.55</v>
      </c>
      <c r="C336" s="4">
        <f>IF('True_Odds_Calculator_3-way'!C337="","",'True_Odds_Calculator_3-way'!C337)</f>
        <v>4.05</v>
      </c>
      <c r="D336" s="9">
        <f t="shared" si="78"/>
        <v>0.48573761117933095</v>
      </c>
      <c r="E336" s="9">
        <f t="shared" si="79"/>
        <v>0.27421213206234529</v>
      </c>
      <c r="F336" s="9">
        <f t="shared" si="80"/>
        <v>0.24005025675832367</v>
      </c>
      <c r="G336" s="9">
        <f t="shared" si="81"/>
        <v>1.0379653561213402</v>
      </c>
      <c r="H336" s="9">
        <f t="shared" si="82"/>
        <v>2.0587246632437672</v>
      </c>
      <c r="I336" s="9">
        <f t="shared" si="83"/>
        <v>3.6468116581094177</v>
      </c>
      <c r="J336" s="9">
        <f t="shared" si="84"/>
        <v>4.1657943361700873</v>
      </c>
      <c r="K336" s="11">
        <f t="shared" si="85"/>
        <v>0.49504950495049505</v>
      </c>
      <c r="L336" s="11">
        <f t="shared" si="86"/>
        <v>0.28169014084507044</v>
      </c>
      <c r="M336" s="11">
        <f t="shared" si="87"/>
        <v>0.24691358024691359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-0.27315266737941402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0.22794141698989934</v>
      </c>
      <c r="Q336" s="11">
        <f>2*'OddsRatio_working_3-way'!K336*'OddsRatio_working_3-way'!L336*'OddsRatio_working_3-way'!M336</f>
        <v>6.8864476431993754E-2</v>
      </c>
      <c r="R336" s="11">
        <f t="shared" si="88"/>
        <v>0</v>
      </c>
      <c r="S336" s="11">
        <f t="shared" si="89"/>
        <v>-0.83448358449776572</v>
      </c>
      <c r="T336" s="11">
        <f t="shared" si="90"/>
        <v>-0.25210984425914373</v>
      </c>
      <c r="U336" s="11">
        <f>'OddsRatio_working_3-way'!S336-'OddsRatio_working_3-way'!R336^2/3</f>
        <v>-0.83448358449776572</v>
      </c>
      <c r="V336" s="11">
        <f>'OddsRatio_working_3-way'!S336*'OddsRatio_working_3-way'!R336/3-2*'OddsRatio_working_3-way'!R336^3/27-'OddsRatio_working_3-way'!T336</f>
        <v>0.25210984425914373</v>
      </c>
      <c r="W336" s="11">
        <f>'OddsRatio_working_3-way'!V336^2+4*'OddsRatio_working_3-way'!U336^3/27</f>
        <v>-2.2530014503555643E-2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0.14670496589748194</v>
      </c>
      <c r="Y336" s="11">
        <f>IF('OddsRatio_working_3-way'!W336&gt;=0,IF('OddsRatio_working_3-way'!V336+SQRT('OddsRatio_working_3-way'!W336)&gt;0,0,PI()),ACOS('OddsRatio_working_3-way'!V336/(2*'OddsRatio_working_3-way'!X336)))</f>
        <v>0.53701216607514835</v>
      </c>
      <c r="Z336" s="11">
        <f>'OddsRatio_working_3-way'!X336^(1/3)*COS('OddsRatio_working_3-way'!Y336/3)</f>
        <v>0.51898267806067011</v>
      </c>
      <c r="AA336" s="11">
        <f>'OddsRatio_working_3-way'!X336^(1/3)*COS(('OddsRatio_working_3-way'!Y336+2*PI())/3)</f>
        <v>-0.34081557299028442</v>
      </c>
      <c r="AB336" s="11">
        <f>'OddsRatio_working_3-way'!X336^(1/3)*COS(('OddsRatio_working_3-way'!Y336+4*PI())/3)</f>
        <v>-0.17816710507038536</v>
      </c>
      <c r="AC336" s="11">
        <f>'OddsRatio_working_3-way'!X336^(1/3)*SIN('OddsRatio_working_3-way'!Y336/3)</f>
        <v>9.3905136736833927E-2</v>
      </c>
      <c r="AD336" s="11">
        <f>'OddsRatio_working_3-way'!X336^(1/3)*SIN(('OddsRatio_working_3-way'!Y336+2*PI())/3)</f>
        <v>0.40249961495620429</v>
      </c>
      <c r="AE336" s="11">
        <f>'OddsRatio_working_3-way'!X336^(1/3)*SIN(('OddsRatio_working_3-way'!Y336+4*PI())/3)</f>
        <v>-0.49640475169303816</v>
      </c>
      <c r="AF336" s="11">
        <f>-'OddsRatio_working_3-way'!U336/(3*'OddsRatio_working_3-way'!X336^(1/3))*COS(('OddsRatio_working_3-way'!Y336)/3)</f>
        <v>0.51898267806067</v>
      </c>
      <c r="AG336" s="11">
        <f>-'OddsRatio_working_3-way'!U336/(3*'OddsRatio_working_3-way'!X336^(1/3))*COS(('OddsRatio_working_3-way'!Y336+2*PI())/3)</f>
        <v>-0.34081557299028437</v>
      </c>
      <c r="AH336" s="11">
        <f>-'OddsRatio_working_3-way'!U336/(3*'OddsRatio_working_3-way'!X336^(1/3))*COS(('OddsRatio_working_3-way'!Y336+4*PI())/3)</f>
        <v>-0.17816710507038533</v>
      </c>
      <c r="AI336" s="11">
        <f>'OddsRatio_working_3-way'!U336/(3*'OddsRatio_working_3-way'!X336^(1/3))*SIN(('OddsRatio_working_3-way'!Y336)/3)</f>
        <v>-9.3905136736833913E-2</v>
      </c>
      <c r="AJ336" s="11">
        <f>'OddsRatio_working_3-way'!U336/(3*'OddsRatio_working_3-way'!X336^(1/3))*SIN(('OddsRatio_working_3-way'!Y336+2*PI())/3)</f>
        <v>-0.40249961495620423</v>
      </c>
      <c r="AK336" s="11">
        <f>'OddsRatio_working_3-way'!U336/(3*'OddsRatio_working_3-way'!X336^(1/3))*SIN(('OddsRatio_working_3-way'!Y336+4*PI())/3)</f>
        <v>0.49640475169303805</v>
      </c>
      <c r="AL336" s="11">
        <f>'OddsRatio_working_3-way'!Z336+'OddsRatio_working_3-way'!AF336</f>
        <v>1.0379653561213402</v>
      </c>
      <c r="AM336" s="11">
        <f>'OddsRatio_working_3-way'!AA336+'OddsRatio_working_3-way'!AG336</f>
        <v>-0.68163114598056884</v>
      </c>
      <c r="AN336" s="11">
        <f>'OddsRatio_working_3-way'!AB336+'OddsRatio_working_3-way'!AH336</f>
        <v>-0.35633421014077071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1.0379653561213402</v>
      </c>
      <c r="AS336" s="11">
        <f>IF(('OddsRatio_working_3-way'!X336=0),IF(Q336&gt;0,-Q336^(1/3),(-Q336)^(1/3)),'OddsRatio_working_3-way'!AM336-'OddsRatio_working_3-way'!R336/3)</f>
        <v>-0.68163114598056884</v>
      </c>
      <c r="AT336" s="11">
        <f>IF(('OddsRatio_working_3-way'!X336=0),IF(Q336&gt;0,-Q336^(1/3),(-Q336)^(1/3)),'OddsRatio_working_3-way'!AN336-'OddsRatio_working_3-way'!R336/3)</f>
        <v>-0.35633421014077071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1.76</v>
      </c>
      <c r="B337" s="4">
        <f>IF('True_Odds_Calculator_3-way'!B338="","",'True_Odds_Calculator_3-way'!B338)</f>
        <v>3.66</v>
      </c>
      <c r="C337" s="4">
        <f>IF('True_Odds_Calculator_3-way'!C338="","",'True_Odds_Calculator_3-way'!C338)</f>
        <v>5.49</v>
      </c>
      <c r="D337" s="9">
        <f t="shared" si="78"/>
        <v>0.5583582441948064</v>
      </c>
      <c r="E337" s="9">
        <f t="shared" si="79"/>
        <v>0.26536622753971073</v>
      </c>
      <c r="F337" s="9">
        <f t="shared" si="80"/>
        <v>0.17627552826548271</v>
      </c>
      <c r="G337" s="9">
        <f t="shared" si="81"/>
        <v>1.0407432494632292</v>
      </c>
      <c r="H337" s="9">
        <f t="shared" si="82"/>
        <v>1.7909648695920546</v>
      </c>
      <c r="I337" s="9">
        <f t="shared" si="83"/>
        <v>3.7683770435721895</v>
      </c>
      <c r="J337" s="9">
        <f t="shared" si="84"/>
        <v>5.6729371900898986</v>
      </c>
      <c r="K337" s="11">
        <f t="shared" si="85"/>
        <v>0.56818181818181823</v>
      </c>
      <c r="L337" s="11">
        <f t="shared" si="86"/>
        <v>0.27322404371584696</v>
      </c>
      <c r="M337" s="11">
        <f t="shared" si="87"/>
        <v>0.18214936247723132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-0.2566702137382062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0.22367136382186104</v>
      </c>
      <c r="Q337" s="11">
        <f>2*'OddsRatio_working_3-way'!K337*'OddsRatio_working_3-way'!L337*'OddsRatio_working_3-way'!M337</f>
        <v>5.6554074291241714E-2</v>
      </c>
      <c r="R337" s="11">
        <f t="shared" si="88"/>
        <v>0</v>
      </c>
      <c r="S337" s="11">
        <f t="shared" si="89"/>
        <v>-0.87143482901369018</v>
      </c>
      <c r="T337" s="11">
        <f t="shared" si="90"/>
        <v>-0.22033750417539569</v>
      </c>
      <c r="U337" s="11">
        <f>'OddsRatio_working_3-way'!S337-'OddsRatio_working_3-way'!R337^2/3</f>
        <v>-0.87143482901369018</v>
      </c>
      <c r="V337" s="11">
        <f>'OddsRatio_working_3-way'!S337*'OddsRatio_working_3-way'!R337/3-2*'OddsRatio_working_3-way'!R337^3/27-'OddsRatio_working_3-way'!T337</f>
        <v>0.22033750417539569</v>
      </c>
      <c r="W337" s="11">
        <f>'OddsRatio_working_3-way'!V337^2+4*'OddsRatio_working_3-way'!U337^3/27</f>
        <v>-4.9490857215511157E-2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0.15655627818914966</v>
      </c>
      <c r="Y337" s="11">
        <f>IF('OddsRatio_working_3-way'!W337&gt;=0,IF('OddsRatio_working_3-way'!V337+SQRT('OddsRatio_working_3-way'!W337)&gt;0,0,PI()),ACOS('OddsRatio_working_3-way'!V337/(2*'OddsRatio_working_3-way'!X337)))</f>
        <v>0.79020365626134992</v>
      </c>
      <c r="Z337" s="11">
        <f>'OddsRatio_working_3-way'!X337^(1/3)*COS('OddsRatio_working_3-way'!Y337/3)</f>
        <v>0.52037162473161458</v>
      </c>
      <c r="AA337" s="11">
        <f>'OddsRatio_working_3-way'!X337^(1/3)*COS(('OddsRatio_working_3-way'!Y337+2*PI())/3)</f>
        <v>-0.38171250237280674</v>
      </c>
      <c r="AB337" s="11">
        <f>'OddsRatio_working_3-way'!X337^(1/3)*COS(('OddsRatio_working_3-way'!Y337+4*PI())/3)</f>
        <v>-0.13865912235880823</v>
      </c>
      <c r="AC337" s="11">
        <f>'OddsRatio_working_3-way'!X337^(1/3)*SIN('OddsRatio_working_3-way'!Y337/3)</f>
        <v>0.14032693437853067</v>
      </c>
      <c r="AD337" s="11">
        <f>'OddsRatio_working_3-way'!X337^(1/3)*SIN(('OddsRatio_working_3-way'!Y337+2*PI())/3)</f>
        <v>0.38049157923689558</v>
      </c>
      <c r="AE337" s="11">
        <f>'OddsRatio_working_3-way'!X337^(1/3)*SIN(('OddsRatio_working_3-way'!Y337+4*PI())/3)</f>
        <v>-0.52081851361542619</v>
      </c>
      <c r="AF337" s="11">
        <f>-'OddsRatio_working_3-way'!U337/(3*'OddsRatio_working_3-way'!X337^(1/3))*COS(('OddsRatio_working_3-way'!Y337)/3)</f>
        <v>0.52037162473161447</v>
      </c>
      <c r="AG337" s="11">
        <f>-'OddsRatio_working_3-way'!U337/(3*'OddsRatio_working_3-way'!X337^(1/3))*COS(('OddsRatio_working_3-way'!Y337+2*PI())/3)</f>
        <v>-0.38171250237280668</v>
      </c>
      <c r="AH337" s="11">
        <f>-'OddsRatio_working_3-way'!U337/(3*'OddsRatio_working_3-way'!X337^(1/3))*COS(('OddsRatio_working_3-way'!Y337+4*PI())/3)</f>
        <v>-0.1386591223588082</v>
      </c>
      <c r="AI337" s="11">
        <f>'OddsRatio_working_3-way'!U337/(3*'OddsRatio_working_3-way'!X337^(1/3))*SIN(('OddsRatio_working_3-way'!Y337)/3)</f>
        <v>-0.14032693437853064</v>
      </c>
      <c r="AJ337" s="11">
        <f>'OddsRatio_working_3-way'!U337/(3*'OddsRatio_working_3-way'!X337^(1/3))*SIN(('OddsRatio_working_3-way'!Y337+2*PI())/3)</f>
        <v>-0.38049157923689553</v>
      </c>
      <c r="AK337" s="11">
        <f>'OddsRatio_working_3-way'!U337/(3*'OddsRatio_working_3-way'!X337^(1/3))*SIN(('OddsRatio_working_3-way'!Y337+4*PI())/3)</f>
        <v>0.52081851361542608</v>
      </c>
      <c r="AL337" s="11">
        <f>'OddsRatio_working_3-way'!Z337+'OddsRatio_working_3-way'!AF337</f>
        <v>1.0407432494632292</v>
      </c>
      <c r="AM337" s="11">
        <f>'OddsRatio_working_3-way'!AA337+'OddsRatio_working_3-way'!AG337</f>
        <v>-0.76342500474561348</v>
      </c>
      <c r="AN337" s="11">
        <f>'OddsRatio_working_3-way'!AB337+'OddsRatio_working_3-way'!AH337</f>
        <v>-0.27731824471761646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1.0407432494632292</v>
      </c>
      <c r="AS337" s="11">
        <f>IF(('OddsRatio_working_3-way'!X337=0),IF(Q337&gt;0,-Q337^(1/3),(-Q337)^(1/3)),'OddsRatio_working_3-way'!AM337-'OddsRatio_working_3-way'!R337/3)</f>
        <v>-0.76342500474561348</v>
      </c>
      <c r="AT337" s="11">
        <f>IF(('OddsRatio_working_3-way'!X337=0),IF(Q337&gt;0,-Q337^(1/3),(-Q337)^(1/3)),'OddsRatio_working_3-way'!AN337-'OddsRatio_working_3-way'!R337/3)</f>
        <v>-0.27731824471761646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1.63</v>
      </c>
      <c r="B338" s="4">
        <f>IF('True_Odds_Calculator_3-way'!B339="","",'True_Odds_Calculator_3-way'!B339)</f>
        <v>4.7699999999999996</v>
      </c>
      <c r="C338" s="4">
        <f>IF('True_Odds_Calculator_3-way'!C339="","",'True_Odds_Calculator_3-way'!C339)</f>
        <v>5</v>
      </c>
      <c r="D338" s="9">
        <f t="shared" si="78"/>
        <v>0.60365255523865491</v>
      </c>
      <c r="E338" s="9">
        <f t="shared" si="79"/>
        <v>0.20287800764976155</v>
      </c>
      <c r="F338" s="9">
        <f t="shared" si="80"/>
        <v>0.19346943711158365</v>
      </c>
      <c r="G338" s="9">
        <f t="shared" si="81"/>
        <v>1.0421937631720732</v>
      </c>
      <c r="H338" s="9">
        <f t="shared" si="82"/>
        <v>1.6565820707984058</v>
      </c>
      <c r="I338" s="9">
        <f t="shared" si="83"/>
        <v>4.9290704871587163</v>
      </c>
      <c r="J338" s="9">
        <f t="shared" si="84"/>
        <v>5.1687750526882921</v>
      </c>
      <c r="K338" s="11">
        <f t="shared" si="85"/>
        <v>0.61349693251533743</v>
      </c>
      <c r="L338" s="11">
        <f t="shared" si="86"/>
        <v>0.20964360587002098</v>
      </c>
      <c r="M338" s="11">
        <f t="shared" si="87"/>
        <v>0.2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-0.244380136589883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0.21607439132615658</v>
      </c>
      <c r="Q338" s="11">
        <f>2*'OddsRatio_working_3-way'!K338*'OddsRatio_working_3-way'!L338*'OddsRatio_working_3-way'!M338</f>
        <v>5.1446283649084906E-2</v>
      </c>
      <c r="R338" s="11">
        <f t="shared" si="88"/>
        <v>0</v>
      </c>
      <c r="S338" s="11">
        <f t="shared" si="89"/>
        <v>-0.88417329796640176</v>
      </c>
      <c r="T338" s="11">
        <f t="shared" si="90"/>
        <v>-0.21051745189676235</v>
      </c>
      <c r="U338" s="11">
        <f>'OddsRatio_working_3-way'!S338-'OddsRatio_working_3-way'!R338^2/3</f>
        <v>-0.88417329796640176</v>
      </c>
      <c r="V338" s="11">
        <f>'OddsRatio_working_3-way'!S338*'OddsRatio_working_3-way'!R338/3-2*'OddsRatio_working_3-way'!R338^3/27-'OddsRatio_working_3-way'!T338</f>
        <v>0.21051745189676235</v>
      </c>
      <c r="W338" s="11">
        <f>'OddsRatio_working_3-way'!V338^2+4*'OddsRatio_working_3-way'!U338^3/27</f>
        <v>-5.8084396203554635E-2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0.16000155761480908</v>
      </c>
      <c r="Y338" s="11">
        <f>IF('OddsRatio_working_3-way'!W338&gt;=0,IF('OddsRatio_working_3-way'!V338+SQRT('OddsRatio_working_3-way'!W338)&gt;0,0,PI()),ACOS('OddsRatio_working_3-way'!V338/(2*'OddsRatio_working_3-way'!X338)))</f>
        <v>0.8528217007269544</v>
      </c>
      <c r="Z338" s="11">
        <f>'OddsRatio_working_3-way'!X338^(1/3)*COS('OddsRatio_working_3-way'!Y338/3)</f>
        <v>0.52109688158603673</v>
      </c>
      <c r="AA338" s="11">
        <f>'OddsRatio_working_3-way'!X338^(1/3)*COS(('OddsRatio_working_3-way'!Y338+2*PI())/3)</f>
        <v>-0.39240766304380159</v>
      </c>
      <c r="AB338" s="11">
        <f>'OddsRatio_working_3-way'!X338^(1/3)*COS(('OddsRatio_working_3-way'!Y338+4*PI())/3)</f>
        <v>-0.12868921854223497</v>
      </c>
      <c r="AC338" s="11">
        <f>'OddsRatio_working_3-way'!X338^(1/3)*SIN('OddsRatio_working_3-way'!Y338/3)</f>
        <v>0.15225791492324889</v>
      </c>
      <c r="AD338" s="11">
        <f>'OddsRatio_working_3-way'!X338^(1/3)*SIN(('OddsRatio_working_3-way'!Y338+2*PI())/3)</f>
        <v>0.37515417982473487</v>
      </c>
      <c r="AE338" s="11">
        <f>'OddsRatio_working_3-way'!X338^(1/3)*SIN(('OddsRatio_working_3-way'!Y338+4*PI())/3)</f>
        <v>-0.52741209474798367</v>
      </c>
      <c r="AF338" s="11">
        <f>-'OddsRatio_working_3-way'!U338/(3*'OddsRatio_working_3-way'!X338^(1/3))*COS(('OddsRatio_working_3-way'!Y338)/3)</f>
        <v>0.52109688158603662</v>
      </c>
      <c r="AG338" s="11">
        <f>-'OddsRatio_working_3-way'!U338/(3*'OddsRatio_working_3-way'!X338^(1/3))*COS(('OddsRatio_working_3-way'!Y338+2*PI())/3)</f>
        <v>-0.39240766304380154</v>
      </c>
      <c r="AH338" s="11">
        <f>-'OddsRatio_working_3-way'!U338/(3*'OddsRatio_working_3-way'!X338^(1/3))*COS(('OddsRatio_working_3-way'!Y338+4*PI())/3)</f>
        <v>-0.12868921854223495</v>
      </c>
      <c r="AI338" s="11">
        <f>'OddsRatio_working_3-way'!U338/(3*'OddsRatio_working_3-way'!X338^(1/3))*SIN(('OddsRatio_working_3-way'!Y338)/3)</f>
        <v>-0.15225791492324886</v>
      </c>
      <c r="AJ338" s="11">
        <f>'OddsRatio_working_3-way'!U338/(3*'OddsRatio_working_3-way'!X338^(1/3))*SIN(('OddsRatio_working_3-way'!Y338+2*PI())/3)</f>
        <v>-0.37515417982473481</v>
      </c>
      <c r="AK338" s="11">
        <f>'OddsRatio_working_3-way'!U338/(3*'OddsRatio_working_3-way'!X338^(1/3))*SIN(('OddsRatio_working_3-way'!Y338+4*PI())/3)</f>
        <v>0.52741209474798356</v>
      </c>
      <c r="AL338" s="11">
        <f>'OddsRatio_working_3-way'!Z338+'OddsRatio_working_3-way'!AF338</f>
        <v>1.0421937631720732</v>
      </c>
      <c r="AM338" s="11">
        <f>'OddsRatio_working_3-way'!AA338+'OddsRatio_working_3-way'!AG338</f>
        <v>-0.78481532608760318</v>
      </c>
      <c r="AN338" s="11">
        <f>'OddsRatio_working_3-way'!AB338+'OddsRatio_working_3-way'!AH338</f>
        <v>-0.25737843708446995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1.0421937631720732</v>
      </c>
      <c r="AS338" s="11">
        <f>IF(('OddsRatio_working_3-way'!X338=0),IF(Q338&gt;0,-Q338^(1/3),(-Q338)^(1/3)),'OddsRatio_working_3-way'!AM338-'OddsRatio_working_3-way'!R338/3)</f>
        <v>-0.78481532608760318</v>
      </c>
      <c r="AT338" s="11">
        <f>IF(('OddsRatio_working_3-way'!X338=0),IF(Q338&gt;0,-Q338^(1/3),(-Q338)^(1/3)),'OddsRatio_working_3-way'!AN338-'OddsRatio_working_3-way'!R338/3)</f>
        <v>-0.25737843708446995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14.63</v>
      </c>
      <c r="B339" s="4">
        <f>IF('True_Odds_Calculator_3-way'!B340="","",'True_Odds_Calculator_3-way'!B340)</f>
        <v>5.48</v>
      </c>
      <c r="C339" s="4">
        <f>IF('True_Odds_Calculator_3-way'!C340="","",'True_Odds_Calculator_3-way'!C340)</f>
        <v>1.23</v>
      </c>
      <c r="D339" s="9">
        <f t="shared" si="78"/>
        <v>5.7899007217348697E-2</v>
      </c>
      <c r="E339" s="9">
        <f t="shared" si="79"/>
        <v>0.1575247040183903</v>
      </c>
      <c r="F339" s="9">
        <f t="shared" si="80"/>
        <v>0.78457628876426078</v>
      </c>
      <c r="G339" s="9">
        <f t="shared" si="81"/>
        <v>1.1937970148638537</v>
      </c>
      <c r="H339" s="9">
        <f t="shared" si="82"/>
        <v>17.271453312594328</v>
      </c>
      <c r="I339" s="9">
        <f t="shared" si="83"/>
        <v>6.3482106265900651</v>
      </c>
      <c r="J339" s="9">
        <f t="shared" si="84"/>
        <v>1.2745733134186865</v>
      </c>
      <c r="K339" s="11">
        <f t="shared" si="85"/>
        <v>6.835269993164729E-2</v>
      </c>
      <c r="L339" s="11">
        <f t="shared" si="86"/>
        <v>0.18248175182481752</v>
      </c>
      <c r="M339" s="11">
        <f t="shared" si="87"/>
        <v>0.81300813008130079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-0.14242023885680821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0.18598132406777212</v>
      </c>
      <c r="Q339" s="11">
        <f>2*'OddsRatio_working_3-way'!K339*'OddsRatio_working_3-way'!L339*'OddsRatio_working_3-way'!M339</f>
        <v>2.0281496626801759E-2</v>
      </c>
      <c r="R339" s="11">
        <f t="shared" si="88"/>
        <v>0</v>
      </c>
      <c r="S339" s="11">
        <f t="shared" si="89"/>
        <v>-1.3058630259338422</v>
      </c>
      <c r="T339" s="11">
        <f t="shared" si="90"/>
        <v>-0.14240600064709294</v>
      </c>
      <c r="U339" s="11">
        <f>'OddsRatio_working_3-way'!S339-'OddsRatio_working_3-way'!R339^2/3</f>
        <v>-1.3058630259338422</v>
      </c>
      <c r="V339" s="11">
        <f>'OddsRatio_working_3-way'!S339*'OddsRatio_working_3-way'!R339/3-2*'OddsRatio_working_3-way'!R339^3/27-'OddsRatio_working_3-way'!T339</f>
        <v>0.14240600064709294</v>
      </c>
      <c r="W339" s="11">
        <f>'OddsRatio_working_3-way'!V339^2+4*'OddsRatio_working_3-way'!U339^3/27</f>
        <v>-0.30962568739623625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0.28718685398906063</v>
      </c>
      <c r="Y339" s="11">
        <f>IF('OddsRatio_working_3-way'!W339&gt;=0,IF('OddsRatio_working_3-way'!V339+SQRT('OddsRatio_working_3-way'!W339)&gt;0,0,PI()),ACOS('OddsRatio_working_3-way'!V339/(2*'OddsRatio_working_3-way'!X339)))</f>
        <v>1.3202506257160329</v>
      </c>
      <c r="Z339" s="11">
        <f>'OddsRatio_working_3-way'!X339^(1/3)*COS('OddsRatio_working_3-way'!Y339/3)</f>
        <v>0.59689850743192685</v>
      </c>
      <c r="AA339" s="11">
        <f>'OddsRatio_working_3-way'!X339^(1/3)*COS(('OddsRatio_working_3-way'!Y339+2*PI())/3)</f>
        <v>-0.54186224710911435</v>
      </c>
      <c r="AB339" s="11">
        <f>'OddsRatio_working_3-way'!X339^(1/3)*COS(('OddsRatio_working_3-way'!Y339+4*PI())/3)</f>
        <v>-5.5036260322812273E-2</v>
      </c>
      <c r="AC339" s="11">
        <f>'OddsRatio_working_3-way'!X339^(1/3)*SIN('OddsRatio_working_3-way'!Y339/3)</f>
        <v>0.28106911451957661</v>
      </c>
      <c r="AD339" s="11">
        <f>'OddsRatio_working_3-way'!X339^(1/3)*SIN(('OddsRatio_working_3-way'!Y339+2*PI())/3)</f>
        <v>0.37639471365727484</v>
      </c>
      <c r="AE339" s="11">
        <f>'OddsRatio_working_3-way'!X339^(1/3)*SIN(('OddsRatio_working_3-way'!Y339+4*PI())/3)</f>
        <v>-0.65746382817685145</v>
      </c>
      <c r="AF339" s="11">
        <f>-'OddsRatio_working_3-way'!U339/(3*'OddsRatio_working_3-way'!X339^(1/3))*COS(('OddsRatio_working_3-way'!Y339)/3)</f>
        <v>0.59689850743192674</v>
      </c>
      <c r="AG339" s="11">
        <f>-'OddsRatio_working_3-way'!U339/(3*'OddsRatio_working_3-way'!X339^(1/3))*COS(('OddsRatio_working_3-way'!Y339+2*PI())/3)</f>
        <v>-0.54186224710911424</v>
      </c>
      <c r="AH339" s="11">
        <f>-'OddsRatio_working_3-way'!U339/(3*'OddsRatio_working_3-way'!X339^(1/3))*COS(('OddsRatio_working_3-way'!Y339+4*PI())/3)</f>
        <v>-5.5036260322812267E-2</v>
      </c>
      <c r="AI339" s="11">
        <f>'OddsRatio_working_3-way'!U339/(3*'OddsRatio_working_3-way'!X339^(1/3))*SIN(('OddsRatio_working_3-way'!Y339)/3)</f>
        <v>-0.28106911451957656</v>
      </c>
      <c r="AJ339" s="11">
        <f>'OddsRatio_working_3-way'!U339/(3*'OddsRatio_working_3-way'!X339^(1/3))*SIN(('OddsRatio_working_3-way'!Y339+2*PI())/3)</f>
        <v>-0.37639471365727478</v>
      </c>
      <c r="AK339" s="11">
        <f>'OddsRatio_working_3-way'!U339/(3*'OddsRatio_working_3-way'!X339^(1/3))*SIN(('OddsRatio_working_3-way'!Y339+4*PI())/3)</f>
        <v>0.65746382817685134</v>
      </c>
      <c r="AL339" s="11">
        <f>'OddsRatio_working_3-way'!Z339+'OddsRatio_working_3-way'!AF339</f>
        <v>1.1937970148638537</v>
      </c>
      <c r="AM339" s="11">
        <f>'OddsRatio_working_3-way'!AA339+'OddsRatio_working_3-way'!AG339</f>
        <v>-1.0837244942182287</v>
      </c>
      <c r="AN339" s="11">
        <f>'OddsRatio_working_3-way'!AB339+'OddsRatio_working_3-way'!AH339</f>
        <v>-0.11007252064562453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1.1937970148638537</v>
      </c>
      <c r="AS339" s="11">
        <f>IF(('OddsRatio_working_3-way'!X339=0),IF(Q339&gt;0,-Q339^(1/3),(-Q339)^(1/3)),'OddsRatio_working_3-way'!AM339-'OddsRatio_working_3-way'!R339/3)</f>
        <v>-1.0837244942182287</v>
      </c>
      <c r="AT339" s="11">
        <f>IF(('OddsRatio_working_3-way'!X339=0),IF(Q339&gt;0,-Q339^(1/3),(-Q339)^(1/3)),'OddsRatio_working_3-way'!AN339-'OddsRatio_working_3-way'!R339/3)</f>
        <v>-0.11007252064562453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6.91</v>
      </c>
      <c r="B340" s="4">
        <f>IF('True_Odds_Calculator_3-way'!B341="","",'True_Odds_Calculator_3-way'!B341)</f>
        <v>3.7</v>
      </c>
      <c r="C340" s="4">
        <f>IF('True_Odds_Calculator_3-way'!C341="","",'True_Odds_Calculator_3-way'!C341)</f>
        <v>1.56</v>
      </c>
      <c r="D340" s="9">
        <f t="shared" si="78"/>
        <v>0.13245754298834583</v>
      </c>
      <c r="E340" s="9">
        <f t="shared" si="79"/>
        <v>0.25048857875578151</v>
      </c>
      <c r="F340" s="9">
        <f t="shared" si="80"/>
        <v>0.61705387825587288</v>
      </c>
      <c r="G340" s="9">
        <f t="shared" si="81"/>
        <v>1.1082214768510146</v>
      </c>
      <c r="H340" s="9">
        <f t="shared" si="82"/>
        <v>7.5495889281894968</v>
      </c>
      <c r="I340" s="9">
        <f t="shared" si="83"/>
        <v>3.9921979874977396</v>
      </c>
      <c r="J340" s="9">
        <f t="shared" si="84"/>
        <v>1.6206040270365685</v>
      </c>
      <c r="K340" s="11">
        <f t="shared" si="85"/>
        <v>0.14471780028943559</v>
      </c>
      <c r="L340" s="11">
        <f t="shared" si="86"/>
        <v>0.27027027027027023</v>
      </c>
      <c r="M340" s="11">
        <f t="shared" si="87"/>
        <v>0.64102564102564097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-0.2240448173877988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0.22991376102808803</v>
      </c>
      <c r="Q340" s="11">
        <f>2*'OddsRatio_working_3-way'!K340*'OddsRatio_working_3-way'!L340*'OddsRatio_working_3-way'!M340</f>
        <v>5.0144767945057372E-2</v>
      </c>
      <c r="R340" s="11">
        <f t="shared" si="88"/>
        <v>0</v>
      </c>
      <c r="S340" s="11">
        <f t="shared" si="89"/>
        <v>-1.0261954001378693</v>
      </c>
      <c r="T340" s="11">
        <f t="shared" si="90"/>
        <v>-0.22381579065166179</v>
      </c>
      <c r="U340" s="11">
        <f>'OddsRatio_working_3-way'!S340-'OddsRatio_working_3-way'!R340^2/3</f>
        <v>-1.0261954001378693</v>
      </c>
      <c r="V340" s="11">
        <f>'OddsRatio_working_3-way'!S340*'OddsRatio_working_3-way'!R340/3-2*'OddsRatio_working_3-way'!R340^3/27-'OddsRatio_working_3-way'!T340</f>
        <v>0.22381579065166179</v>
      </c>
      <c r="W340" s="11">
        <f>'OddsRatio_working_3-way'!V340^2+4*'OddsRatio_working_3-way'!U340^3/27</f>
        <v>-0.11000468039361325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0.20006135842451045</v>
      </c>
      <c r="Y340" s="11">
        <f>IF('OddsRatio_working_3-way'!W340&gt;=0,IF('OddsRatio_working_3-way'!V340+SQRT('OddsRatio_working_3-way'!W340)&gt;0,0,PI()),ACOS('OddsRatio_working_3-way'!V340/(2*'OddsRatio_working_3-way'!X340)))</f>
        <v>0.97717332197403572</v>
      </c>
      <c r="Z340" s="11">
        <f>'OddsRatio_working_3-way'!X340^(1/3)*COS('OddsRatio_working_3-way'!Y340/3)</f>
        <v>0.5541107384255074</v>
      </c>
      <c r="AA340" s="11">
        <f>'OddsRatio_working_3-way'!X340^(1/3)*COS(('OddsRatio_working_3-way'!Y340+2*PI())/3)</f>
        <v>-0.43913503235906443</v>
      </c>
      <c r="AB340" s="11">
        <f>'OddsRatio_working_3-way'!X340^(1/3)*COS(('OddsRatio_working_3-way'!Y340+4*PI())/3)</f>
        <v>-0.11497570606644293</v>
      </c>
      <c r="AC340" s="11">
        <f>'OddsRatio_working_3-way'!X340^(1/3)*SIN('OddsRatio_working_3-way'!Y340/3)</f>
        <v>0.18715347429537277</v>
      </c>
      <c r="AD340" s="11">
        <f>'OddsRatio_working_3-way'!X340^(1/3)*SIN(('OddsRatio_working_3-way'!Y340+2*PI())/3)</f>
        <v>0.38629723883855727</v>
      </c>
      <c r="AE340" s="11">
        <f>'OddsRatio_working_3-way'!X340^(1/3)*SIN(('OddsRatio_working_3-way'!Y340+4*PI())/3)</f>
        <v>-0.57345071313392992</v>
      </c>
      <c r="AF340" s="11">
        <f>-'OddsRatio_working_3-way'!U340/(3*'OddsRatio_working_3-way'!X340^(1/3))*COS(('OddsRatio_working_3-way'!Y340)/3)</f>
        <v>0.55411073842550718</v>
      </c>
      <c r="AG340" s="11">
        <f>-'OddsRatio_working_3-way'!U340/(3*'OddsRatio_working_3-way'!X340^(1/3))*COS(('OddsRatio_working_3-way'!Y340+2*PI())/3)</f>
        <v>-0.43913503235906426</v>
      </c>
      <c r="AH340" s="11">
        <f>-'OddsRatio_working_3-way'!U340/(3*'OddsRatio_working_3-way'!X340^(1/3))*COS(('OddsRatio_working_3-way'!Y340+4*PI())/3)</f>
        <v>-0.11497570606644289</v>
      </c>
      <c r="AI340" s="11">
        <f>'OddsRatio_working_3-way'!U340/(3*'OddsRatio_working_3-way'!X340^(1/3))*SIN(('OddsRatio_working_3-way'!Y340)/3)</f>
        <v>-0.18715347429537268</v>
      </c>
      <c r="AJ340" s="11">
        <f>'OddsRatio_working_3-way'!U340/(3*'OddsRatio_working_3-way'!X340^(1/3))*SIN(('OddsRatio_working_3-way'!Y340+2*PI())/3)</f>
        <v>-0.3862972388385571</v>
      </c>
      <c r="AK340" s="11">
        <f>'OddsRatio_working_3-way'!U340/(3*'OddsRatio_working_3-way'!X340^(1/3))*SIN(('OddsRatio_working_3-way'!Y340+4*PI())/3)</f>
        <v>0.5734507131339297</v>
      </c>
      <c r="AL340" s="11">
        <f>'OddsRatio_working_3-way'!Z340+'OddsRatio_working_3-way'!AF340</f>
        <v>1.1082214768510146</v>
      </c>
      <c r="AM340" s="11">
        <f>'OddsRatio_working_3-way'!AA340+'OddsRatio_working_3-way'!AG340</f>
        <v>-0.87827006471812874</v>
      </c>
      <c r="AN340" s="11">
        <f>'OddsRatio_working_3-way'!AB340+'OddsRatio_working_3-way'!AH340</f>
        <v>-0.22995141213288584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1.1082214768510146</v>
      </c>
      <c r="AS340" s="11">
        <f>IF(('OddsRatio_working_3-way'!X340=0),IF(Q340&gt;0,-Q340^(1/3),(-Q340)^(1/3)),'OddsRatio_working_3-way'!AM340-'OddsRatio_working_3-way'!R340/3)</f>
        <v>-0.87827006471812874</v>
      </c>
      <c r="AT340" s="11">
        <f>IF(('OddsRatio_working_3-way'!X340=0),IF(Q340&gt;0,-Q340^(1/3),(-Q340)^(1/3)),'OddsRatio_working_3-way'!AN340-'OddsRatio_working_3-way'!R340/3)</f>
        <v>-0.22995141213288584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2.25</v>
      </c>
      <c r="B341" s="4">
        <f>IF('True_Odds_Calculator_3-way'!B342="","",'True_Odds_Calculator_3-way'!B342)</f>
        <v>2.94</v>
      </c>
      <c r="C341" s="4">
        <f>IF('True_Odds_Calculator_3-way'!C342="","",'True_Odds_Calculator_3-way'!C342)</f>
        <v>3.76</v>
      </c>
      <c r="D341" s="9">
        <f t="shared" si="78"/>
        <v>0.42560000257019376</v>
      </c>
      <c r="E341" s="9">
        <f t="shared" si="79"/>
        <v>0.32314181539236997</v>
      </c>
      <c r="F341" s="9">
        <f t="shared" si="80"/>
        <v>0.25125818203743622</v>
      </c>
      <c r="G341" s="9">
        <f t="shared" si="81"/>
        <v>1.0796992367688174</v>
      </c>
      <c r="H341" s="9">
        <f t="shared" si="82"/>
        <v>2.349624045961022</v>
      </c>
      <c r="I341" s="9">
        <f t="shared" si="83"/>
        <v>3.0946165193315061</v>
      </c>
      <c r="J341" s="9">
        <f t="shared" si="84"/>
        <v>3.9799698934819365</v>
      </c>
      <c r="K341" s="11">
        <f t="shared" si="85"/>
        <v>0.44444444444444442</v>
      </c>
      <c r="L341" s="11">
        <f t="shared" si="86"/>
        <v>0.3401360544217687</v>
      </c>
      <c r="M341" s="11">
        <f t="shared" si="87"/>
        <v>0.26595744680851063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-0.26909345298403053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0.23922098390183494</v>
      </c>
      <c r="Q341" s="11">
        <f>2*'OddsRatio_working_3-way'!K341*'OddsRatio_working_3-way'!L341*'OddsRatio_working_3-way'!M341</f>
        <v>8.0410414756919305E-2</v>
      </c>
      <c r="R341" s="11">
        <f t="shared" si="88"/>
        <v>0</v>
      </c>
      <c r="S341" s="11">
        <f t="shared" si="89"/>
        <v>-0.88898849544299996</v>
      </c>
      <c r="T341" s="11">
        <f t="shared" si="90"/>
        <v>-0.29881966233378149</v>
      </c>
      <c r="U341" s="11">
        <f>'OddsRatio_working_3-way'!S341-'OddsRatio_working_3-way'!R341^2/3</f>
        <v>-0.88898849544299996</v>
      </c>
      <c r="V341" s="11">
        <f>'OddsRatio_working_3-way'!S341*'OddsRatio_working_3-way'!R341/3-2*'OddsRatio_working_3-way'!R341^3/27-'OddsRatio_working_3-way'!T341</f>
        <v>0.29881966233378149</v>
      </c>
      <c r="W341" s="11">
        <f>'OddsRatio_working_3-way'!V341^2+4*'OddsRatio_working_3-way'!U341^3/27</f>
        <v>-1.4790971250726342E-2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0.16131038547471263</v>
      </c>
      <c r="Y341" s="11">
        <f>IF('OddsRatio_working_3-way'!W341&gt;=0,IF('OddsRatio_working_3-way'!V341+SQRT('OddsRatio_working_3-way'!W341)&gt;0,0,PI()),ACOS('OddsRatio_working_3-way'!V341/(2*'OddsRatio_working_3-way'!X341)))</f>
        <v>0.38652204871369422</v>
      </c>
      <c r="Z341" s="11">
        <f>'OddsRatio_working_3-way'!X341^(1/3)*COS('OddsRatio_working_3-way'!Y341/3)</f>
        <v>0.5398496183844087</v>
      </c>
      <c r="AA341" s="11">
        <f>'OddsRatio_working_3-way'!X341^(1/3)*COS(('OddsRatio_working_3-way'!Y341+2*PI())/3)</f>
        <v>-0.33049638675467358</v>
      </c>
      <c r="AB341" s="11">
        <f>'OddsRatio_working_3-way'!X341^(1/3)*COS(('OddsRatio_working_3-way'!Y341+4*PI())/3)</f>
        <v>-0.20935323162973501</v>
      </c>
      <c r="AC341" s="11">
        <f>'OddsRatio_working_3-way'!X341^(1/3)*SIN('OddsRatio_working_3-way'!Y341/3)</f>
        <v>6.9942033221863931E-2</v>
      </c>
      <c r="AD341" s="11">
        <f>'OddsRatio_working_3-way'!X341^(1/3)*SIN(('OddsRatio_working_3-way'!Y341+2*PI())/3)</f>
        <v>0.43255246713330076</v>
      </c>
      <c r="AE341" s="11">
        <f>'OddsRatio_working_3-way'!X341^(1/3)*SIN(('OddsRatio_working_3-way'!Y341+4*PI())/3)</f>
        <v>-0.50249450035516463</v>
      </c>
      <c r="AF341" s="11">
        <f>-'OddsRatio_working_3-way'!U341/(3*'OddsRatio_working_3-way'!X341^(1/3))*COS(('OddsRatio_working_3-way'!Y341)/3)</f>
        <v>0.5398496183844087</v>
      </c>
      <c r="AG341" s="11">
        <f>-'OddsRatio_working_3-way'!U341/(3*'OddsRatio_working_3-way'!X341^(1/3))*COS(('OddsRatio_working_3-way'!Y341+2*PI())/3)</f>
        <v>-0.33049638675467358</v>
      </c>
      <c r="AH341" s="11">
        <f>-'OddsRatio_working_3-way'!U341/(3*'OddsRatio_working_3-way'!X341^(1/3))*COS(('OddsRatio_working_3-way'!Y341+4*PI())/3)</f>
        <v>-0.20935323162973501</v>
      </c>
      <c r="AI341" s="11">
        <f>'OddsRatio_working_3-way'!U341/(3*'OddsRatio_working_3-way'!X341^(1/3))*SIN(('OddsRatio_working_3-way'!Y341)/3)</f>
        <v>-6.9942033221863931E-2</v>
      </c>
      <c r="AJ341" s="11">
        <f>'OddsRatio_working_3-way'!U341/(3*'OddsRatio_working_3-way'!X341^(1/3))*SIN(('OddsRatio_working_3-way'!Y341+2*PI())/3)</f>
        <v>-0.43255246713330076</v>
      </c>
      <c r="AK341" s="11">
        <f>'OddsRatio_working_3-way'!U341/(3*'OddsRatio_working_3-way'!X341^(1/3))*SIN(('OddsRatio_working_3-way'!Y341+4*PI())/3)</f>
        <v>0.50249450035516463</v>
      </c>
      <c r="AL341" s="11">
        <f>'OddsRatio_working_3-way'!Z341+'OddsRatio_working_3-way'!AF341</f>
        <v>1.0796992367688174</v>
      </c>
      <c r="AM341" s="11">
        <f>'OddsRatio_working_3-way'!AA341+'OddsRatio_working_3-way'!AG341</f>
        <v>-0.66099277350934715</v>
      </c>
      <c r="AN341" s="11">
        <f>'OddsRatio_working_3-way'!AB341+'OddsRatio_working_3-way'!AH341</f>
        <v>-0.41870646325947003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1.0796992367688174</v>
      </c>
      <c r="AS341" s="11">
        <f>IF(('OddsRatio_working_3-way'!X341=0),IF(Q341&gt;0,-Q341^(1/3),(-Q341)^(1/3)),'OddsRatio_working_3-way'!AM341-'OddsRatio_working_3-way'!R341/3)</f>
        <v>-0.66099277350934715</v>
      </c>
      <c r="AT341" s="11">
        <f>IF(('OddsRatio_working_3-way'!X341=0),IF(Q341&gt;0,-Q341^(1/3),(-Q341)^(1/3)),'OddsRatio_working_3-way'!AN341-'OddsRatio_working_3-way'!R341/3)</f>
        <v>-0.41870646325947003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3.24</v>
      </c>
      <c r="B342" s="4">
        <f>IF('True_Odds_Calculator_3-way'!B343="","",'True_Odds_Calculator_3-way'!B343)</f>
        <v>3.15</v>
      </c>
      <c r="C342" s="4">
        <f>IF('True_Odds_Calculator_3-way'!C343="","",'True_Odds_Calculator_3-way'!C343)</f>
        <v>2.36</v>
      </c>
      <c r="D342" s="9">
        <f t="shared" si="78"/>
        <v>0.29292357875267877</v>
      </c>
      <c r="E342" s="9">
        <f t="shared" si="79"/>
        <v>0.30148866691720555</v>
      </c>
      <c r="F342" s="9">
        <f t="shared" si="80"/>
        <v>0.40558775433011585</v>
      </c>
      <c r="G342" s="9">
        <f t="shared" si="81"/>
        <v>1.0776159364582449</v>
      </c>
      <c r="H342" s="9">
        <f t="shared" si="82"/>
        <v>3.4138596976664686</v>
      </c>
      <c r="I342" s="9">
        <f t="shared" si="83"/>
        <v>3.3168742633852264</v>
      </c>
      <c r="J342" s="9">
        <f t="shared" si="84"/>
        <v>2.4655576735832128</v>
      </c>
      <c r="K342" s="11">
        <f t="shared" si="85"/>
        <v>0.30864197530864196</v>
      </c>
      <c r="L342" s="11">
        <f t="shared" si="86"/>
        <v>0.31746031746031744</v>
      </c>
      <c r="M342" s="11">
        <f t="shared" si="87"/>
        <v>0.42372881355932207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-0.2719304363999907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0.23872630589516966</v>
      </c>
      <c r="Q342" s="11">
        <f>2*'OddsRatio_working_3-way'!K342*'OddsRatio_working_3-way'!L342*'OddsRatio_working_3-way'!M342</f>
        <v>8.3035236833102502E-2</v>
      </c>
      <c r="R342" s="11">
        <f t="shared" si="88"/>
        <v>0</v>
      </c>
      <c r="S342" s="11">
        <f t="shared" si="89"/>
        <v>-0.87789476255618515</v>
      </c>
      <c r="T342" s="11">
        <f t="shared" si="90"/>
        <v>-0.30535470001954274</v>
      </c>
      <c r="U342" s="11">
        <f>'OddsRatio_working_3-way'!S342-'OddsRatio_working_3-way'!R342^2/3</f>
        <v>-0.87789476255618515</v>
      </c>
      <c r="V342" s="11">
        <f>'OddsRatio_working_3-way'!S342*'OddsRatio_working_3-way'!R342/3-2*'OddsRatio_working_3-way'!R342^3/27-'OddsRatio_working_3-way'!T342</f>
        <v>0.30535470001954274</v>
      </c>
      <c r="W342" s="11">
        <f>'OddsRatio_working_3-way'!V342^2+4*'OddsRatio_working_3-way'!U342^3/27</f>
        <v>-6.9944780774949672E-3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0.15830032446391248</v>
      </c>
      <c r="Y342" s="11">
        <f>IF('OddsRatio_working_3-way'!W342&gt;=0,IF('OddsRatio_working_3-way'!V342+SQRT('OddsRatio_working_3-way'!W342)&gt;0,0,PI()),ACOS('OddsRatio_working_3-way'!V342/(2*'OddsRatio_working_3-way'!X342)))</f>
        <v>0.26733212490751024</v>
      </c>
      <c r="Z342" s="11">
        <f>'OddsRatio_working_3-way'!X342^(1/3)*COS('OddsRatio_working_3-way'!Y342/3)</f>
        <v>0.53880796822912247</v>
      </c>
      <c r="AA342" s="11">
        <f>'OddsRatio_working_3-way'!X342^(1/3)*COS(('OddsRatio_working_3-way'!Y342+2*PI())/3)</f>
        <v>-0.31109535814624745</v>
      </c>
      <c r="AB342" s="11">
        <f>'OddsRatio_working_3-way'!X342^(1/3)*COS(('OddsRatio_working_3-way'!Y342+4*PI())/3)</f>
        <v>-0.22771261008287513</v>
      </c>
      <c r="AC342" s="11">
        <f>'OddsRatio_working_3-way'!X342^(1/3)*SIN('OddsRatio_working_3-way'!Y342/3)</f>
        <v>4.8141052040158852E-2</v>
      </c>
      <c r="AD342" s="11">
        <f>'OddsRatio_working_3-way'!X342^(1/3)*SIN(('OddsRatio_working_3-way'!Y342+2*PI())/3)</f>
        <v>0.44255086222781936</v>
      </c>
      <c r="AE342" s="11">
        <f>'OddsRatio_working_3-way'!X342^(1/3)*SIN(('OddsRatio_working_3-way'!Y342+4*PI())/3)</f>
        <v>-0.49069191426797815</v>
      </c>
      <c r="AF342" s="11">
        <f>-'OddsRatio_working_3-way'!U342/(3*'OddsRatio_working_3-way'!X342^(1/3))*COS(('OddsRatio_working_3-way'!Y342)/3)</f>
        <v>0.53880796822912258</v>
      </c>
      <c r="AG342" s="11">
        <f>-'OddsRatio_working_3-way'!U342/(3*'OddsRatio_working_3-way'!X342^(1/3))*COS(('OddsRatio_working_3-way'!Y342+2*PI())/3)</f>
        <v>-0.3110953581462475</v>
      </c>
      <c r="AH342" s="11">
        <f>-'OddsRatio_working_3-way'!U342/(3*'OddsRatio_working_3-way'!X342^(1/3))*COS(('OddsRatio_working_3-way'!Y342+4*PI())/3)</f>
        <v>-0.22771261008287516</v>
      </c>
      <c r="AI342" s="11">
        <f>'OddsRatio_working_3-way'!U342/(3*'OddsRatio_working_3-way'!X342^(1/3))*SIN(('OddsRatio_working_3-way'!Y342)/3)</f>
        <v>-4.8141052040158866E-2</v>
      </c>
      <c r="AJ342" s="11">
        <f>'OddsRatio_working_3-way'!U342/(3*'OddsRatio_working_3-way'!X342^(1/3))*SIN(('OddsRatio_working_3-way'!Y342+2*PI())/3)</f>
        <v>-0.44255086222781942</v>
      </c>
      <c r="AK342" s="11">
        <f>'OddsRatio_working_3-way'!U342/(3*'OddsRatio_working_3-way'!X342^(1/3))*SIN(('OddsRatio_working_3-way'!Y342+4*PI())/3)</f>
        <v>0.49069191426797826</v>
      </c>
      <c r="AL342" s="11">
        <f>'OddsRatio_working_3-way'!Z342+'OddsRatio_working_3-way'!AF342</f>
        <v>1.0776159364582449</v>
      </c>
      <c r="AM342" s="11">
        <f>'OddsRatio_working_3-way'!AA342+'OddsRatio_working_3-way'!AG342</f>
        <v>-0.62219071629249489</v>
      </c>
      <c r="AN342" s="11">
        <f>'OddsRatio_working_3-way'!AB342+'OddsRatio_working_3-way'!AH342</f>
        <v>-0.45542522016575027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1.0776159364582449</v>
      </c>
      <c r="AS342" s="11">
        <f>IF(('OddsRatio_working_3-way'!X342=0),IF(Q342&gt;0,-Q342^(1/3),(-Q342)^(1/3)),'OddsRatio_working_3-way'!AM342-'OddsRatio_working_3-way'!R342/3)</f>
        <v>-0.62219071629249489</v>
      </c>
      <c r="AT342" s="11">
        <f>IF(('OddsRatio_working_3-way'!X342=0),IF(Q342&gt;0,-Q342^(1/3),(-Q342)^(1/3)),'OddsRatio_working_3-way'!AN342-'OddsRatio_working_3-way'!R342/3)</f>
        <v>-0.45542522016575027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8.0399999999999991</v>
      </c>
      <c r="B343" s="4">
        <f>IF('True_Odds_Calculator_3-way'!B344="","",'True_Odds_Calculator_3-way'!B344)</f>
        <v>5.29</v>
      </c>
      <c r="C343" s="4">
        <f>IF('True_Odds_Calculator_3-way'!C344="","",'True_Odds_Calculator_3-way'!C344)</f>
        <v>1.4</v>
      </c>
      <c r="D343" s="9">
        <f t="shared" si="78"/>
        <v>0.11801580291566066</v>
      </c>
      <c r="E343" s="9">
        <f t="shared" si="79"/>
        <v>0.1800462516140417</v>
      </c>
      <c r="F343" s="9">
        <f t="shared" si="80"/>
        <v>0.70193794547029742</v>
      </c>
      <c r="G343" s="9">
        <f t="shared" si="81"/>
        <v>1.0615683923811861</v>
      </c>
      <c r="H343" s="9">
        <f t="shared" si="82"/>
        <v>8.4734414823635475</v>
      </c>
      <c r="I343" s="9">
        <f t="shared" si="83"/>
        <v>5.5541284033152882</v>
      </c>
      <c r="J343" s="9">
        <f t="shared" si="84"/>
        <v>1.4246273569524746</v>
      </c>
      <c r="K343" s="11">
        <f t="shared" si="85"/>
        <v>0.12437810945273634</v>
      </c>
      <c r="L343" s="11">
        <f t="shared" si="86"/>
        <v>0.1890359168241966</v>
      </c>
      <c r="M343" s="11">
        <f t="shared" si="87"/>
        <v>0.7142857142857143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-0.20288511533609288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0.19699638453694263</v>
      </c>
      <c r="Q343" s="11">
        <f>2*'OddsRatio_working_3-way'!K343*'OddsRatio_working_3-way'!L343*'OddsRatio_working_3-way'!M343</f>
        <v>3.3588471361797552E-2</v>
      </c>
      <c r="R343" s="11">
        <f t="shared" si="88"/>
        <v>0</v>
      </c>
      <c r="S343" s="11">
        <f t="shared" si="89"/>
        <v>-0.97097504767959353</v>
      </c>
      <c r="T343" s="11">
        <f t="shared" si="90"/>
        <v>-0.1655541428268702</v>
      </c>
      <c r="U343" s="11">
        <f>'OddsRatio_working_3-way'!S343-'OddsRatio_working_3-way'!R343^2/3</f>
        <v>-0.97097504767959353</v>
      </c>
      <c r="V343" s="11">
        <f>'OddsRatio_working_3-way'!S343*'OddsRatio_working_3-way'!R343/3-2*'OddsRatio_working_3-way'!R343^3/27-'OddsRatio_working_3-way'!T343</f>
        <v>0.1655541428268702</v>
      </c>
      <c r="W343" s="11">
        <f>'OddsRatio_working_3-way'!V343^2+4*'OddsRatio_working_3-way'!U343^3/27</f>
        <v>-0.10821079388197116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0.18413240350975088</v>
      </c>
      <c r="Y343" s="11">
        <f>IF('OddsRatio_working_3-way'!W343&gt;=0,IF('OddsRatio_working_3-way'!V343+SQRT('OddsRatio_working_3-way'!W343)&gt;0,0,PI()),ACOS('OddsRatio_working_3-way'!V343/(2*'OddsRatio_working_3-way'!X343)))</f>
        <v>1.1045327026673744</v>
      </c>
      <c r="Z343" s="11">
        <f>'OddsRatio_working_3-way'!X343^(1/3)*COS('OddsRatio_working_3-way'!Y343/3)</f>
        <v>0.53078419619059292</v>
      </c>
      <c r="AA343" s="11">
        <f>'OddsRatio_working_3-way'!X343^(1/3)*COS(('OddsRatio_working_3-way'!Y343+2*PI())/3)</f>
        <v>-0.44271909752185862</v>
      </c>
      <c r="AB343" s="11">
        <f>'OddsRatio_working_3-way'!X343^(1/3)*COS(('OddsRatio_working_3-way'!Y343+4*PI())/3)</f>
        <v>-8.8065098668734215E-2</v>
      </c>
      <c r="AC343" s="11">
        <f>'OddsRatio_working_3-way'!X343^(1/3)*SIN('OddsRatio_working_3-way'!Y343/3)</f>
        <v>0.20475958170702863</v>
      </c>
      <c r="AD343" s="11">
        <f>'OddsRatio_working_3-way'!X343^(1/3)*SIN(('OddsRatio_working_3-way'!Y343+2*PI())/3)</f>
        <v>0.35729280697484272</v>
      </c>
      <c r="AE343" s="11">
        <f>'OddsRatio_working_3-way'!X343^(1/3)*SIN(('OddsRatio_working_3-way'!Y343+4*PI())/3)</f>
        <v>-0.56205238868187124</v>
      </c>
      <c r="AF343" s="11">
        <f>-'OddsRatio_working_3-way'!U343/(3*'OddsRatio_working_3-way'!X343^(1/3))*COS(('OddsRatio_working_3-way'!Y343)/3)</f>
        <v>0.53078419619059303</v>
      </c>
      <c r="AG343" s="11">
        <f>-'OddsRatio_working_3-way'!U343/(3*'OddsRatio_working_3-way'!X343^(1/3))*COS(('OddsRatio_working_3-way'!Y343+2*PI())/3)</f>
        <v>-0.44271909752185873</v>
      </c>
      <c r="AH343" s="11">
        <f>-'OddsRatio_working_3-way'!U343/(3*'OddsRatio_working_3-way'!X343^(1/3))*COS(('OddsRatio_working_3-way'!Y343+4*PI())/3)</f>
        <v>-8.8065098668734229E-2</v>
      </c>
      <c r="AI343" s="11">
        <f>'OddsRatio_working_3-way'!U343/(3*'OddsRatio_working_3-way'!X343^(1/3))*SIN(('OddsRatio_working_3-way'!Y343)/3)</f>
        <v>-0.20475958170702868</v>
      </c>
      <c r="AJ343" s="11">
        <f>'OddsRatio_working_3-way'!U343/(3*'OddsRatio_working_3-way'!X343^(1/3))*SIN(('OddsRatio_working_3-way'!Y343+2*PI())/3)</f>
        <v>-0.35729280697484278</v>
      </c>
      <c r="AK343" s="11">
        <f>'OddsRatio_working_3-way'!U343/(3*'OddsRatio_working_3-way'!X343^(1/3))*SIN(('OddsRatio_working_3-way'!Y343+4*PI())/3)</f>
        <v>0.56205238868187135</v>
      </c>
      <c r="AL343" s="11">
        <f>'OddsRatio_working_3-way'!Z343+'OddsRatio_working_3-way'!AF343</f>
        <v>1.0615683923811861</v>
      </c>
      <c r="AM343" s="11">
        <f>'OddsRatio_working_3-way'!AA343+'OddsRatio_working_3-way'!AG343</f>
        <v>-0.88543819504371735</v>
      </c>
      <c r="AN343" s="11">
        <f>'OddsRatio_working_3-way'!AB343+'OddsRatio_working_3-way'!AH343</f>
        <v>-0.17613019733746843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1.0615683923811861</v>
      </c>
      <c r="AS343" s="11">
        <f>IF(('OddsRatio_working_3-way'!X343=0),IF(Q343&gt;0,-Q343^(1/3),(-Q343)^(1/3)),'OddsRatio_working_3-way'!AM343-'OddsRatio_working_3-way'!R343/3)</f>
        <v>-0.88543819504371735</v>
      </c>
      <c r="AT343" s="11">
        <f>IF(('OddsRatio_working_3-way'!X343=0),IF(Q343&gt;0,-Q343^(1/3),(-Q343)^(1/3)),'OddsRatio_working_3-way'!AN343-'OddsRatio_working_3-way'!R343/3)</f>
        <v>-0.17613019733746843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1.7</v>
      </c>
      <c r="B344" s="4">
        <f>IF('True_Odds_Calculator_3-way'!B345="","",'True_Odds_Calculator_3-way'!B345)</f>
        <v>4.28</v>
      </c>
      <c r="C344" s="4">
        <f>IF('True_Odds_Calculator_3-way'!C345="","",'True_Odds_Calculator_3-way'!C345)</f>
        <v>4.92</v>
      </c>
      <c r="D344" s="9">
        <f t="shared" si="78"/>
        <v>0.57770027735841933</v>
      </c>
      <c r="E344" s="9">
        <f t="shared" si="79"/>
        <v>0.22597522922465574</v>
      </c>
      <c r="F344" s="9">
        <f t="shared" si="80"/>
        <v>0.19632449341692479</v>
      </c>
      <c r="G344" s="9">
        <f t="shared" si="81"/>
        <v>1.0442877417645902</v>
      </c>
      <c r="H344" s="9">
        <f t="shared" si="82"/>
        <v>1.731001419235213</v>
      </c>
      <c r="I344" s="9">
        <f t="shared" si="83"/>
        <v>4.4252637929878551</v>
      </c>
      <c r="J344" s="9">
        <f t="shared" si="84"/>
        <v>5.0936079477171941</v>
      </c>
      <c r="K344" s="11">
        <f t="shared" si="85"/>
        <v>0.58823529411764708</v>
      </c>
      <c r="L344" s="11">
        <f t="shared" si="86"/>
        <v>0.23364485981308411</v>
      </c>
      <c r="M344" s="11">
        <f t="shared" si="87"/>
        <v>0.2032520325203252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-0.25142019424592243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0.22068321287940751</v>
      </c>
      <c r="Q344" s="11">
        <f>2*'OddsRatio_working_3-way'!K344*'OddsRatio_working_3-way'!L344*'OddsRatio_working_3-way'!M344</f>
        <v>5.5869167817571529E-2</v>
      </c>
      <c r="R344" s="11">
        <f t="shared" si="88"/>
        <v>0</v>
      </c>
      <c r="S344" s="11">
        <f t="shared" si="89"/>
        <v>-0.87774656901088044</v>
      </c>
      <c r="T344" s="11">
        <f t="shared" si="90"/>
        <v>-0.22221432126857735</v>
      </c>
      <c r="U344" s="11">
        <f>'OddsRatio_working_3-way'!S344-'OddsRatio_working_3-way'!R344^2/3</f>
        <v>-0.87774656901088044</v>
      </c>
      <c r="V344" s="11">
        <f>'OddsRatio_working_3-way'!S344*'OddsRatio_working_3-way'!R344/3-2*'OddsRatio_working_3-way'!R344^3/27-'OddsRatio_working_3-way'!T344</f>
        <v>0.22221432126857735</v>
      </c>
      <c r="W344" s="11">
        <f>'OddsRatio_working_3-way'!V344^2+4*'OddsRatio_working_3-way'!U344^3/27</f>
        <v>-5.0806013715662957E-2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0.15826024318548662</v>
      </c>
      <c r="Y344" s="11">
        <f>IF('OddsRatio_working_3-way'!W344&gt;=0,IF('OddsRatio_working_3-way'!V344+SQRT('OddsRatio_working_3-way'!W344)&gt;0,0,PI()),ACOS('OddsRatio_working_3-way'!V344/(2*'OddsRatio_working_3-way'!X344)))</f>
        <v>0.79251926070079648</v>
      </c>
      <c r="Z344" s="11">
        <f>'OddsRatio_working_3-way'!X344^(1/3)*COS('OddsRatio_working_3-way'!Y344/3)</f>
        <v>0.52214387088229508</v>
      </c>
      <c r="AA344" s="11">
        <f>'OddsRatio_working_3-way'!X344^(1/3)*COS(('OddsRatio_working_3-way'!Y344+2*PI())/3)</f>
        <v>-0.38338700330999176</v>
      </c>
      <c r="AB344" s="11">
        <f>'OddsRatio_working_3-way'!X344^(1/3)*COS(('OddsRatio_working_3-way'!Y344+4*PI())/3)</f>
        <v>-0.13875686757230324</v>
      </c>
      <c r="AC344" s="11">
        <f>'OddsRatio_working_3-way'!X344^(1/3)*SIN('OddsRatio_working_3-way'!Y344/3)</f>
        <v>0.1412372747200491</v>
      </c>
      <c r="AD344" s="11">
        <f>'OddsRatio_working_3-way'!X344^(1/3)*SIN(('OddsRatio_working_3-way'!Y344+2*PI())/3)</f>
        <v>0.38157121925438486</v>
      </c>
      <c r="AE344" s="11">
        <f>'OddsRatio_working_3-way'!X344^(1/3)*SIN(('OddsRatio_working_3-way'!Y344+4*PI())/3)</f>
        <v>-0.52280849397443396</v>
      </c>
      <c r="AF344" s="11">
        <f>-'OddsRatio_working_3-way'!U344/(3*'OddsRatio_working_3-way'!X344^(1/3))*COS(('OddsRatio_working_3-way'!Y344)/3)</f>
        <v>0.52214387088229508</v>
      </c>
      <c r="AG344" s="11">
        <f>-'OddsRatio_working_3-way'!U344/(3*'OddsRatio_working_3-way'!X344^(1/3))*COS(('OddsRatio_working_3-way'!Y344+2*PI())/3)</f>
        <v>-0.38338700330999176</v>
      </c>
      <c r="AH344" s="11">
        <f>-'OddsRatio_working_3-way'!U344/(3*'OddsRatio_working_3-way'!X344^(1/3))*COS(('OddsRatio_working_3-way'!Y344+4*PI())/3)</f>
        <v>-0.13875686757230324</v>
      </c>
      <c r="AI344" s="11">
        <f>'OddsRatio_working_3-way'!U344/(3*'OddsRatio_working_3-way'!X344^(1/3))*SIN(('OddsRatio_working_3-way'!Y344)/3)</f>
        <v>-0.1412372747200491</v>
      </c>
      <c r="AJ344" s="11">
        <f>'OddsRatio_working_3-way'!U344/(3*'OddsRatio_working_3-way'!X344^(1/3))*SIN(('OddsRatio_working_3-way'!Y344+2*PI())/3)</f>
        <v>-0.38157121925438486</v>
      </c>
      <c r="AK344" s="11">
        <f>'OddsRatio_working_3-way'!U344/(3*'OddsRatio_working_3-way'!X344^(1/3))*SIN(('OddsRatio_working_3-way'!Y344+4*PI())/3)</f>
        <v>0.52280849397443396</v>
      </c>
      <c r="AL344" s="11">
        <f>'OddsRatio_working_3-way'!Z344+'OddsRatio_working_3-way'!AF344</f>
        <v>1.0442877417645902</v>
      </c>
      <c r="AM344" s="11">
        <f>'OddsRatio_working_3-way'!AA344+'OddsRatio_working_3-way'!AG344</f>
        <v>-0.76677400661998352</v>
      </c>
      <c r="AN344" s="11">
        <f>'OddsRatio_working_3-way'!AB344+'OddsRatio_working_3-way'!AH344</f>
        <v>-0.27751373514460648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1.0442877417645902</v>
      </c>
      <c r="AS344" s="11">
        <f>IF(('OddsRatio_working_3-way'!X344=0),IF(Q344&gt;0,-Q344^(1/3),(-Q344)^(1/3)),'OddsRatio_working_3-way'!AM344-'OddsRatio_working_3-way'!R344/3)</f>
        <v>-0.76677400661998352</v>
      </c>
      <c r="AT344" s="11">
        <f>IF(('OddsRatio_working_3-way'!X344=0),IF(Q344&gt;0,-Q344^(1/3),(-Q344)^(1/3)),'OddsRatio_working_3-way'!AN344-'OddsRatio_working_3-way'!R344/3)</f>
        <v>-0.27751373514460648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3.62</v>
      </c>
      <c r="B345" s="4">
        <f>IF('True_Odds_Calculator_3-way'!B346="","",'True_Odds_Calculator_3-way'!B346)</f>
        <v>3.9</v>
      </c>
      <c r="C345" s="4">
        <f>IF('True_Odds_Calculator_3-way'!C346="","",'True_Odds_Calculator_3-way'!C346)</f>
        <v>2.04</v>
      </c>
      <c r="D345" s="9">
        <f t="shared" si="78"/>
        <v>0.26913041781923519</v>
      </c>
      <c r="E345" s="9">
        <f t="shared" si="79"/>
        <v>0.24963210363626151</v>
      </c>
      <c r="F345" s="9">
        <f t="shared" si="80"/>
        <v>0.48123747854450333</v>
      </c>
      <c r="G345" s="9">
        <f t="shared" si="81"/>
        <v>1.0365155230485712</v>
      </c>
      <c r="H345" s="9">
        <f t="shared" si="82"/>
        <v>3.7156706703872562</v>
      </c>
      <c r="I345" s="9">
        <f t="shared" si="83"/>
        <v>4.0058950168408556</v>
      </c>
      <c r="J345" s="9">
        <f t="shared" si="84"/>
        <v>2.0779761439705142</v>
      </c>
      <c r="K345" s="11">
        <f t="shared" si="85"/>
        <v>0.27624309392265195</v>
      </c>
      <c r="L345" s="11">
        <f t="shared" si="86"/>
        <v>0.25641025641025644</v>
      </c>
      <c r="M345" s="11">
        <f t="shared" si="87"/>
        <v>0.49019607843137253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-0.27436536308814496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0.22777208347569083</v>
      </c>
      <c r="Q345" s="11">
        <f>2*'OddsRatio_working_3-way'!K345*'OddsRatio_working_3-way'!L345*'OddsRatio_working_3-way'!M345</f>
        <v>6.9442708376735038E-2</v>
      </c>
      <c r="R345" s="11">
        <f t="shared" si="88"/>
        <v>0</v>
      </c>
      <c r="S345" s="11">
        <f t="shared" si="89"/>
        <v>-0.83017798206005622</v>
      </c>
      <c r="T345" s="11">
        <f t="shared" si="90"/>
        <v>-0.25310304331099287</v>
      </c>
      <c r="U345" s="11">
        <f>'OddsRatio_working_3-way'!S345-'OddsRatio_working_3-way'!R345^2/3</f>
        <v>-0.83017798206005622</v>
      </c>
      <c r="V345" s="11">
        <f>'OddsRatio_working_3-way'!S345*'OddsRatio_working_3-way'!R345/3-2*'OddsRatio_working_3-way'!R345^3/27-'OddsRatio_working_3-way'!T345</f>
        <v>0.25310304331099287</v>
      </c>
      <c r="W345" s="11">
        <f>'OddsRatio_working_3-way'!V345^2+4*'OddsRatio_working_3-way'!U345^3/27</f>
        <v>-2.0702540489886179E-2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0.14557102306363423</v>
      </c>
      <c r="Y345" s="11">
        <f>IF('OddsRatio_working_3-way'!W345&gt;=0,IF('OddsRatio_working_3-way'!V345+SQRT('OddsRatio_working_3-way'!W345)&gt;0,0,PI()),ACOS('OddsRatio_working_3-way'!V345/(2*'OddsRatio_working_3-way'!X345)))</f>
        <v>0.5169197937978538</v>
      </c>
      <c r="Z345" s="11">
        <f>'OddsRatio_working_3-way'!X345^(1/3)*COS('OddsRatio_working_3-way'!Y345/3)</f>
        <v>0.5182577615242856</v>
      </c>
      <c r="AA345" s="11">
        <f>'OddsRatio_working_3-way'!X345^(1/3)*COS(('OddsRatio_working_3-way'!Y345+2*PI())/3)</f>
        <v>-0.33723883518468495</v>
      </c>
      <c r="AB345" s="11">
        <f>'OddsRatio_working_3-way'!X345^(1/3)*COS(('OddsRatio_working_3-way'!Y345+4*PI())/3)</f>
        <v>-0.18101892633960079</v>
      </c>
      <c r="AC345" s="11">
        <f>'OddsRatio_working_3-way'!X345^(1/3)*SIN('OddsRatio_working_3-way'!Y345/3)</f>
        <v>9.0193606424488301E-2</v>
      </c>
      <c r="AD345" s="11">
        <f>'OddsRatio_working_3-way'!X345^(1/3)*SIN(('OddsRatio_working_3-way'!Y345+2*PI())/3)</f>
        <v>0.4037275839762447</v>
      </c>
      <c r="AE345" s="11">
        <f>'OddsRatio_working_3-way'!X345^(1/3)*SIN(('OddsRatio_working_3-way'!Y345+4*PI())/3)</f>
        <v>-0.49392119040073285</v>
      </c>
      <c r="AF345" s="11">
        <f>-'OddsRatio_working_3-way'!U345/(3*'OddsRatio_working_3-way'!X345^(1/3))*COS(('OddsRatio_working_3-way'!Y345)/3)</f>
        <v>0.51825776152428549</v>
      </c>
      <c r="AG345" s="11">
        <f>-'OddsRatio_working_3-way'!U345/(3*'OddsRatio_working_3-way'!X345^(1/3))*COS(('OddsRatio_working_3-way'!Y345+2*PI())/3)</f>
        <v>-0.33723883518468484</v>
      </c>
      <c r="AH345" s="11">
        <f>-'OddsRatio_working_3-way'!U345/(3*'OddsRatio_working_3-way'!X345^(1/3))*COS(('OddsRatio_working_3-way'!Y345+4*PI())/3)</f>
        <v>-0.18101892633960076</v>
      </c>
      <c r="AI345" s="11">
        <f>'OddsRatio_working_3-way'!U345/(3*'OddsRatio_working_3-way'!X345^(1/3))*SIN(('OddsRatio_working_3-way'!Y345)/3)</f>
        <v>-9.0193606424488287E-2</v>
      </c>
      <c r="AJ345" s="11">
        <f>'OddsRatio_working_3-way'!U345/(3*'OddsRatio_working_3-way'!X345^(1/3))*SIN(('OddsRatio_working_3-way'!Y345+2*PI())/3)</f>
        <v>-0.40372758397624464</v>
      </c>
      <c r="AK345" s="11">
        <f>'OddsRatio_working_3-way'!U345/(3*'OddsRatio_working_3-way'!X345^(1/3))*SIN(('OddsRatio_working_3-way'!Y345+4*PI())/3)</f>
        <v>0.49392119040073273</v>
      </c>
      <c r="AL345" s="11">
        <f>'OddsRatio_working_3-way'!Z345+'OddsRatio_working_3-way'!AF345</f>
        <v>1.0365155230485712</v>
      </c>
      <c r="AM345" s="11">
        <f>'OddsRatio_working_3-way'!AA345+'OddsRatio_working_3-way'!AG345</f>
        <v>-0.67447767036936979</v>
      </c>
      <c r="AN345" s="11">
        <f>'OddsRatio_working_3-way'!AB345+'OddsRatio_working_3-way'!AH345</f>
        <v>-0.36203785267920152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1.0365155230485712</v>
      </c>
      <c r="AS345" s="11">
        <f>IF(('OddsRatio_working_3-way'!X345=0),IF(Q345&gt;0,-Q345^(1/3),(-Q345)^(1/3)),'OddsRatio_working_3-way'!AM345-'OddsRatio_working_3-way'!R345/3)</f>
        <v>-0.67447767036936979</v>
      </c>
      <c r="AT345" s="11">
        <f>IF(('OddsRatio_working_3-way'!X345=0),IF(Q345&gt;0,-Q345^(1/3),(-Q345)^(1/3)),'OddsRatio_working_3-way'!AN345-'OddsRatio_working_3-way'!R345/3)</f>
        <v>-0.36203785267920152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1.44</v>
      </c>
      <c r="B346" s="4">
        <f>IF('True_Odds_Calculator_3-way'!B347="","",'True_Odds_Calculator_3-way'!B347)</f>
        <v>4.9800000000000004</v>
      </c>
      <c r="C346" s="4">
        <f>IF('True_Odds_Calculator_3-way'!C347="","",'True_Odds_Calculator_3-way'!C347)</f>
        <v>7.66</v>
      </c>
      <c r="D346" s="9">
        <f t="shared" si="78"/>
        <v>0.68300930577590402</v>
      </c>
      <c r="E346" s="9">
        <f t="shared" si="79"/>
        <v>0.19237887565597761</v>
      </c>
      <c r="F346" s="9">
        <f t="shared" si="80"/>
        <v>0.12461181856811845</v>
      </c>
      <c r="G346" s="9">
        <f t="shared" si="81"/>
        <v>1.0547929433339664</v>
      </c>
      <c r="H346" s="9">
        <f t="shared" si="82"/>
        <v>1.464108895066945</v>
      </c>
      <c r="I346" s="9">
        <f t="shared" si="83"/>
        <v>5.1980759144691877</v>
      </c>
      <c r="J346" s="9">
        <f t="shared" si="84"/>
        <v>8.0249210026042181</v>
      </c>
      <c r="K346" s="11">
        <f t="shared" si="85"/>
        <v>0.69444444444444442</v>
      </c>
      <c r="L346" s="11">
        <f t="shared" si="86"/>
        <v>0.20080321285140559</v>
      </c>
      <c r="M346" s="11">
        <f t="shared" si="87"/>
        <v>0.13054830287206265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-0.21231925089391501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0.20170615738264921</v>
      </c>
      <c r="Q346" s="11">
        <f>2*'OddsRatio_working_3-way'!K346*'OddsRatio_working_3-way'!L346*'OddsRatio_working_3-way'!M346</f>
        <v>3.640905367917855E-2</v>
      </c>
      <c r="R346" s="11">
        <f t="shared" si="88"/>
        <v>0</v>
      </c>
      <c r="S346" s="11">
        <f t="shared" si="89"/>
        <v>-0.95001351282758328</v>
      </c>
      <c r="T346" s="11">
        <f t="shared" si="90"/>
        <v>-0.17148258354288504</v>
      </c>
      <c r="U346" s="11">
        <f>'OddsRatio_working_3-way'!S346-'OddsRatio_working_3-way'!R346^2/3</f>
        <v>-0.95001351282758328</v>
      </c>
      <c r="V346" s="11">
        <f>'OddsRatio_working_3-way'!S346*'OddsRatio_working_3-way'!R346/3-2*'OddsRatio_working_3-way'!R346^3/27-'OddsRatio_working_3-way'!T346</f>
        <v>0.17148258354288504</v>
      </c>
      <c r="W346" s="11">
        <f>'OddsRatio_working_3-way'!V346^2+4*'OddsRatio_working_3-way'!U346^3/27</f>
        <v>-9.7617662282358825E-2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0.17820208945246782</v>
      </c>
      <c r="Y346" s="11">
        <f>IF('OddsRatio_working_3-way'!W346&gt;=0,IF('OddsRatio_working_3-way'!V346+SQRT('OddsRatio_working_3-way'!W346)&gt;0,0,PI()),ACOS('OddsRatio_working_3-way'!V346/(2*'OddsRatio_working_3-way'!X346)))</f>
        <v>1.0688343760501862</v>
      </c>
      <c r="Z346" s="11">
        <f>'OddsRatio_working_3-way'!X346^(1/3)*COS('OddsRatio_working_3-way'!Y346/3)</f>
        <v>0.52739647166698322</v>
      </c>
      <c r="AA346" s="11">
        <f>'OddsRatio_working_3-way'!X346^(1/3)*COS(('OddsRatio_working_3-way'!Y346+2*PI())/3)</f>
        <v>-0.43367793892126771</v>
      </c>
      <c r="AB346" s="11">
        <f>'OddsRatio_working_3-way'!X346^(1/3)*COS(('OddsRatio_working_3-way'!Y346+4*PI())/3)</f>
        <v>-9.3718532745715635E-2</v>
      </c>
      <c r="AC346" s="11">
        <f>'OddsRatio_working_3-way'!X346^(1/3)*SIN('OddsRatio_working_3-way'!Y346/3)</f>
        <v>0.19627565466900029</v>
      </c>
      <c r="AD346" s="11">
        <f>'OddsRatio_working_3-way'!X346^(1/3)*SIN(('OddsRatio_working_3-way'!Y346+2*PI())/3)</f>
        <v>0.35860091499538721</v>
      </c>
      <c r="AE346" s="11">
        <f>'OddsRatio_working_3-way'!X346^(1/3)*SIN(('OddsRatio_working_3-way'!Y346+4*PI())/3)</f>
        <v>-0.55487656966438759</v>
      </c>
      <c r="AF346" s="11">
        <f>-'OddsRatio_working_3-way'!U346/(3*'OddsRatio_working_3-way'!X346^(1/3))*COS(('OddsRatio_working_3-way'!Y346)/3)</f>
        <v>0.52739647166698334</v>
      </c>
      <c r="AG346" s="11">
        <f>-'OddsRatio_working_3-way'!U346/(3*'OddsRatio_working_3-way'!X346^(1/3))*COS(('OddsRatio_working_3-way'!Y346+2*PI())/3)</f>
        <v>-0.43367793892126777</v>
      </c>
      <c r="AH346" s="11">
        <f>-'OddsRatio_working_3-way'!U346/(3*'OddsRatio_working_3-way'!X346^(1/3))*COS(('OddsRatio_working_3-way'!Y346+4*PI())/3)</f>
        <v>-9.3718532745715649E-2</v>
      </c>
      <c r="AI346" s="11">
        <f>'OddsRatio_working_3-way'!U346/(3*'OddsRatio_working_3-way'!X346^(1/3))*SIN(('OddsRatio_working_3-way'!Y346)/3)</f>
        <v>-0.19627565466900032</v>
      </c>
      <c r="AJ346" s="11">
        <f>'OddsRatio_working_3-way'!U346/(3*'OddsRatio_working_3-way'!X346^(1/3))*SIN(('OddsRatio_working_3-way'!Y346+2*PI())/3)</f>
        <v>-0.35860091499538727</v>
      </c>
      <c r="AK346" s="11">
        <f>'OddsRatio_working_3-way'!U346/(3*'OddsRatio_working_3-way'!X346^(1/3))*SIN(('OddsRatio_working_3-way'!Y346+4*PI())/3)</f>
        <v>0.5548765696643877</v>
      </c>
      <c r="AL346" s="11">
        <f>'OddsRatio_working_3-way'!Z346+'OddsRatio_working_3-way'!AF346</f>
        <v>1.0547929433339664</v>
      </c>
      <c r="AM346" s="11">
        <f>'OddsRatio_working_3-way'!AA346+'OddsRatio_working_3-way'!AG346</f>
        <v>-0.86735587784253543</v>
      </c>
      <c r="AN346" s="11">
        <f>'OddsRatio_working_3-way'!AB346+'OddsRatio_working_3-way'!AH346</f>
        <v>-0.1874370654914313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1.0547929433339664</v>
      </c>
      <c r="AS346" s="11">
        <f>IF(('OddsRatio_working_3-way'!X346=0),IF(Q346&gt;0,-Q346^(1/3),(-Q346)^(1/3)),'OddsRatio_working_3-way'!AM346-'OddsRatio_working_3-way'!R346/3)</f>
        <v>-0.86735587784253543</v>
      </c>
      <c r="AT346" s="11">
        <f>IF(('OddsRatio_working_3-way'!X346=0),IF(Q346&gt;0,-Q346^(1/3),(-Q346)^(1/3)),'OddsRatio_working_3-way'!AN346-'OddsRatio_working_3-way'!R346/3)</f>
        <v>-0.1874370654914313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10.64</v>
      </c>
      <c r="B347" s="4">
        <f>IF('True_Odds_Calculator_3-way'!B348="","",'True_Odds_Calculator_3-way'!B348)</f>
        <v>5.18</v>
      </c>
      <c r="C347" s="4">
        <f>IF('True_Odds_Calculator_3-way'!C348="","",'True_Odds_Calculator_3-way'!C348)</f>
        <v>1.35</v>
      </c>
      <c r="D347" s="9">
        <f t="shared" si="78"/>
        <v>8.8634963441256598E-2</v>
      </c>
      <c r="E347" s="9">
        <f t="shared" si="79"/>
        <v>0.18320128119434645</v>
      </c>
      <c r="F347" s="9">
        <f t="shared" si="80"/>
        <v>0.72816375536439681</v>
      </c>
      <c r="G347" s="9">
        <f t="shared" si="81"/>
        <v>1.0666213182836572</v>
      </c>
      <c r="H347" s="9">
        <f t="shared" si="82"/>
        <v>11.282229508254455</v>
      </c>
      <c r="I347" s="9">
        <f t="shared" si="83"/>
        <v>5.4584771104256875</v>
      </c>
      <c r="J347" s="9">
        <f t="shared" si="84"/>
        <v>1.3733174613992802</v>
      </c>
      <c r="K347" s="11">
        <f t="shared" si="85"/>
        <v>9.3984962406015032E-2</v>
      </c>
      <c r="L347" s="11">
        <f t="shared" si="86"/>
        <v>0.19305019305019305</v>
      </c>
      <c r="M347" s="11">
        <f t="shared" si="87"/>
        <v>0.7407407407407407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-0.18954668954668952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0.19044285961579194</v>
      </c>
      <c r="Q347" s="11">
        <f>2*'OddsRatio_working_3-way'!K347*'OddsRatio_working_3-way'!L347*'OddsRatio_working_3-way'!M347</f>
        <v>2.6879726127846428E-2</v>
      </c>
      <c r="R347" s="11">
        <f t="shared" si="88"/>
        <v>0</v>
      </c>
      <c r="S347" s="11">
        <f t="shared" si="89"/>
        <v>-1.004727964762907</v>
      </c>
      <c r="T347" s="11">
        <f t="shared" si="90"/>
        <v>-0.14181058077105252</v>
      </c>
      <c r="U347" s="11">
        <f>'OddsRatio_working_3-way'!S347-'OddsRatio_working_3-way'!R347^2/3</f>
        <v>-1.004727964762907</v>
      </c>
      <c r="V347" s="11">
        <f>'OddsRatio_working_3-way'!S347*'OddsRatio_working_3-way'!R347/3-2*'OddsRatio_working_3-way'!R347^3/27-'OddsRatio_working_3-way'!T347</f>
        <v>0.14181058077105252</v>
      </c>
      <c r="W347" s="11">
        <f>'OddsRatio_working_3-way'!V347^2+4*'OddsRatio_working_3-way'!U347^3/27</f>
        <v>-0.13014917561521269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0.19381654756098349</v>
      </c>
      <c r="Y347" s="11">
        <f>IF('OddsRatio_working_3-way'!W347&gt;=0,IF('OddsRatio_working_3-way'!V347+SQRT('OddsRatio_working_3-way'!W347)&gt;0,0,PI()),ACOS('OddsRatio_working_3-way'!V347/(2*'OddsRatio_working_3-way'!X347)))</f>
        <v>1.1962641945117332</v>
      </c>
      <c r="Z347" s="11">
        <f>'OddsRatio_working_3-way'!X347^(1/3)*COS('OddsRatio_working_3-way'!Y347/3)</f>
        <v>0.53331065914182874</v>
      </c>
      <c r="AA347" s="11">
        <f>'OddsRatio_working_3-way'!X347^(1/3)*COS(('OddsRatio_working_3-way'!Y347+2*PI())/3)</f>
        <v>-0.46124925759799318</v>
      </c>
      <c r="AB347" s="11">
        <f>'OddsRatio_working_3-way'!X347^(1/3)*COS(('OddsRatio_working_3-way'!Y347+4*PI())/3)</f>
        <v>-7.206140154383521E-2</v>
      </c>
      <c r="AC347" s="11">
        <f>'OddsRatio_working_3-way'!X347^(1/3)*SIN('OddsRatio_working_3-way'!Y347/3)</f>
        <v>0.22469771345820136</v>
      </c>
      <c r="AD347" s="11">
        <f>'OddsRatio_working_3-way'!X347^(1/3)*SIN(('OddsRatio_working_3-way'!Y347+2*PI())/3)</f>
        <v>0.34951172219674675</v>
      </c>
      <c r="AE347" s="11">
        <f>'OddsRatio_working_3-way'!X347^(1/3)*SIN(('OddsRatio_working_3-way'!Y347+4*PI())/3)</f>
        <v>-0.57420943565494809</v>
      </c>
      <c r="AF347" s="11">
        <f>-'OddsRatio_working_3-way'!U347/(3*'OddsRatio_working_3-way'!X347^(1/3))*COS(('OddsRatio_working_3-way'!Y347)/3)</f>
        <v>0.53331065914182862</v>
      </c>
      <c r="AG347" s="11">
        <f>-'OddsRatio_working_3-way'!U347/(3*'OddsRatio_working_3-way'!X347^(1/3))*COS(('OddsRatio_working_3-way'!Y347+2*PI())/3)</f>
        <v>-0.46124925759799307</v>
      </c>
      <c r="AH347" s="11">
        <f>-'OddsRatio_working_3-way'!U347/(3*'OddsRatio_working_3-way'!X347^(1/3))*COS(('OddsRatio_working_3-way'!Y347+4*PI())/3)</f>
        <v>-7.2061401543835196E-2</v>
      </c>
      <c r="AI347" s="11">
        <f>'OddsRatio_working_3-way'!U347/(3*'OddsRatio_working_3-way'!X347^(1/3))*SIN(('OddsRatio_working_3-way'!Y347)/3)</f>
        <v>-0.2246977134582013</v>
      </c>
      <c r="AJ347" s="11">
        <f>'OddsRatio_working_3-way'!U347/(3*'OddsRatio_working_3-way'!X347^(1/3))*SIN(('OddsRatio_working_3-way'!Y347+2*PI())/3)</f>
        <v>-0.3495117221967467</v>
      </c>
      <c r="AK347" s="11">
        <f>'OddsRatio_working_3-way'!U347/(3*'OddsRatio_working_3-way'!X347^(1/3))*SIN(('OddsRatio_working_3-way'!Y347+4*PI())/3)</f>
        <v>0.57420943565494798</v>
      </c>
      <c r="AL347" s="11">
        <f>'OddsRatio_working_3-way'!Z347+'OddsRatio_working_3-way'!AF347</f>
        <v>1.0666213182836572</v>
      </c>
      <c r="AM347" s="11">
        <f>'OddsRatio_working_3-way'!AA347+'OddsRatio_working_3-way'!AG347</f>
        <v>-0.92249851519598625</v>
      </c>
      <c r="AN347" s="11">
        <f>'OddsRatio_working_3-way'!AB347+'OddsRatio_working_3-way'!AH347</f>
        <v>-0.14412280308767039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1.0666213182836572</v>
      </c>
      <c r="AS347" s="11">
        <f>IF(('OddsRatio_working_3-way'!X347=0),IF(Q347&gt;0,-Q347^(1/3),(-Q347)^(1/3)),'OddsRatio_working_3-way'!AM347-'OddsRatio_working_3-way'!R347/3)</f>
        <v>-0.92249851519598625</v>
      </c>
      <c r="AT347" s="11">
        <f>IF(('OddsRatio_working_3-way'!X347=0),IF(Q347&gt;0,-Q347^(1/3),(-Q347)^(1/3)),'OddsRatio_working_3-way'!AN347-'OddsRatio_working_3-way'!R347/3)</f>
        <v>-0.14412280308767039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1.31</v>
      </c>
      <c r="B348" s="4">
        <f>IF('True_Odds_Calculator_3-way'!B349="","",'True_Odds_Calculator_3-way'!B349)</f>
        <v>5.91</v>
      </c>
      <c r="C348" s="4">
        <f>IF('True_Odds_Calculator_3-way'!C349="","",'True_Odds_Calculator_3-way'!C349)</f>
        <v>10.54</v>
      </c>
      <c r="D348" s="9">
        <f t="shared" si="78"/>
        <v>0.75089721159345069</v>
      </c>
      <c r="E348" s="9">
        <f t="shared" si="79"/>
        <v>0.15988905852881405</v>
      </c>
      <c r="F348" s="9">
        <f t="shared" si="80"/>
        <v>8.9213729877735196E-2</v>
      </c>
      <c r="G348" s="9">
        <f t="shared" si="81"/>
        <v>1.0701296656188286</v>
      </c>
      <c r="H348" s="9">
        <f t="shared" si="82"/>
        <v>1.3317401963418372</v>
      </c>
      <c r="I348" s="9">
        <f t="shared" si="83"/>
        <v>6.2543366581884481</v>
      </c>
      <c r="J348" s="9">
        <f t="shared" si="84"/>
        <v>11.209037010003625</v>
      </c>
      <c r="K348" s="11">
        <f t="shared" si="85"/>
        <v>0.76335877862595414</v>
      </c>
      <c r="L348" s="11">
        <f t="shared" si="86"/>
        <v>0.16920473773265651</v>
      </c>
      <c r="M348" s="11">
        <f t="shared" si="87"/>
        <v>9.4876660341555979E-2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-0.17794761567199058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0.18087850927285443</v>
      </c>
      <c r="Q348" s="11">
        <f>2*'OddsRatio_working_3-way'!K348*'OddsRatio_working_3-way'!L348*'OddsRatio_working_3-way'!M348</f>
        <v>2.4509283099302764E-2</v>
      </c>
      <c r="R348" s="11">
        <f t="shared" si="88"/>
        <v>0</v>
      </c>
      <c r="S348" s="11">
        <f t="shared" si="89"/>
        <v>-1.0164705415680666</v>
      </c>
      <c r="T348" s="11">
        <f t="shared" si="90"/>
        <v>-0.13773313571383014</v>
      </c>
      <c r="U348" s="11">
        <f>'OddsRatio_working_3-way'!S348-'OddsRatio_working_3-way'!R348^2/3</f>
        <v>-1.0164705415680666</v>
      </c>
      <c r="V348" s="11">
        <f>'OddsRatio_working_3-way'!S348*'OddsRatio_working_3-way'!R348/3-2*'OddsRatio_working_3-way'!R348^3/27-'OddsRatio_working_3-way'!T348</f>
        <v>0.13773313571383014</v>
      </c>
      <c r="W348" s="11">
        <f>'OddsRatio_working_3-way'!V348^2+4*'OddsRatio_working_3-way'!U348^3/27</f>
        <v>-0.13661920244207892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0.1972242499767988</v>
      </c>
      <c r="Y348" s="11">
        <f>IF('OddsRatio_working_3-way'!W348&gt;=0,IF('OddsRatio_working_3-way'!V348+SQRT('OddsRatio_working_3-way'!W348)&gt;0,0,PI()),ACOS('OddsRatio_working_3-way'!V348/(2*'OddsRatio_working_3-way'!X348)))</f>
        <v>1.2141015065925269</v>
      </c>
      <c r="Z348" s="11">
        <f>'OddsRatio_working_3-way'!X348^(1/3)*COS('OddsRatio_working_3-way'!Y348/3)</f>
        <v>0.5350648328094143</v>
      </c>
      <c r="AA348" s="11">
        <f>'OddsRatio_working_3-way'!X348^(1/3)*COS(('OddsRatio_working_3-way'!Y348+2*PI())/3)</f>
        <v>-0.46601882377305026</v>
      </c>
      <c r="AB348" s="11">
        <f>'OddsRatio_working_3-way'!X348^(1/3)*COS(('OddsRatio_working_3-way'!Y348+4*PI())/3)</f>
        <v>-6.9046009036364098E-2</v>
      </c>
      <c r="AC348" s="11">
        <f>'OddsRatio_working_3-way'!X348^(1/3)*SIN('OddsRatio_working_3-way'!Y348/3)</f>
        <v>0.22919236144918917</v>
      </c>
      <c r="AD348" s="11">
        <f>'OddsRatio_working_3-way'!X348^(1/3)*SIN(('OddsRatio_working_3-way'!Y348+2*PI())/3)</f>
        <v>0.34878355716003145</v>
      </c>
      <c r="AE348" s="11">
        <f>'OddsRatio_working_3-way'!X348^(1/3)*SIN(('OddsRatio_working_3-way'!Y348+4*PI())/3)</f>
        <v>-0.57797591860922082</v>
      </c>
      <c r="AF348" s="11">
        <f>-'OddsRatio_working_3-way'!U348/(3*'OddsRatio_working_3-way'!X348^(1/3))*COS(('OddsRatio_working_3-way'!Y348)/3)</f>
        <v>0.5350648328094143</v>
      </c>
      <c r="AG348" s="11">
        <f>-'OddsRatio_working_3-way'!U348/(3*'OddsRatio_working_3-way'!X348^(1/3))*COS(('OddsRatio_working_3-way'!Y348+2*PI())/3)</f>
        <v>-0.46601882377305026</v>
      </c>
      <c r="AH348" s="11">
        <f>-'OddsRatio_working_3-way'!U348/(3*'OddsRatio_working_3-way'!X348^(1/3))*COS(('OddsRatio_working_3-way'!Y348+4*PI())/3)</f>
        <v>-6.9046009036364098E-2</v>
      </c>
      <c r="AI348" s="11">
        <f>'OddsRatio_working_3-way'!U348/(3*'OddsRatio_working_3-way'!X348^(1/3))*SIN(('OddsRatio_working_3-way'!Y348)/3)</f>
        <v>-0.22919236144918917</v>
      </c>
      <c r="AJ348" s="11">
        <f>'OddsRatio_working_3-way'!U348/(3*'OddsRatio_working_3-way'!X348^(1/3))*SIN(('OddsRatio_working_3-way'!Y348+2*PI())/3)</f>
        <v>-0.34878355716003145</v>
      </c>
      <c r="AK348" s="11">
        <f>'OddsRatio_working_3-way'!U348/(3*'OddsRatio_working_3-way'!X348^(1/3))*SIN(('OddsRatio_working_3-way'!Y348+4*PI())/3)</f>
        <v>0.57797591860922082</v>
      </c>
      <c r="AL348" s="11">
        <f>'OddsRatio_working_3-way'!Z348+'OddsRatio_working_3-way'!AF348</f>
        <v>1.0701296656188286</v>
      </c>
      <c r="AM348" s="11">
        <f>'OddsRatio_working_3-way'!AA348+'OddsRatio_working_3-way'!AG348</f>
        <v>-0.93203764754610052</v>
      </c>
      <c r="AN348" s="11">
        <f>'OddsRatio_working_3-way'!AB348+'OddsRatio_working_3-way'!AH348</f>
        <v>-0.1380920180727282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1.0701296656188286</v>
      </c>
      <c r="AS348" s="11">
        <f>IF(('OddsRatio_working_3-way'!X348=0),IF(Q348&gt;0,-Q348^(1/3),(-Q348)^(1/3)),'OddsRatio_working_3-way'!AM348-'OddsRatio_working_3-way'!R348/3)</f>
        <v>-0.93203764754610052</v>
      </c>
      <c r="AT348" s="11">
        <f>IF(('OddsRatio_working_3-way'!X348=0),IF(Q348&gt;0,-Q348^(1/3),(-Q348)^(1/3)),'OddsRatio_working_3-way'!AN348-'OddsRatio_working_3-way'!R348/3)</f>
        <v>-0.1380920180727282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1.73</v>
      </c>
      <c r="B349" s="4">
        <f>IF('True_Odds_Calculator_3-way'!B350="","",'True_Odds_Calculator_3-way'!B350)</f>
        <v>4.1900000000000004</v>
      </c>
      <c r="C349" s="4">
        <f>IF('True_Odds_Calculator_3-way'!C350="","",'True_Odds_Calculator_3-way'!C350)</f>
        <v>4.6900000000000004</v>
      </c>
      <c r="D349" s="9">
        <f t="shared" si="78"/>
        <v>0.56560791385784559</v>
      </c>
      <c r="E349" s="9">
        <f t="shared" si="79"/>
        <v>0.22956340306661518</v>
      </c>
      <c r="F349" s="9">
        <f t="shared" si="80"/>
        <v>0.20482868307553917</v>
      </c>
      <c r="G349" s="9">
        <f t="shared" si="81"/>
        <v>1.0520674086591417</v>
      </c>
      <c r="H349" s="9">
        <f t="shared" si="82"/>
        <v>1.7680092083211734</v>
      </c>
      <c r="I349" s="9">
        <f t="shared" si="83"/>
        <v>4.3560950336226627</v>
      </c>
      <c r="J349" s="9">
        <f t="shared" si="84"/>
        <v>4.8821287379522333</v>
      </c>
      <c r="K349" s="11">
        <f t="shared" si="85"/>
        <v>0.5780346820809249</v>
      </c>
      <c r="L349" s="11">
        <f t="shared" si="86"/>
        <v>0.2386634844868735</v>
      </c>
      <c r="M349" s="11">
        <f t="shared" si="87"/>
        <v>0.21321961620469082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-0.25275918161106636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0.22384721112995395</v>
      </c>
      <c r="Q349" s="11">
        <f>2*'OddsRatio_working_3-way'!K349*'OddsRatio_working_3-way'!L349*'OddsRatio_working_3-way'!M349</f>
        <v>5.8829753253601562E-2</v>
      </c>
      <c r="R349" s="11">
        <f t="shared" si="88"/>
        <v>0</v>
      </c>
      <c r="S349" s="11">
        <f t="shared" si="89"/>
        <v>-0.88561455889819762</v>
      </c>
      <c r="T349" s="11">
        <f t="shared" si="90"/>
        <v>-0.23275021258822537</v>
      </c>
      <c r="U349" s="11">
        <f>'OddsRatio_working_3-way'!S349-'OddsRatio_working_3-way'!R349^2/3</f>
        <v>-0.88561455889819762</v>
      </c>
      <c r="V349" s="11">
        <f>'OddsRatio_working_3-way'!S349*'OddsRatio_working_3-way'!R349/3-2*'OddsRatio_working_3-way'!R349^3/27-'OddsRatio_working_3-way'!T349</f>
        <v>0.23275021258822537</v>
      </c>
      <c r="W349" s="11">
        <f>'OddsRatio_working_3-way'!V349^2+4*'OddsRatio_working_3-way'!U349^3/27</f>
        <v>-4.8730915082156379E-2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0.16039293667585588</v>
      </c>
      <c r="Y349" s="11">
        <f>IF('OddsRatio_working_3-way'!W349&gt;=0,IF('OddsRatio_working_3-way'!V349+SQRT('OddsRatio_working_3-way'!W349)&gt;0,0,PI()),ACOS('OddsRatio_working_3-way'!V349/(2*'OddsRatio_working_3-way'!X349)))</f>
        <v>0.75894482683767917</v>
      </c>
      <c r="Z349" s="11">
        <f>'OddsRatio_working_3-way'!X349^(1/3)*COS('OddsRatio_working_3-way'!Y349/3)</f>
        <v>0.52603370432957086</v>
      </c>
      <c r="AA349" s="11">
        <f>'OddsRatio_working_3-way'!X349^(1/3)*COS(('OddsRatio_working_3-way'!Y349+2*PI())/3)</f>
        <v>-0.38078801228699721</v>
      </c>
      <c r="AB349" s="11">
        <f>'OddsRatio_working_3-way'!X349^(1/3)*COS(('OddsRatio_working_3-way'!Y349+4*PI())/3)</f>
        <v>-0.14524569204257387</v>
      </c>
      <c r="AC349" s="11">
        <f>'OddsRatio_working_3-way'!X349^(1/3)*SIN('OddsRatio_working_3-way'!Y349/3)</f>
        <v>0.13599042199866709</v>
      </c>
      <c r="AD349" s="11">
        <f>'OddsRatio_working_3-way'!X349^(1/3)*SIN(('OddsRatio_working_3-way'!Y349+2*PI())/3)</f>
        <v>0.38756334019690719</v>
      </c>
      <c r="AE349" s="11">
        <f>'OddsRatio_working_3-way'!X349^(1/3)*SIN(('OddsRatio_working_3-way'!Y349+4*PI())/3)</f>
        <v>-0.52355376219557404</v>
      </c>
      <c r="AF349" s="11">
        <f>-'OddsRatio_working_3-way'!U349/(3*'OddsRatio_working_3-way'!X349^(1/3))*COS(('OddsRatio_working_3-way'!Y349)/3)</f>
        <v>0.52603370432957075</v>
      </c>
      <c r="AG349" s="11">
        <f>-'OddsRatio_working_3-way'!U349/(3*'OddsRatio_working_3-way'!X349^(1/3))*COS(('OddsRatio_working_3-way'!Y349+2*PI())/3)</f>
        <v>-0.38078801228699716</v>
      </c>
      <c r="AH349" s="11">
        <f>-'OddsRatio_working_3-way'!U349/(3*'OddsRatio_working_3-way'!X349^(1/3))*COS(('OddsRatio_working_3-way'!Y349+4*PI())/3)</f>
        <v>-0.14524569204257384</v>
      </c>
      <c r="AI349" s="11">
        <f>'OddsRatio_working_3-way'!U349/(3*'OddsRatio_working_3-way'!X349^(1/3))*SIN(('OddsRatio_working_3-way'!Y349)/3)</f>
        <v>-0.13599042199866707</v>
      </c>
      <c r="AJ349" s="11">
        <f>'OddsRatio_working_3-way'!U349/(3*'OddsRatio_working_3-way'!X349^(1/3))*SIN(('OddsRatio_working_3-way'!Y349+2*PI())/3)</f>
        <v>-0.38756334019690714</v>
      </c>
      <c r="AK349" s="11">
        <f>'OddsRatio_working_3-way'!U349/(3*'OddsRatio_working_3-way'!X349^(1/3))*SIN(('OddsRatio_working_3-way'!Y349+4*PI())/3)</f>
        <v>0.52355376219557392</v>
      </c>
      <c r="AL349" s="11">
        <f>'OddsRatio_working_3-way'!Z349+'OddsRatio_working_3-way'!AF349</f>
        <v>1.0520674086591417</v>
      </c>
      <c r="AM349" s="11">
        <f>'OddsRatio_working_3-way'!AA349+'OddsRatio_working_3-way'!AG349</f>
        <v>-0.76157602457399443</v>
      </c>
      <c r="AN349" s="11">
        <f>'OddsRatio_working_3-way'!AB349+'OddsRatio_working_3-way'!AH349</f>
        <v>-0.29049138408514774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1.0520674086591417</v>
      </c>
      <c r="AS349" s="11">
        <f>IF(('OddsRatio_working_3-way'!X349=0),IF(Q349&gt;0,-Q349^(1/3),(-Q349)^(1/3)),'OddsRatio_working_3-way'!AM349-'OddsRatio_working_3-way'!R349/3)</f>
        <v>-0.76157602457399443</v>
      </c>
      <c r="AT349" s="11">
        <f>IF(('OddsRatio_working_3-way'!X349=0),IF(Q349&gt;0,-Q349^(1/3),(-Q349)^(1/3)),'OddsRatio_working_3-way'!AN349-'OddsRatio_working_3-way'!R349/3)</f>
        <v>-0.29049138408514774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5.78</v>
      </c>
      <c r="B350" s="4">
        <f>IF('True_Odds_Calculator_3-way'!B351="","",'True_Odds_Calculator_3-way'!B351)</f>
        <v>4.5599999999999996</v>
      </c>
      <c r="C350" s="4">
        <f>IF('True_Odds_Calculator_3-way'!C351="","",'True_Odds_Calculator_3-way'!C351)</f>
        <v>1.56</v>
      </c>
      <c r="D350" s="9">
        <f t="shared" si="78"/>
        <v>0.16436350826847737</v>
      </c>
      <c r="E350" s="9">
        <f t="shared" si="79"/>
        <v>0.20892239436436982</v>
      </c>
      <c r="F350" s="9">
        <f t="shared" si="80"/>
        <v>0.62671409736715267</v>
      </c>
      <c r="G350" s="9">
        <f t="shared" si="81"/>
        <v>1.0636141292936618</v>
      </c>
      <c r="H350" s="9">
        <f t="shared" si="82"/>
        <v>6.0840755380237042</v>
      </c>
      <c r="I350" s="9">
        <f t="shared" si="83"/>
        <v>4.7864663002854355</v>
      </c>
      <c r="J350" s="9">
        <f t="shared" si="84"/>
        <v>1.5956239124044507</v>
      </c>
      <c r="K350" s="11">
        <f t="shared" si="85"/>
        <v>0.17301038062283736</v>
      </c>
      <c r="L350" s="11">
        <f t="shared" si="86"/>
        <v>0.2192982456140351</v>
      </c>
      <c r="M350" s="11">
        <f t="shared" si="87"/>
        <v>0.64102564102564097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-0.23176542189472438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0.21645754435774472</v>
      </c>
      <c r="Q350" s="11">
        <f>2*'OddsRatio_working_3-way'!K350*'OddsRatio_working_3-way'!L350*'OddsRatio_working_3-way'!M350</f>
        <v>4.8642144799493185E-2</v>
      </c>
      <c r="R350" s="11">
        <f t="shared" si="88"/>
        <v>0</v>
      </c>
      <c r="S350" s="11">
        <f t="shared" si="89"/>
        <v>-0.93395098625224171</v>
      </c>
      <c r="T350" s="11">
        <f t="shared" si="90"/>
        <v>-0.20987662612409921</v>
      </c>
      <c r="U350" s="11">
        <f>'OddsRatio_working_3-way'!S350-'OddsRatio_working_3-way'!R350^2/3</f>
        <v>-0.93395098625224171</v>
      </c>
      <c r="V350" s="11">
        <f>'OddsRatio_working_3-way'!S350*'OddsRatio_working_3-way'!R350/3-2*'OddsRatio_working_3-way'!R350^3/27-'OddsRatio_working_3-way'!T350</f>
        <v>0.20987662612409921</v>
      </c>
      <c r="W350" s="11">
        <f>'OddsRatio_working_3-way'!V350^2+4*'OddsRatio_working_3-way'!U350^3/27</f>
        <v>-7.6641022313497162E-2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0.17370177064924533</v>
      </c>
      <c r="Y350" s="11">
        <f>IF('OddsRatio_working_3-way'!W350&gt;=0,IF('OddsRatio_working_3-way'!V350+SQRT('OddsRatio_working_3-way'!W350)&gt;0,0,PI()),ACOS('OddsRatio_working_3-way'!V350/(2*'OddsRatio_working_3-way'!X350)))</f>
        <v>0.92212365606968172</v>
      </c>
      <c r="Z350" s="11">
        <f>'OddsRatio_working_3-way'!X350^(1/3)*COS('OddsRatio_working_3-way'!Y350/3)</f>
        <v>0.53180706464683092</v>
      </c>
      <c r="AA350" s="11">
        <f>'OddsRatio_working_3-way'!X350^(1/3)*COS(('OddsRatio_working_3-way'!Y350+2*PI())/3)</f>
        <v>-0.41210093673557152</v>
      </c>
      <c r="AB350" s="11">
        <f>'OddsRatio_working_3-way'!X350^(1/3)*COS(('OddsRatio_working_3-way'!Y350+4*PI())/3)</f>
        <v>-0.11970612791125947</v>
      </c>
      <c r="AC350" s="11">
        <f>'OddsRatio_working_3-way'!X350^(1/3)*SIN('OddsRatio_working_3-way'!Y350/3)</f>
        <v>0.16881422158436582</v>
      </c>
      <c r="AD350" s="11">
        <f>'OddsRatio_working_3-way'!X350^(1/3)*SIN(('OddsRatio_working_3-way'!Y350+2*PI())/3)</f>
        <v>0.37615131710400584</v>
      </c>
      <c r="AE350" s="11">
        <f>'OddsRatio_working_3-way'!X350^(1/3)*SIN(('OddsRatio_working_3-way'!Y350+4*PI())/3)</f>
        <v>-0.54496553868837172</v>
      </c>
      <c r="AF350" s="11">
        <f>-'OddsRatio_working_3-way'!U350/(3*'OddsRatio_working_3-way'!X350^(1/3))*COS(('OddsRatio_working_3-way'!Y350)/3)</f>
        <v>0.53180706464683092</v>
      </c>
      <c r="AG350" s="11">
        <f>-'OddsRatio_working_3-way'!U350/(3*'OddsRatio_working_3-way'!X350^(1/3))*COS(('OddsRatio_working_3-way'!Y350+2*PI())/3)</f>
        <v>-0.41210093673557152</v>
      </c>
      <c r="AH350" s="11">
        <f>-'OddsRatio_working_3-way'!U350/(3*'OddsRatio_working_3-way'!X350^(1/3))*COS(('OddsRatio_working_3-way'!Y350+4*PI())/3)</f>
        <v>-0.11970612791125947</v>
      </c>
      <c r="AI350" s="11">
        <f>'OddsRatio_working_3-way'!U350/(3*'OddsRatio_working_3-way'!X350^(1/3))*SIN(('OddsRatio_working_3-way'!Y350)/3)</f>
        <v>-0.16881422158436582</v>
      </c>
      <c r="AJ350" s="11">
        <f>'OddsRatio_working_3-way'!U350/(3*'OddsRatio_working_3-way'!X350^(1/3))*SIN(('OddsRatio_working_3-way'!Y350+2*PI())/3)</f>
        <v>-0.37615131710400584</v>
      </c>
      <c r="AK350" s="11">
        <f>'OddsRatio_working_3-way'!U350/(3*'OddsRatio_working_3-way'!X350^(1/3))*SIN(('OddsRatio_working_3-way'!Y350+4*PI())/3)</f>
        <v>0.54496553868837172</v>
      </c>
      <c r="AL350" s="11">
        <f>'OddsRatio_working_3-way'!Z350+'OddsRatio_working_3-way'!AF350</f>
        <v>1.0636141292936618</v>
      </c>
      <c r="AM350" s="11">
        <f>'OddsRatio_working_3-way'!AA350+'OddsRatio_working_3-way'!AG350</f>
        <v>-0.82420187347114304</v>
      </c>
      <c r="AN350" s="11">
        <f>'OddsRatio_working_3-way'!AB350+'OddsRatio_working_3-way'!AH350</f>
        <v>-0.23941225582251893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1.0636141292936618</v>
      </c>
      <c r="AS350" s="11">
        <f>IF(('OddsRatio_working_3-way'!X350=0),IF(Q350&gt;0,-Q350^(1/3),(-Q350)^(1/3)),'OddsRatio_working_3-way'!AM350-'OddsRatio_working_3-way'!R350/3)</f>
        <v>-0.82420187347114304</v>
      </c>
      <c r="AT350" s="11">
        <f>IF(('OddsRatio_working_3-way'!X350=0),IF(Q350&gt;0,-Q350^(1/3),(-Q350)^(1/3)),'OddsRatio_working_3-way'!AN350-'OddsRatio_working_3-way'!R350/3)</f>
        <v>-0.23941225582251893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2.54</v>
      </c>
      <c r="B351" s="4">
        <f>IF('True_Odds_Calculator_3-way'!B352="","",'True_Odds_Calculator_3-way'!B352)</f>
        <v>3.63</v>
      </c>
      <c r="C351" s="4">
        <f>IF('True_Odds_Calculator_3-way'!C352="","",'True_Odds_Calculator_3-way'!C352)</f>
        <v>2.79</v>
      </c>
      <c r="D351" s="9">
        <f t="shared" si="78"/>
        <v>0.38382056837157491</v>
      </c>
      <c r="E351" s="9">
        <f t="shared" si="79"/>
        <v>0.26726088172504486</v>
      </c>
      <c r="F351" s="9">
        <f t="shared" si="80"/>
        <v>0.34891854990338034</v>
      </c>
      <c r="G351" s="9">
        <f t="shared" si="81"/>
        <v>1.0424571974920345</v>
      </c>
      <c r="H351" s="9">
        <f t="shared" si="82"/>
        <v>2.6053840841377336</v>
      </c>
      <c r="I351" s="9">
        <f t="shared" si="83"/>
        <v>3.7416624294040508</v>
      </c>
      <c r="J351" s="9">
        <f t="shared" si="84"/>
        <v>2.8659983835107412</v>
      </c>
      <c r="K351" s="11">
        <f t="shared" si="85"/>
        <v>0.39370078740157477</v>
      </c>
      <c r="L351" s="11">
        <f t="shared" si="86"/>
        <v>0.27548209366391185</v>
      </c>
      <c r="M351" s="11">
        <f t="shared" si="87"/>
        <v>0.35842293906810035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-0.28182852998702634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0.23168702596970542</v>
      </c>
      <c r="Q351" s="11">
        <f>2*'OddsRatio_working_3-way'!K351*'OddsRatio_working_3-way'!L351*'OddsRatio_working_3-way'!M351</f>
        <v>7.7747324150907862E-2</v>
      </c>
      <c r="R351" s="11">
        <f t="shared" si="88"/>
        <v>0</v>
      </c>
      <c r="S351" s="11">
        <f t="shared" si="89"/>
        <v>-0.82208506704545092</v>
      </c>
      <c r="T351" s="11">
        <f t="shared" si="90"/>
        <v>-0.27586747216290297</v>
      </c>
      <c r="U351" s="11">
        <f>'OddsRatio_working_3-way'!S351-'OddsRatio_working_3-way'!R351^2/3</f>
        <v>-0.82208506704545092</v>
      </c>
      <c r="V351" s="11">
        <f>'OddsRatio_working_3-way'!S351*'OddsRatio_working_3-way'!R351/3-2*'OddsRatio_working_3-way'!R351^3/27-'OddsRatio_working_3-way'!T351</f>
        <v>0.27586747216290297</v>
      </c>
      <c r="W351" s="11">
        <f>'OddsRatio_working_3-way'!V351^2+4*'OddsRatio_working_3-way'!U351^3/27</f>
        <v>-6.2059824202572028E-3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0.14344759027063442</v>
      </c>
      <c r="Y351" s="11">
        <f>IF('OddsRatio_working_3-way'!W351&gt;=0,IF('OddsRatio_working_3-way'!V351+SQRT('OddsRatio_working_3-way'!W351)&gt;0,0,PI()),ACOS('OddsRatio_working_3-way'!V351/(2*'OddsRatio_working_3-way'!X351)))</f>
        <v>0.2781615116881202</v>
      </c>
      <c r="Z351" s="11">
        <f>'OddsRatio_working_3-way'!X351^(1/3)*COS('OddsRatio_working_3-way'!Y351/3)</f>
        <v>0.52122859874601724</v>
      </c>
      <c r="AA351" s="11">
        <f>'OddsRatio_working_3-way'!X351^(1/3)*COS(('OddsRatio_working_3-way'!Y351+2*PI())/3)</f>
        <v>-0.30258843007645764</v>
      </c>
      <c r="AB351" s="11">
        <f>'OddsRatio_working_3-way'!X351^(1/3)*COS(('OddsRatio_working_3-way'!Y351+4*PI())/3)</f>
        <v>-0.21864016866955976</v>
      </c>
      <c r="AC351" s="11">
        <f>'OddsRatio_working_3-way'!X351^(1/3)*SIN('OddsRatio_working_3-way'!Y351/3)</f>
        <v>4.8467551321273603E-2</v>
      </c>
      <c r="AD351" s="11">
        <f>'OddsRatio_working_3-way'!X351^(1/3)*SIN(('OddsRatio_working_3-way'!Y351+2*PI())/3)</f>
        <v>0.42716343203237994</v>
      </c>
      <c r="AE351" s="11">
        <f>'OddsRatio_working_3-way'!X351^(1/3)*SIN(('OddsRatio_working_3-way'!Y351+4*PI())/3)</f>
        <v>-0.47563098335365356</v>
      </c>
      <c r="AF351" s="11">
        <f>-'OddsRatio_working_3-way'!U351/(3*'OddsRatio_working_3-way'!X351^(1/3))*COS(('OddsRatio_working_3-way'!Y351)/3)</f>
        <v>0.52122859874601712</v>
      </c>
      <c r="AG351" s="11">
        <f>-'OddsRatio_working_3-way'!U351/(3*'OddsRatio_working_3-way'!X351^(1/3))*COS(('OddsRatio_working_3-way'!Y351+2*PI())/3)</f>
        <v>-0.30258843007645758</v>
      </c>
      <c r="AH351" s="11">
        <f>-'OddsRatio_working_3-way'!U351/(3*'OddsRatio_working_3-way'!X351^(1/3))*COS(('OddsRatio_working_3-way'!Y351+4*PI())/3)</f>
        <v>-0.21864016866955971</v>
      </c>
      <c r="AI351" s="11">
        <f>'OddsRatio_working_3-way'!U351/(3*'OddsRatio_working_3-way'!X351^(1/3))*SIN(('OddsRatio_working_3-way'!Y351)/3)</f>
        <v>-4.8467551321273589E-2</v>
      </c>
      <c r="AJ351" s="11">
        <f>'OddsRatio_working_3-way'!U351/(3*'OddsRatio_working_3-way'!X351^(1/3))*SIN(('OddsRatio_working_3-way'!Y351+2*PI())/3)</f>
        <v>-0.42716343203237989</v>
      </c>
      <c r="AK351" s="11">
        <f>'OddsRatio_working_3-way'!U351/(3*'OddsRatio_working_3-way'!X351^(1/3))*SIN(('OddsRatio_working_3-way'!Y351+4*PI())/3)</f>
        <v>0.47563098335365345</v>
      </c>
      <c r="AL351" s="11">
        <f>'OddsRatio_working_3-way'!Z351+'OddsRatio_working_3-way'!AF351</f>
        <v>1.0424571974920345</v>
      </c>
      <c r="AM351" s="11">
        <f>'OddsRatio_working_3-way'!AA351+'OddsRatio_working_3-way'!AG351</f>
        <v>-0.60517686015291527</v>
      </c>
      <c r="AN351" s="11">
        <f>'OddsRatio_working_3-way'!AB351+'OddsRatio_working_3-way'!AH351</f>
        <v>-0.43728033733911947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1.0424571974920345</v>
      </c>
      <c r="AS351" s="11">
        <f>IF(('OddsRatio_working_3-way'!X351=0),IF(Q351&gt;0,-Q351^(1/3),(-Q351)^(1/3)),'OddsRatio_working_3-way'!AM351-'OddsRatio_working_3-way'!R351/3)</f>
        <v>-0.60517686015291527</v>
      </c>
      <c r="AT351" s="11">
        <f>IF(('OddsRatio_working_3-way'!X351=0),IF(Q351&gt;0,-Q351^(1/3),(-Q351)^(1/3)),'OddsRatio_working_3-way'!AN351-'OddsRatio_working_3-way'!R351/3)</f>
        <v>-0.43728033733911947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1.56</v>
      </c>
      <c r="B352" s="4">
        <f>IF('True_Odds_Calculator_3-way'!B353="","",'True_Odds_Calculator_3-way'!B353)</f>
        <v>4.72</v>
      </c>
      <c r="C352" s="4">
        <f>IF('True_Odds_Calculator_3-way'!C353="","",'True_Odds_Calculator_3-way'!C353)</f>
        <v>5.59</v>
      </c>
      <c r="D352" s="9">
        <f t="shared" si="78"/>
        <v>0.62737954479180558</v>
      </c>
      <c r="E352" s="9">
        <f t="shared" si="79"/>
        <v>0.20220803461455394</v>
      </c>
      <c r="F352" s="9">
        <f t="shared" si="80"/>
        <v>0.17041242059364053</v>
      </c>
      <c r="G352" s="9">
        <f t="shared" si="81"/>
        <v>1.0605919104924628</v>
      </c>
      <c r="H352" s="9">
        <f t="shared" si="82"/>
        <v>1.5939314698757794</v>
      </c>
      <c r="I352" s="9">
        <f t="shared" si="83"/>
        <v>4.9454019070319619</v>
      </c>
      <c r="J352" s="9">
        <f t="shared" si="84"/>
        <v>5.8681168691604046</v>
      </c>
      <c r="K352" s="11">
        <f t="shared" si="85"/>
        <v>0.64102564102564097</v>
      </c>
      <c r="L352" s="11">
        <f t="shared" si="86"/>
        <v>0.21186440677966104</v>
      </c>
      <c r="M352" s="11">
        <f t="shared" si="87"/>
        <v>0.17889087656529518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-0.23230857859886711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0.2154989780440798</v>
      </c>
      <c r="Q352" s="11">
        <f>2*'OddsRatio_working_3-way'!K352*'OddsRatio_working_3-way'!L352*'OddsRatio_working_3-way'!M352</f>
        <v>4.859052492538439E-2</v>
      </c>
      <c r="R352" s="11">
        <f t="shared" si="88"/>
        <v>0</v>
      </c>
      <c r="S352" s="11">
        <f t="shared" si="89"/>
        <v>-0.92764106837478066</v>
      </c>
      <c r="T352" s="11">
        <f t="shared" si="90"/>
        <v>-0.20916371327503508</v>
      </c>
      <c r="U352" s="11">
        <f>'OddsRatio_working_3-way'!S352-'OddsRatio_working_3-way'!R352^2/3</f>
        <v>-0.92764106837478066</v>
      </c>
      <c r="V352" s="11">
        <f>'OddsRatio_working_3-way'!S352*'OddsRatio_working_3-way'!R352/3-2*'OddsRatio_working_3-way'!R352^3/27-'OddsRatio_working_3-way'!T352</f>
        <v>0.20916371327503508</v>
      </c>
      <c r="W352" s="11">
        <f>'OddsRatio_working_3-way'!V352^2+4*'OddsRatio_working_3-way'!U352^3/27</f>
        <v>-7.4510065805087997E-2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0.17194441307882694</v>
      </c>
      <c r="Y352" s="11">
        <f>IF('OddsRatio_working_3-way'!W352&gt;=0,IF('OddsRatio_working_3-way'!V352+SQRT('OddsRatio_working_3-way'!W352)&gt;0,0,PI()),ACOS('OddsRatio_working_3-way'!V352/(2*'OddsRatio_working_3-way'!X352)))</f>
        <v>0.91696675825297591</v>
      </c>
      <c r="Z352" s="11">
        <f>'OddsRatio_working_3-way'!X352^(1/3)*COS('OddsRatio_working_3-way'!Y352/3)</f>
        <v>0.53029595524623141</v>
      </c>
      <c r="AA352" s="11">
        <f>'OddsRatio_working_3-way'!X352^(1/3)*COS(('OddsRatio_working_3-way'!Y352+2*PI())/3)</f>
        <v>-0.41006145864130927</v>
      </c>
      <c r="AB352" s="11">
        <f>'OddsRatio_working_3-way'!X352^(1/3)*COS(('OddsRatio_working_3-way'!Y352+4*PI())/3)</f>
        <v>-0.12023449660492203</v>
      </c>
      <c r="AC352" s="11">
        <f>'OddsRatio_working_3-way'!X352^(1/3)*SIN('OddsRatio_working_3-way'!Y352/3)</f>
        <v>0.16733167455011969</v>
      </c>
      <c r="AD352" s="11">
        <f>'OddsRatio_working_3-way'!X352^(1/3)*SIN(('OddsRatio_working_3-way'!Y352+2*PI())/3)</f>
        <v>0.3755839314923124</v>
      </c>
      <c r="AE352" s="11">
        <f>'OddsRatio_working_3-way'!X352^(1/3)*SIN(('OddsRatio_working_3-way'!Y352+4*PI())/3)</f>
        <v>-0.54291560604243194</v>
      </c>
      <c r="AF352" s="11">
        <f>-'OddsRatio_working_3-way'!U352/(3*'OddsRatio_working_3-way'!X352^(1/3))*COS(('OddsRatio_working_3-way'!Y352)/3)</f>
        <v>0.53029595524623141</v>
      </c>
      <c r="AG352" s="11">
        <f>-'OddsRatio_working_3-way'!U352/(3*'OddsRatio_working_3-way'!X352^(1/3))*COS(('OddsRatio_working_3-way'!Y352+2*PI())/3)</f>
        <v>-0.41006145864130927</v>
      </c>
      <c r="AH352" s="11">
        <f>-'OddsRatio_working_3-way'!U352/(3*'OddsRatio_working_3-way'!X352^(1/3))*COS(('OddsRatio_working_3-way'!Y352+4*PI())/3)</f>
        <v>-0.12023449660492203</v>
      </c>
      <c r="AI352" s="11">
        <f>'OddsRatio_working_3-way'!U352/(3*'OddsRatio_working_3-way'!X352^(1/3))*SIN(('OddsRatio_working_3-way'!Y352)/3)</f>
        <v>-0.16733167455011969</v>
      </c>
      <c r="AJ352" s="11">
        <f>'OddsRatio_working_3-way'!U352/(3*'OddsRatio_working_3-way'!X352^(1/3))*SIN(('OddsRatio_working_3-way'!Y352+2*PI())/3)</f>
        <v>-0.3755839314923124</v>
      </c>
      <c r="AK352" s="11">
        <f>'OddsRatio_working_3-way'!U352/(3*'OddsRatio_working_3-way'!X352^(1/3))*SIN(('OddsRatio_working_3-way'!Y352+4*PI())/3)</f>
        <v>0.54291560604243194</v>
      </c>
      <c r="AL352" s="11">
        <f>'OddsRatio_working_3-way'!Z352+'OddsRatio_working_3-way'!AF352</f>
        <v>1.0605919104924628</v>
      </c>
      <c r="AM352" s="11">
        <f>'OddsRatio_working_3-way'!AA352+'OddsRatio_working_3-way'!AG352</f>
        <v>-0.82012291728261855</v>
      </c>
      <c r="AN352" s="11">
        <f>'OddsRatio_working_3-way'!AB352+'OddsRatio_working_3-way'!AH352</f>
        <v>-0.24046899320984405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1.0605919104924628</v>
      </c>
      <c r="AS352" s="11">
        <f>IF(('OddsRatio_working_3-way'!X352=0),IF(Q352&gt;0,-Q352^(1/3),(-Q352)^(1/3)),'OddsRatio_working_3-way'!AM352-'OddsRatio_working_3-way'!R352/3)</f>
        <v>-0.82012291728261855</v>
      </c>
      <c r="AT352" s="11">
        <f>IF(('OddsRatio_working_3-way'!X352=0),IF(Q352&gt;0,-Q352^(1/3),(-Q352)^(1/3)),'OddsRatio_working_3-way'!AN352-'OddsRatio_working_3-way'!R352/3)</f>
        <v>-0.24046899320984405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3.1</v>
      </c>
      <c r="B353" s="4">
        <f>IF('True_Odds_Calculator_3-way'!B354="","",'True_Odds_Calculator_3-way'!B354)</f>
        <v>3.7</v>
      </c>
      <c r="C353" s="4">
        <f>IF('True_Odds_Calculator_3-way'!C354="","",'True_Odds_Calculator_3-way'!C354)</f>
        <v>2.2999999999999998</v>
      </c>
      <c r="D353" s="9">
        <f t="shared" si="78"/>
        <v>0.31346200555215764</v>
      </c>
      <c r="E353" s="9">
        <f t="shared" si="79"/>
        <v>0.2620582975450218</v>
      </c>
      <c r="F353" s="9">
        <f t="shared" si="80"/>
        <v>0.42447969690282067</v>
      </c>
      <c r="G353" s="9">
        <f t="shared" si="81"/>
        <v>1.042942521608333</v>
      </c>
      <c r="H353" s="9">
        <f t="shared" si="82"/>
        <v>3.190179295377499</v>
      </c>
      <c r="I353" s="9">
        <f t="shared" si="83"/>
        <v>3.8159448083424996</v>
      </c>
      <c r="J353" s="9">
        <f t="shared" si="84"/>
        <v>2.3558252780908329</v>
      </c>
      <c r="K353" s="11">
        <f t="shared" si="85"/>
        <v>0.32258064516129031</v>
      </c>
      <c r="L353" s="11">
        <f t="shared" si="86"/>
        <v>0.27027027027027023</v>
      </c>
      <c r="M353" s="11">
        <f t="shared" si="87"/>
        <v>0.43478260869565222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-0.27940563284181796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0.23122701944581325</v>
      </c>
      <c r="Q353" s="11">
        <f>2*'OddsRatio_working_3-way'!K353*'OddsRatio_working_3-way'!L353*'OddsRatio_working_3-way'!M353</f>
        <v>7.5812137523217471E-2</v>
      </c>
      <c r="R353" s="11">
        <f t="shared" si="88"/>
        <v>0</v>
      </c>
      <c r="S353" s="11">
        <f t="shared" si="89"/>
        <v>-0.82756749423416087</v>
      </c>
      <c r="T353" s="11">
        <f t="shared" si="90"/>
        <v>-0.27133360466693801</v>
      </c>
      <c r="U353" s="11">
        <f>'OddsRatio_working_3-way'!S353-'OddsRatio_working_3-way'!R353^2/3</f>
        <v>-0.82756749423416087</v>
      </c>
      <c r="V353" s="11">
        <f>'OddsRatio_working_3-way'!S353*'OddsRatio_working_3-way'!R353/3-2*'OddsRatio_working_3-way'!R353^3/27-'OddsRatio_working_3-way'!T353</f>
        <v>0.27133360466693801</v>
      </c>
      <c r="W353" s="11">
        <f>'OddsRatio_working_3-way'!V353^2+4*'OddsRatio_working_3-way'!U353^3/27</f>
        <v>-1.0344661568121E-2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0.14488494279054259</v>
      </c>
      <c r="Y353" s="11">
        <f>IF('OddsRatio_working_3-way'!W353&gt;=0,IF('OddsRatio_working_3-way'!V353+SQRT('OddsRatio_working_3-way'!W353)&gt;0,0,PI()),ACOS('OddsRatio_working_3-way'!V353/(2*'OddsRatio_working_3-way'!X353)))</f>
        <v>0.35863691978179557</v>
      </c>
      <c r="Z353" s="11">
        <f>'OddsRatio_working_3-way'!X353^(1/3)*COS('OddsRatio_working_3-way'!Y353/3)</f>
        <v>0.52147126080416661</v>
      </c>
      <c r="AA353" s="11">
        <f>'OddsRatio_working_3-way'!X353^(1/3)*COS(('OddsRatio_working_3-way'!Y353+2*PI())/3)</f>
        <v>-0.31498198212295803</v>
      </c>
      <c r="AB353" s="11">
        <f>'OddsRatio_working_3-way'!X353^(1/3)*COS(('OddsRatio_working_3-way'!Y353+4*PI())/3)</f>
        <v>-0.20648927868120878</v>
      </c>
      <c r="AC353" s="11">
        <f>'OddsRatio_working_3-way'!X353^(1/3)*SIN('OddsRatio_working_3-way'!Y353/3)</f>
        <v>6.263829153720421E-2</v>
      </c>
      <c r="AD353" s="11">
        <f>'OddsRatio_working_3-way'!X353^(1/3)*SIN(('OddsRatio_working_3-way'!Y353+2*PI())/3)</f>
        <v>0.42028821343130662</v>
      </c>
      <c r="AE353" s="11">
        <f>'OddsRatio_working_3-way'!X353^(1/3)*SIN(('OddsRatio_working_3-way'!Y353+4*PI())/3)</f>
        <v>-0.48292650496851081</v>
      </c>
      <c r="AF353" s="11">
        <f>-'OddsRatio_working_3-way'!U353/(3*'OddsRatio_working_3-way'!X353^(1/3))*COS(('OddsRatio_working_3-way'!Y353)/3)</f>
        <v>0.5214712608041665</v>
      </c>
      <c r="AG353" s="11">
        <f>-'OddsRatio_working_3-way'!U353/(3*'OddsRatio_working_3-way'!X353^(1/3))*COS(('OddsRatio_working_3-way'!Y353+2*PI())/3)</f>
        <v>-0.31498198212295792</v>
      </c>
      <c r="AH353" s="11">
        <f>-'OddsRatio_working_3-way'!U353/(3*'OddsRatio_working_3-way'!X353^(1/3))*COS(('OddsRatio_working_3-way'!Y353+4*PI())/3)</f>
        <v>-0.20648927868120873</v>
      </c>
      <c r="AI353" s="11">
        <f>'OddsRatio_working_3-way'!U353/(3*'OddsRatio_working_3-way'!X353^(1/3))*SIN(('OddsRatio_working_3-way'!Y353)/3)</f>
        <v>-6.2638291537204197E-2</v>
      </c>
      <c r="AJ353" s="11">
        <f>'OddsRatio_working_3-way'!U353/(3*'OddsRatio_working_3-way'!X353^(1/3))*SIN(('OddsRatio_working_3-way'!Y353+2*PI())/3)</f>
        <v>-0.42028821343130651</v>
      </c>
      <c r="AK353" s="11">
        <f>'OddsRatio_working_3-way'!U353/(3*'OddsRatio_working_3-way'!X353^(1/3))*SIN(('OddsRatio_working_3-way'!Y353+4*PI())/3)</f>
        <v>0.48292650496851069</v>
      </c>
      <c r="AL353" s="11">
        <f>'OddsRatio_working_3-way'!Z353+'OddsRatio_working_3-way'!AF353</f>
        <v>1.042942521608333</v>
      </c>
      <c r="AM353" s="11">
        <f>'OddsRatio_working_3-way'!AA353+'OddsRatio_working_3-way'!AG353</f>
        <v>-0.62996396424591594</v>
      </c>
      <c r="AN353" s="11">
        <f>'OddsRatio_working_3-way'!AB353+'OddsRatio_working_3-way'!AH353</f>
        <v>-0.41297855736241751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1.042942521608333</v>
      </c>
      <c r="AS353" s="11">
        <f>IF(('OddsRatio_working_3-way'!X353=0),IF(Q353&gt;0,-Q353^(1/3),(-Q353)^(1/3)),'OddsRatio_working_3-way'!AM353-'OddsRatio_working_3-way'!R353/3)</f>
        <v>-0.62996396424591594</v>
      </c>
      <c r="AT353" s="11">
        <f>IF(('OddsRatio_working_3-way'!X353=0),IF(Q353&gt;0,-Q353^(1/3),(-Q353)^(1/3)),'OddsRatio_working_3-way'!AN353-'OddsRatio_working_3-way'!R353/3)</f>
        <v>-0.41297855736241751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19.649999999999999</v>
      </c>
      <c r="B354" s="4">
        <f>IF('True_Odds_Calculator_3-way'!B355="","",'True_Odds_Calculator_3-way'!B355)</f>
        <v>7.45</v>
      </c>
      <c r="C354" s="4">
        <f>IF('True_Odds_Calculator_3-way'!C355="","",'True_Odds_Calculator_3-way'!C355)</f>
        <v>1.18</v>
      </c>
      <c r="D354" s="9">
        <f t="shared" si="78"/>
        <v>4.5761421331246215E-2</v>
      </c>
      <c r="E354" s="9">
        <f t="shared" si="79"/>
        <v>0.12177729348691087</v>
      </c>
      <c r="F354" s="9">
        <f t="shared" si="80"/>
        <v>0.83246128518184304</v>
      </c>
      <c r="G354" s="9">
        <f t="shared" si="81"/>
        <v>1.118094804463289</v>
      </c>
      <c r="H354" s="9">
        <f t="shared" si="82"/>
        <v>21.852468103240341</v>
      </c>
      <c r="I354" s="9">
        <f t="shared" si="83"/>
        <v>8.2117114887882128</v>
      </c>
      <c r="J354" s="9">
        <f t="shared" si="84"/>
        <v>1.2012570648033918</v>
      </c>
      <c r="K354" s="11">
        <f t="shared" si="85"/>
        <v>5.0890585241730284E-2</v>
      </c>
      <c r="L354" s="11">
        <f t="shared" si="86"/>
        <v>0.13422818791946309</v>
      </c>
      <c r="M354" s="11">
        <f t="shared" si="87"/>
        <v>0.84745762711864414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-0.12534592543901157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0.1463444426016314</v>
      </c>
      <c r="Q354" s="11">
        <f>2*'OddsRatio_working_3-way'!K354*'OddsRatio_working_3-way'!L354*'OddsRatio_working_3-way'!M354</f>
        <v>1.1577883117217675E-2</v>
      </c>
      <c r="R354" s="11">
        <f t="shared" si="88"/>
        <v>0</v>
      </c>
      <c r="S354" s="11">
        <f t="shared" si="89"/>
        <v>-1.1675245293301288</v>
      </c>
      <c r="T354" s="11">
        <f t="shared" si="90"/>
        <v>-9.2367446940674752E-2</v>
      </c>
      <c r="U354" s="11">
        <f>'OddsRatio_working_3-way'!S354-'OddsRatio_working_3-way'!R354^2/3</f>
        <v>-1.1675245293301288</v>
      </c>
      <c r="V354" s="11">
        <f>'OddsRatio_working_3-way'!S354*'OddsRatio_working_3-way'!R354/3-2*'OddsRatio_working_3-way'!R354^3/27-'OddsRatio_working_3-way'!T354</f>
        <v>9.2367446940674752E-2</v>
      </c>
      <c r="W354" s="11">
        <f>'OddsRatio_working_3-way'!V354^2+4*'OddsRatio_working_3-way'!U354^3/27</f>
        <v>-0.22724136267938735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0.24278236547045881</v>
      </c>
      <c r="Y354" s="11">
        <f>IF('OddsRatio_working_3-way'!W354&gt;=0,IF('OddsRatio_working_3-way'!V354+SQRT('OddsRatio_working_3-way'!W354)&gt;0,0,PI()),ACOS('OddsRatio_working_3-way'!V354/(2*'OddsRatio_working_3-way'!X354)))</f>
        <v>1.3794031209658368</v>
      </c>
      <c r="Z354" s="11">
        <f>'OddsRatio_working_3-way'!X354^(1/3)*COS('OddsRatio_working_3-way'!Y354/3)</f>
        <v>0.55904740223164451</v>
      </c>
      <c r="AA354" s="11">
        <f>'OddsRatio_working_3-way'!X354^(1/3)*COS(('OddsRatio_working_3-way'!Y354+2*PI())/3)</f>
        <v>-0.51927489272093097</v>
      </c>
      <c r="AB354" s="11">
        <f>'OddsRatio_working_3-way'!X354^(1/3)*COS(('OddsRatio_working_3-way'!Y354+4*PI())/3)</f>
        <v>-3.9772509510713733E-2</v>
      </c>
      <c r="AC354" s="11">
        <f>'OddsRatio_working_3-way'!X354^(1/3)*SIN('OddsRatio_working_3-way'!Y354/3)</f>
        <v>0.27684083002348636</v>
      </c>
      <c r="AD354" s="11">
        <f>'OddsRatio_working_3-way'!X354^(1/3)*SIN(('OddsRatio_working_3-way'!Y354+2*PI())/3)</f>
        <v>0.34572883724055847</v>
      </c>
      <c r="AE354" s="11">
        <f>'OddsRatio_working_3-way'!X354^(1/3)*SIN(('OddsRatio_working_3-way'!Y354+4*PI())/3)</f>
        <v>-0.62256966726404461</v>
      </c>
      <c r="AF354" s="11">
        <f>-'OddsRatio_working_3-way'!U354/(3*'OddsRatio_working_3-way'!X354^(1/3))*COS(('OddsRatio_working_3-way'!Y354)/3)</f>
        <v>0.5590474022316444</v>
      </c>
      <c r="AG354" s="11">
        <f>-'OddsRatio_working_3-way'!U354/(3*'OddsRatio_working_3-way'!X354^(1/3))*COS(('OddsRatio_working_3-way'!Y354+2*PI())/3)</f>
        <v>-0.51927489272093097</v>
      </c>
      <c r="AH354" s="11">
        <f>-'OddsRatio_working_3-way'!U354/(3*'OddsRatio_working_3-way'!X354^(1/3))*COS(('OddsRatio_working_3-way'!Y354+4*PI())/3)</f>
        <v>-3.9772509510713726E-2</v>
      </c>
      <c r="AI354" s="11">
        <f>'OddsRatio_working_3-way'!U354/(3*'OddsRatio_working_3-way'!X354^(1/3))*SIN(('OddsRatio_working_3-way'!Y354)/3)</f>
        <v>-0.27684083002348631</v>
      </c>
      <c r="AJ354" s="11">
        <f>'OddsRatio_working_3-way'!U354/(3*'OddsRatio_working_3-way'!X354^(1/3))*SIN(('OddsRatio_working_3-way'!Y354+2*PI())/3)</f>
        <v>-0.34572883724055842</v>
      </c>
      <c r="AK354" s="11">
        <f>'OddsRatio_working_3-way'!U354/(3*'OddsRatio_working_3-way'!X354^(1/3))*SIN(('OddsRatio_working_3-way'!Y354+4*PI())/3)</f>
        <v>0.6225696672640445</v>
      </c>
      <c r="AL354" s="11">
        <f>'OddsRatio_working_3-way'!Z354+'OddsRatio_working_3-way'!AF354</f>
        <v>1.118094804463289</v>
      </c>
      <c r="AM354" s="11">
        <f>'OddsRatio_working_3-way'!AA354+'OddsRatio_working_3-way'!AG354</f>
        <v>-1.0385497854418619</v>
      </c>
      <c r="AN354" s="11">
        <f>'OddsRatio_working_3-way'!AB354+'OddsRatio_working_3-way'!AH354</f>
        <v>-7.9545019021427465E-2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1.118094804463289</v>
      </c>
      <c r="AS354" s="11">
        <f>IF(('OddsRatio_working_3-way'!X354=0),IF(Q354&gt;0,-Q354^(1/3),(-Q354)^(1/3)),'OddsRatio_working_3-way'!AM354-'OddsRatio_working_3-way'!R354/3)</f>
        <v>-1.0385497854418619</v>
      </c>
      <c r="AT354" s="11">
        <f>IF(('OddsRatio_working_3-way'!X354=0),IF(Q354&gt;0,-Q354^(1/3),(-Q354)^(1/3)),'OddsRatio_working_3-way'!AN354-'OddsRatio_working_3-way'!R354/3)</f>
        <v>-7.9545019021427465E-2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1.26</v>
      </c>
      <c r="B355" s="4">
        <f>IF('True_Odds_Calculator_3-way'!B356="","",'True_Odds_Calculator_3-way'!B356)</f>
        <v>6.47</v>
      </c>
      <c r="C355" s="4">
        <f>IF('True_Odds_Calculator_3-way'!C356="","",'True_Odds_Calculator_3-way'!C356)</f>
        <v>11.27</v>
      </c>
      <c r="D355" s="9">
        <f t="shared" si="78"/>
        <v>0.77693229089560834</v>
      </c>
      <c r="E355" s="9">
        <f t="shared" si="79"/>
        <v>0.14203687506596108</v>
      </c>
      <c r="F355" s="9">
        <f t="shared" si="80"/>
        <v>8.1030834038430533E-2</v>
      </c>
      <c r="G355" s="9">
        <f t="shared" si="81"/>
        <v>1.1042824933117124</v>
      </c>
      <c r="H355" s="9">
        <f t="shared" si="82"/>
        <v>1.2871134482610453</v>
      </c>
      <c r="I355" s="9">
        <f t="shared" si="83"/>
        <v>7.0404252384150663</v>
      </c>
      <c r="J355" s="9">
        <f t="shared" si="84"/>
        <v>12.340981206311286</v>
      </c>
      <c r="K355" s="11">
        <f t="shared" si="85"/>
        <v>0.79365079365079361</v>
      </c>
      <c r="L355" s="11">
        <f t="shared" si="86"/>
        <v>0.15455950540958269</v>
      </c>
      <c r="M355" s="11">
        <f t="shared" si="87"/>
        <v>8.8731144631765749E-2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-0.15897629671802738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0.17414910258681729</v>
      </c>
      <c r="Q355" s="11">
        <f>2*'OddsRatio_working_3-way'!K355*'OddsRatio_working_3-way'!L355*'OddsRatio_working_3-way'!M355</f>
        <v>2.1768637823352161E-2</v>
      </c>
      <c r="R355" s="11">
        <f t="shared" si="88"/>
        <v>0</v>
      </c>
      <c r="S355" s="11">
        <f t="shared" si="89"/>
        <v>-1.0954406800386196</v>
      </c>
      <c r="T355" s="11">
        <f t="shared" si="90"/>
        <v>-0.13693008500482745</v>
      </c>
      <c r="U355" s="11">
        <f>'OddsRatio_working_3-way'!S355-'OddsRatio_working_3-way'!R355^2/3</f>
        <v>-1.0954406800386196</v>
      </c>
      <c r="V355" s="11">
        <f>'OddsRatio_working_3-way'!S355*'OddsRatio_working_3-way'!R355/3-2*'OddsRatio_working_3-way'!R355^3/27-'OddsRatio_working_3-way'!T355</f>
        <v>0.13693008500482745</v>
      </c>
      <c r="W355" s="11">
        <f>'OddsRatio_working_3-way'!V355^2+4*'OddsRatio_working_3-way'!U355^3/27</f>
        <v>-0.17599358473595919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0.22064872133970573</v>
      </c>
      <c r="Y355" s="11">
        <f>IF('OddsRatio_working_3-way'!W355&gt;=0,IF('OddsRatio_working_3-way'!V355+SQRT('OddsRatio_working_3-way'!W355)&gt;0,0,PI()),ACOS('OddsRatio_working_3-way'!V355/(2*'OddsRatio_working_3-way'!X355)))</f>
        <v>1.2552984872721895</v>
      </c>
      <c r="Z355" s="11">
        <f>'OddsRatio_working_3-way'!X355^(1/3)*COS('OddsRatio_working_3-way'!Y355/3)</f>
        <v>0.55214124665585618</v>
      </c>
      <c r="AA355" s="11">
        <f>'OddsRatio_working_3-way'!X355^(1/3)*COS(('OddsRatio_working_3-way'!Y355+2*PI())/3)</f>
        <v>-0.4887092905915344</v>
      </c>
      <c r="AB355" s="11">
        <f>'OddsRatio_working_3-way'!X355^(1/3)*COS(('OddsRatio_working_3-way'!Y355+4*PI())/3)</f>
        <v>-6.3431956064322254E-2</v>
      </c>
      <c r="AC355" s="11">
        <f>'OddsRatio_working_3-way'!X355^(1/3)*SIN('OddsRatio_working_3-way'!Y355/3)</f>
        <v>0.24553398356953268</v>
      </c>
      <c r="AD355" s="11">
        <f>'OddsRatio_working_3-way'!X355^(1/3)*SIN(('OddsRatio_working_3-way'!Y355+2*PI())/3)</f>
        <v>0.35540135429641484</v>
      </c>
      <c r="AE355" s="11">
        <f>'OddsRatio_working_3-way'!X355^(1/3)*SIN(('OddsRatio_working_3-way'!Y355+4*PI())/3)</f>
        <v>-0.60093533786594744</v>
      </c>
      <c r="AF355" s="11">
        <f>-'OddsRatio_working_3-way'!U355/(3*'OddsRatio_working_3-way'!X355^(1/3))*COS(('OddsRatio_working_3-way'!Y355)/3)</f>
        <v>0.55214124665585607</v>
      </c>
      <c r="AG355" s="11">
        <f>-'OddsRatio_working_3-way'!U355/(3*'OddsRatio_working_3-way'!X355^(1/3))*COS(('OddsRatio_working_3-way'!Y355+2*PI())/3)</f>
        <v>-0.48870929059153428</v>
      </c>
      <c r="AH355" s="11">
        <f>-'OddsRatio_working_3-way'!U355/(3*'OddsRatio_working_3-way'!X355^(1/3))*COS(('OddsRatio_working_3-way'!Y355+4*PI())/3)</f>
        <v>-6.343195606432224E-2</v>
      </c>
      <c r="AI355" s="11">
        <f>'OddsRatio_working_3-way'!U355/(3*'OddsRatio_working_3-way'!X355^(1/3))*SIN(('OddsRatio_working_3-way'!Y355)/3)</f>
        <v>-0.24553398356953265</v>
      </c>
      <c r="AJ355" s="11">
        <f>'OddsRatio_working_3-way'!U355/(3*'OddsRatio_working_3-way'!X355^(1/3))*SIN(('OddsRatio_working_3-way'!Y355+2*PI())/3)</f>
        <v>-0.35540135429641478</v>
      </c>
      <c r="AK355" s="11">
        <f>'OddsRatio_working_3-way'!U355/(3*'OddsRatio_working_3-way'!X355^(1/3))*SIN(('OddsRatio_working_3-way'!Y355+4*PI())/3)</f>
        <v>0.60093533786594733</v>
      </c>
      <c r="AL355" s="11">
        <f>'OddsRatio_working_3-way'!Z355+'OddsRatio_working_3-way'!AF355</f>
        <v>1.1042824933117124</v>
      </c>
      <c r="AM355" s="11">
        <f>'OddsRatio_working_3-way'!AA355+'OddsRatio_working_3-way'!AG355</f>
        <v>-0.97741858118306868</v>
      </c>
      <c r="AN355" s="11">
        <f>'OddsRatio_working_3-way'!AB355+'OddsRatio_working_3-way'!AH355</f>
        <v>-0.12686391212864451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1.1042824933117124</v>
      </c>
      <c r="AS355" s="11">
        <f>IF(('OddsRatio_working_3-way'!X355=0),IF(Q355&gt;0,-Q355^(1/3),(-Q355)^(1/3)),'OddsRatio_working_3-way'!AM355-'OddsRatio_working_3-way'!R355/3)</f>
        <v>-0.97741858118306868</v>
      </c>
      <c r="AT355" s="11">
        <f>IF(('OddsRatio_working_3-way'!X355=0),IF(Q355&gt;0,-Q355^(1/3),(-Q355)^(1/3)),'OddsRatio_working_3-way'!AN355-'OddsRatio_working_3-way'!R355/3)</f>
        <v>-0.12686391212864451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1.67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6.32</v>
      </c>
      <c r="D356" s="9">
        <f t="shared" si="78"/>
        <v>0.58810410231872035</v>
      </c>
      <c r="E356" s="9">
        <f t="shared" si="79"/>
        <v>0.25948522134479485</v>
      </c>
      <c r="F356" s="9">
        <f t="shared" si="80"/>
        <v>0.15241067633648497</v>
      </c>
      <c r="G356" s="9">
        <f t="shared" si="81"/>
        <v>1.0453421326519701</v>
      </c>
      <c r="H356" s="9">
        <f t="shared" si="82"/>
        <v>1.7003792288768198</v>
      </c>
      <c r="I356" s="9">
        <f t="shared" si="83"/>
        <v>3.853784022139878</v>
      </c>
      <c r="J356" s="9">
        <f t="shared" si="84"/>
        <v>6.5612201457084804</v>
      </c>
      <c r="K356" s="11">
        <f t="shared" si="85"/>
        <v>0.5988023952095809</v>
      </c>
      <c r="L356" s="11">
        <f t="shared" si="86"/>
        <v>0.26809651474530832</v>
      </c>
      <c r="M356" s="11">
        <f t="shared" si="87"/>
        <v>0.15822784810126581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-0.24717622819315399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0.22150019030727358</v>
      </c>
      <c r="Q356" s="11">
        <f>2*'OddsRatio_working_3-way'!K356*'OddsRatio_working_3-way'!L356*'OddsRatio_working_3-way'!M356</f>
        <v>5.0802795942035232E-2</v>
      </c>
      <c r="R356" s="11">
        <f t="shared" si="88"/>
        <v>0</v>
      </c>
      <c r="S356" s="11">
        <f t="shared" si="89"/>
        <v>-0.89612254352463028</v>
      </c>
      <c r="T356" s="11">
        <f t="shared" si="90"/>
        <v>-0.20553269346895192</v>
      </c>
      <c r="U356" s="11">
        <f>'OddsRatio_working_3-way'!S356-'OddsRatio_working_3-way'!R356^2/3</f>
        <v>-0.89612254352463028</v>
      </c>
      <c r="V356" s="11">
        <f>'OddsRatio_working_3-way'!S356*'OddsRatio_working_3-way'!R356/3-2*'OddsRatio_working_3-way'!R356^3/27-'OddsRatio_working_3-way'!T356</f>
        <v>0.20553269346895192</v>
      </c>
      <c r="W356" s="11">
        <f>'OddsRatio_working_3-way'!V356^2+4*'OddsRatio_working_3-way'!U356^3/27</f>
        <v>-6.4366432815267133E-2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0.16325602661147709</v>
      </c>
      <c r="Y356" s="11">
        <f>IF('OddsRatio_working_3-way'!W356&gt;=0,IF('OddsRatio_working_3-way'!V356+SQRT('OddsRatio_working_3-way'!W356)&gt;0,0,PI()),ACOS('OddsRatio_working_3-way'!V356/(2*'OddsRatio_working_3-way'!X356)))</f>
        <v>0.88991297161845717</v>
      </c>
      <c r="Z356" s="11">
        <f>'OddsRatio_working_3-way'!X356^(1/3)*COS('OddsRatio_working_3-way'!Y356/3)</f>
        <v>0.52267106632598503</v>
      </c>
      <c r="AA356" s="11">
        <f>'OddsRatio_working_3-way'!X356^(1/3)*COS(('OddsRatio_working_3-way'!Y356+2*PI())/3)</f>
        <v>-0.39968961947923015</v>
      </c>
      <c r="AB356" s="11">
        <f>'OddsRatio_working_3-way'!X356^(1/3)*COS(('OddsRatio_working_3-way'!Y356+4*PI())/3)</f>
        <v>-0.12298144684675472</v>
      </c>
      <c r="AC356" s="11">
        <f>'OddsRatio_working_3-way'!X356^(1/3)*SIN('OddsRatio_working_3-way'!Y356/3)</f>
        <v>0.15975753795632905</v>
      </c>
      <c r="AD356" s="11">
        <f>'OddsRatio_working_3-way'!X356^(1/3)*SIN(('OddsRatio_working_3-way'!Y356+2*PI())/3)</f>
        <v>0.37276765228323971</v>
      </c>
      <c r="AE356" s="11">
        <f>'OddsRatio_working_3-way'!X356^(1/3)*SIN(('OddsRatio_working_3-way'!Y356+4*PI())/3)</f>
        <v>-0.53252519023956879</v>
      </c>
      <c r="AF356" s="11">
        <f>-'OddsRatio_working_3-way'!U356/(3*'OddsRatio_working_3-way'!X356^(1/3))*COS(('OddsRatio_working_3-way'!Y356)/3)</f>
        <v>0.52267106632598492</v>
      </c>
      <c r="AG356" s="11">
        <f>-'OddsRatio_working_3-way'!U356/(3*'OddsRatio_working_3-way'!X356^(1/3))*COS(('OddsRatio_working_3-way'!Y356+2*PI())/3)</f>
        <v>-0.3996896194792301</v>
      </c>
      <c r="AH356" s="11">
        <f>-'OddsRatio_working_3-way'!U356/(3*'OddsRatio_working_3-way'!X356^(1/3))*COS(('OddsRatio_working_3-way'!Y356+4*PI())/3)</f>
        <v>-0.12298144684675469</v>
      </c>
      <c r="AI356" s="11">
        <f>'OddsRatio_working_3-way'!U356/(3*'OddsRatio_working_3-way'!X356^(1/3))*SIN(('OddsRatio_working_3-way'!Y356)/3)</f>
        <v>-0.15975753795632902</v>
      </c>
      <c r="AJ356" s="11">
        <f>'OddsRatio_working_3-way'!U356/(3*'OddsRatio_working_3-way'!X356^(1/3))*SIN(('OddsRatio_working_3-way'!Y356+2*PI())/3)</f>
        <v>-0.37276765228323966</v>
      </c>
      <c r="AK356" s="11">
        <f>'OddsRatio_working_3-way'!U356/(3*'OddsRatio_working_3-way'!X356^(1/3))*SIN(('OddsRatio_working_3-way'!Y356+4*PI())/3)</f>
        <v>0.53252519023956868</v>
      </c>
      <c r="AL356" s="11">
        <f>'OddsRatio_working_3-way'!Z356+'OddsRatio_working_3-way'!AF356</f>
        <v>1.0453421326519701</v>
      </c>
      <c r="AM356" s="11">
        <f>'OddsRatio_working_3-way'!AA356+'OddsRatio_working_3-way'!AG356</f>
        <v>-0.79937923895846019</v>
      </c>
      <c r="AN356" s="11">
        <f>'OddsRatio_working_3-way'!AB356+'OddsRatio_working_3-way'!AH356</f>
        <v>-0.2459628936935094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1.0453421326519701</v>
      </c>
      <c r="AS356" s="11">
        <f>IF(('OddsRatio_working_3-way'!X356=0),IF(Q356&gt;0,-Q356^(1/3),(-Q356)^(1/3)),'OddsRatio_working_3-way'!AM356-'OddsRatio_working_3-way'!R356/3)</f>
        <v>-0.79937923895846019</v>
      </c>
      <c r="AT356" s="11">
        <f>IF(('OddsRatio_working_3-way'!X356=0),IF(Q356&gt;0,-Q356^(1/3),(-Q356)^(1/3)),'OddsRatio_working_3-way'!AN356-'OddsRatio_working_3-way'!R356/3)</f>
        <v>-0.2459628936935094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3.18</v>
      </c>
      <c r="B357" s="4">
        <f>IF('True_Odds_Calculator_3-way'!B358="","",'True_Odds_Calculator_3-way'!B358)</f>
        <v>3.62</v>
      </c>
      <c r="C357" s="4">
        <f>IF('True_Odds_Calculator_3-way'!C358="","",'True_Odds_Calculator_3-way'!C358)</f>
        <v>2.31</v>
      </c>
      <c r="D357" s="9">
        <f t="shared" si="78"/>
        <v>0.30677468695366544</v>
      </c>
      <c r="E357" s="9">
        <f t="shared" si="79"/>
        <v>0.26912018801074433</v>
      </c>
      <c r="F357" s="9">
        <f t="shared" si="80"/>
        <v>0.42410512503559028</v>
      </c>
      <c r="G357" s="9">
        <f t="shared" si="81"/>
        <v>1.0365694315363121</v>
      </c>
      <c r="H357" s="9">
        <f t="shared" si="82"/>
        <v>3.2597213607491602</v>
      </c>
      <c r="I357" s="9">
        <f t="shared" si="83"/>
        <v>3.715811910625137</v>
      </c>
      <c r="J357" s="9">
        <f t="shared" si="84"/>
        <v>2.3579059553125687</v>
      </c>
      <c r="K357" s="11">
        <f t="shared" si="85"/>
        <v>0.31446540880503143</v>
      </c>
      <c r="L357" s="11">
        <f t="shared" si="86"/>
        <v>0.27624309392265195</v>
      </c>
      <c r="M357" s="11">
        <f t="shared" si="87"/>
        <v>0.4329004329004329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-0.28137234506462072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0.22977011406074263</v>
      </c>
      <c r="Q357" s="11">
        <f>2*'OddsRatio_working_3-way'!K357*'OddsRatio_working_3-way'!L357*'OddsRatio_working_3-way'!M357</f>
        <v>7.5211166631994314E-2</v>
      </c>
      <c r="R357" s="11">
        <f t="shared" si="88"/>
        <v>0</v>
      </c>
      <c r="S357" s="11">
        <f t="shared" si="89"/>
        <v>-0.81660517847968683</v>
      </c>
      <c r="T357" s="11">
        <f t="shared" si="90"/>
        <v>-0.26730120408500385</v>
      </c>
      <c r="U357" s="11">
        <f>'OddsRatio_working_3-way'!S357-'OddsRatio_working_3-way'!R357^2/3</f>
        <v>-0.81660517847968683</v>
      </c>
      <c r="V357" s="11">
        <f>'OddsRatio_working_3-way'!S357*'OddsRatio_working_3-way'!R357/3-2*'OddsRatio_working_3-way'!R357^3/27-'OddsRatio_working_3-way'!T357</f>
        <v>0.26730120408500385</v>
      </c>
      <c r="W357" s="11">
        <f>'OddsRatio_working_3-way'!V357^2+4*'OddsRatio_working_3-way'!U357^3/27</f>
        <v>-9.2238852495073326E-3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0.1420156848334016</v>
      </c>
      <c r="Y357" s="11">
        <f>IF('OddsRatio_working_3-way'!W357&gt;=0,IF('OddsRatio_working_3-way'!V357+SQRT('OddsRatio_working_3-way'!W357)&gt;0,0,PI()),ACOS('OddsRatio_working_3-way'!V357/(2*'OddsRatio_working_3-way'!X357)))</f>
        <v>0.34493488457251731</v>
      </c>
      <c r="Z357" s="11">
        <f>'OddsRatio_working_3-way'!X357^(1/3)*COS('OddsRatio_working_3-way'!Y357/3)</f>
        <v>0.51828471576815605</v>
      </c>
      <c r="AA357" s="11">
        <f>'OddsRatio_working_3-way'!X357^(1/3)*COS(('OddsRatio_working_3-way'!Y357+2*PI())/3)</f>
        <v>-0.31097873189657044</v>
      </c>
      <c r="AB357" s="11">
        <f>'OddsRatio_working_3-way'!X357^(1/3)*COS(('OddsRatio_working_3-way'!Y357+4*PI())/3)</f>
        <v>-0.20730598387158553</v>
      </c>
      <c r="AC357" s="11">
        <f>'OddsRatio_working_3-way'!X357^(1/3)*SIN('OddsRatio_working_3-way'!Y357/3)</f>
        <v>5.9855488979853322E-2</v>
      </c>
      <c r="AD357" s="11">
        <f>'OddsRatio_working_3-way'!X357^(1/3)*SIN(('OddsRatio_working_3-way'!Y357+2*PI())/3)</f>
        <v>0.41891998575849376</v>
      </c>
      <c r="AE357" s="11">
        <f>'OddsRatio_working_3-way'!X357^(1/3)*SIN(('OddsRatio_working_3-way'!Y357+4*PI())/3)</f>
        <v>-0.47877547473834703</v>
      </c>
      <c r="AF357" s="11">
        <f>-'OddsRatio_working_3-way'!U357/(3*'OddsRatio_working_3-way'!X357^(1/3))*COS(('OddsRatio_working_3-way'!Y357)/3)</f>
        <v>0.51828471576815605</v>
      </c>
      <c r="AG357" s="11">
        <f>-'OddsRatio_working_3-way'!U357/(3*'OddsRatio_working_3-way'!X357^(1/3))*COS(('OddsRatio_working_3-way'!Y357+2*PI())/3)</f>
        <v>-0.31097873189657044</v>
      </c>
      <c r="AH357" s="11">
        <f>-'OddsRatio_working_3-way'!U357/(3*'OddsRatio_working_3-way'!X357^(1/3))*COS(('OddsRatio_working_3-way'!Y357+4*PI())/3)</f>
        <v>-0.20730598387158553</v>
      </c>
      <c r="AI357" s="11">
        <f>'OddsRatio_working_3-way'!U357/(3*'OddsRatio_working_3-way'!X357^(1/3))*SIN(('OddsRatio_working_3-way'!Y357)/3)</f>
        <v>-5.9855488979853322E-2</v>
      </c>
      <c r="AJ357" s="11">
        <f>'OddsRatio_working_3-way'!U357/(3*'OddsRatio_working_3-way'!X357^(1/3))*SIN(('OddsRatio_working_3-way'!Y357+2*PI())/3)</f>
        <v>-0.41891998575849376</v>
      </c>
      <c r="AK357" s="11">
        <f>'OddsRatio_working_3-way'!U357/(3*'OddsRatio_working_3-way'!X357^(1/3))*SIN(('OddsRatio_working_3-way'!Y357+4*PI())/3)</f>
        <v>0.47877547473834703</v>
      </c>
      <c r="AL357" s="11">
        <f>'OddsRatio_working_3-way'!Z357+'OddsRatio_working_3-way'!AF357</f>
        <v>1.0365694315363121</v>
      </c>
      <c r="AM357" s="11">
        <f>'OddsRatio_working_3-way'!AA357+'OddsRatio_working_3-way'!AG357</f>
        <v>-0.62195746379314087</v>
      </c>
      <c r="AN357" s="11">
        <f>'OddsRatio_working_3-way'!AB357+'OddsRatio_working_3-way'!AH357</f>
        <v>-0.41461196774317105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1.0365694315363121</v>
      </c>
      <c r="AS357" s="11">
        <f>IF(('OddsRatio_working_3-way'!X357=0),IF(Q357&gt;0,-Q357^(1/3),(-Q357)^(1/3)),'OddsRatio_working_3-way'!AM357-'OddsRatio_working_3-way'!R357/3)</f>
        <v>-0.62195746379314087</v>
      </c>
      <c r="AT357" s="11">
        <f>IF(('OddsRatio_working_3-way'!X357=0),IF(Q357&gt;0,-Q357^(1/3),(-Q357)^(1/3)),'OddsRatio_working_3-way'!AN357-'OddsRatio_working_3-way'!R357/3)</f>
        <v>-0.41461196774317105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3.42</v>
      </c>
      <c r="B358" s="4">
        <f>IF('True_Odds_Calculator_3-way'!B359="","",'True_Odds_Calculator_3-way'!B359)</f>
        <v>3.15</v>
      </c>
      <c r="C358" s="4">
        <f>IF('True_Odds_Calculator_3-way'!C359="","",'True_Odds_Calculator_3-way'!C359)</f>
        <v>2.42</v>
      </c>
      <c r="D358" s="9">
        <f t="shared" si="78"/>
        <v>0.2852407181392308</v>
      </c>
      <c r="E358" s="9">
        <f t="shared" si="79"/>
        <v>0.30995863960881825</v>
      </c>
      <c r="F358" s="9">
        <f t="shared" si="80"/>
        <v>0.40480064225195084</v>
      </c>
      <c r="G358" s="9">
        <f t="shared" si="81"/>
        <v>1.0354590223858238</v>
      </c>
      <c r="H358" s="9">
        <f t="shared" si="82"/>
        <v>3.5058108341736931</v>
      </c>
      <c r="I358" s="9">
        <f t="shared" si="83"/>
        <v>3.2262368981295215</v>
      </c>
      <c r="J358" s="9">
        <f t="shared" si="84"/>
        <v>2.4703518117878698</v>
      </c>
      <c r="K358" s="11">
        <f t="shared" si="85"/>
        <v>0.29239766081871343</v>
      </c>
      <c r="L358" s="11">
        <f t="shared" si="86"/>
        <v>0.31746031746031744</v>
      </c>
      <c r="M358" s="11">
        <f t="shared" si="87"/>
        <v>0.41322314049586778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-0.28339366935858146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0.22976019786227125</v>
      </c>
      <c r="Q358" s="11">
        <f>2*'OddsRatio_working_3-way'!K358*'OddsRatio_working_3-way'!L358*'OddsRatio_working_3-way'!M358</f>
        <v>7.6714590271209082E-2</v>
      </c>
      <c r="R358" s="11">
        <f t="shared" si="88"/>
        <v>0</v>
      </c>
      <c r="S358" s="11">
        <f t="shared" si="89"/>
        <v>-0.81074569655101536</v>
      </c>
      <c r="T358" s="11">
        <f t="shared" si="90"/>
        <v>-0.27069973173656597</v>
      </c>
      <c r="U358" s="11">
        <f>'OddsRatio_working_3-way'!S358-'OddsRatio_working_3-way'!R358^2/3</f>
        <v>-0.81074569655101536</v>
      </c>
      <c r="V358" s="11">
        <f>'OddsRatio_working_3-way'!S358*'OddsRatio_working_3-way'!R358/3-2*'OddsRatio_working_3-way'!R358^3/27-'OddsRatio_working_3-way'!T358</f>
        <v>0.27069973173656597</v>
      </c>
      <c r="W358" s="11">
        <f>'OddsRatio_working_3-way'!V358^2+4*'OddsRatio_working_3-way'!U358^3/27</f>
        <v>-5.6713005962622104E-3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0.14048989764259831</v>
      </c>
      <c r="Y358" s="11">
        <f>IF('OddsRatio_working_3-way'!W358&gt;=0,IF('OddsRatio_working_3-way'!V358+SQRT('OddsRatio_working_3-way'!W358)&gt;0,0,PI()),ACOS('OddsRatio_working_3-way'!V358/(2*'OddsRatio_working_3-way'!X358)))</f>
        <v>0.27133663382286377</v>
      </c>
      <c r="Z358" s="11">
        <f>'OddsRatio_working_3-way'!X358^(1/3)*COS('OddsRatio_working_3-way'!Y358/3)</f>
        <v>0.51772951119291188</v>
      </c>
      <c r="AA358" s="11">
        <f>'OddsRatio_working_3-way'!X358^(1/3)*COS(('OddsRatio_working_3-way'!Y358+2*PI())/3)</f>
        <v>-0.29952848719741942</v>
      </c>
      <c r="AB358" s="11">
        <f>'OddsRatio_working_3-way'!X358^(1/3)*COS(('OddsRatio_working_3-way'!Y358+4*PI())/3)</f>
        <v>-0.21820102399549238</v>
      </c>
      <c r="AC358" s="11">
        <f>'OddsRatio_working_3-way'!X358^(1/3)*SIN('OddsRatio_working_3-way'!Y358/3)</f>
        <v>4.6954432772141882E-2</v>
      </c>
      <c r="AD358" s="11">
        <f>'OddsRatio_working_3-way'!X358^(1/3)*SIN(('OddsRatio_working_3-way'!Y358+2*PI())/3)</f>
        <v>0.42488969259589066</v>
      </c>
      <c r="AE358" s="11">
        <f>'OddsRatio_working_3-way'!X358^(1/3)*SIN(('OddsRatio_working_3-way'!Y358+4*PI())/3)</f>
        <v>-0.47184412536803261</v>
      </c>
      <c r="AF358" s="11">
        <f>-'OddsRatio_working_3-way'!U358/(3*'OddsRatio_working_3-way'!X358^(1/3))*COS(('OddsRatio_working_3-way'!Y358)/3)</f>
        <v>0.51772951119291188</v>
      </c>
      <c r="AG358" s="11">
        <f>-'OddsRatio_working_3-way'!U358/(3*'OddsRatio_working_3-way'!X358^(1/3))*COS(('OddsRatio_working_3-way'!Y358+2*PI())/3)</f>
        <v>-0.29952848719741942</v>
      </c>
      <c r="AH358" s="11">
        <f>-'OddsRatio_working_3-way'!U358/(3*'OddsRatio_working_3-way'!X358^(1/3))*COS(('OddsRatio_working_3-way'!Y358+4*PI())/3)</f>
        <v>-0.21820102399549238</v>
      </c>
      <c r="AI358" s="11">
        <f>'OddsRatio_working_3-way'!U358/(3*'OddsRatio_working_3-way'!X358^(1/3))*SIN(('OddsRatio_working_3-way'!Y358)/3)</f>
        <v>-4.6954432772141882E-2</v>
      </c>
      <c r="AJ358" s="11">
        <f>'OddsRatio_working_3-way'!U358/(3*'OddsRatio_working_3-way'!X358^(1/3))*SIN(('OddsRatio_working_3-way'!Y358+2*PI())/3)</f>
        <v>-0.42488969259589066</v>
      </c>
      <c r="AK358" s="11">
        <f>'OddsRatio_working_3-way'!U358/(3*'OddsRatio_working_3-way'!X358^(1/3))*SIN(('OddsRatio_working_3-way'!Y358+4*PI())/3)</f>
        <v>0.47184412536803261</v>
      </c>
      <c r="AL358" s="11">
        <f>'OddsRatio_working_3-way'!Z358+'OddsRatio_working_3-way'!AF358</f>
        <v>1.0354590223858238</v>
      </c>
      <c r="AM358" s="11">
        <f>'OddsRatio_working_3-way'!AA358+'OddsRatio_working_3-way'!AG358</f>
        <v>-0.59905697439483885</v>
      </c>
      <c r="AN358" s="11">
        <f>'OddsRatio_working_3-way'!AB358+'OddsRatio_working_3-way'!AH358</f>
        <v>-0.43640204799098475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1.0354590223858238</v>
      </c>
      <c r="AS358" s="11">
        <f>IF(('OddsRatio_working_3-way'!X358=0),IF(Q358&gt;0,-Q358^(1/3),(-Q358)^(1/3)),'OddsRatio_working_3-way'!AM358-'OddsRatio_working_3-way'!R358/3)</f>
        <v>-0.59905697439483885</v>
      </c>
      <c r="AT358" s="11">
        <f>IF(('OddsRatio_working_3-way'!X358=0),IF(Q358&gt;0,-Q358^(1/3),(-Q358)^(1/3)),'OddsRatio_working_3-way'!AN358-'OddsRatio_working_3-way'!R358/3)</f>
        <v>-0.43640204799098475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1.25</v>
      </c>
      <c r="B359" s="4">
        <f>IF('True_Odds_Calculator_3-way'!B360="","",'True_Odds_Calculator_3-way'!B360)</f>
        <v>6.88</v>
      </c>
      <c r="C359" s="4">
        <f>IF('True_Odds_Calculator_3-way'!C360="","",'True_Odds_Calculator_3-way'!C360)</f>
        <v>11.21</v>
      </c>
      <c r="D359" s="9">
        <f t="shared" si="78"/>
        <v>0.78432412790239858</v>
      </c>
      <c r="E359" s="9">
        <f t="shared" si="79"/>
        <v>0.13391179170419942</v>
      </c>
      <c r="F359" s="9">
        <f t="shared" si="80"/>
        <v>8.1764080393401842E-2</v>
      </c>
      <c r="G359" s="9">
        <f t="shared" si="81"/>
        <v>1.0999323592117782</v>
      </c>
      <c r="H359" s="9">
        <f t="shared" si="82"/>
        <v>1.2749830898029446</v>
      </c>
      <c r="I359" s="9">
        <f t="shared" si="83"/>
        <v>7.4676022721652551</v>
      </c>
      <c r="J359" s="9">
        <f t="shared" si="84"/>
        <v>12.230309387552257</v>
      </c>
      <c r="K359" s="11">
        <f t="shared" si="85"/>
        <v>0.8</v>
      </c>
      <c r="L359" s="11">
        <f t="shared" si="86"/>
        <v>0.14534883720930233</v>
      </c>
      <c r="M359" s="11">
        <f t="shared" si="87"/>
        <v>8.9206066012488844E-2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-0.1556822189490279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0.16949152542372881</v>
      </c>
      <c r="Q359" s="11">
        <f>2*'OddsRatio_working_3-way'!K359*'OddsRatio_working_3-way'!L359*'OddsRatio_working_3-way'!M359</f>
        <v>2.0745596747090429E-2</v>
      </c>
      <c r="R359" s="11">
        <f t="shared" si="88"/>
        <v>0</v>
      </c>
      <c r="S359" s="11">
        <f t="shared" si="89"/>
        <v>-1.0887018862393156</v>
      </c>
      <c r="T359" s="11">
        <f t="shared" si="90"/>
        <v>-0.13325604482733364</v>
      </c>
      <c r="U359" s="11">
        <f>'OddsRatio_working_3-way'!S359-'OddsRatio_working_3-way'!R359^2/3</f>
        <v>-1.0887018862393156</v>
      </c>
      <c r="V359" s="11">
        <f>'OddsRatio_working_3-way'!S359*'OddsRatio_working_3-way'!R359/3-2*'OddsRatio_working_3-way'!R359^3/27-'OddsRatio_working_3-way'!T359</f>
        <v>0.13325604482733364</v>
      </c>
      <c r="W359" s="11">
        <f>'OddsRatio_working_3-way'!V359^2+4*'OddsRatio_working_3-way'!U359^3/27</f>
        <v>-0.17341432891848227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0.21861581736090518</v>
      </c>
      <c r="Y359" s="11">
        <f>IF('OddsRatio_working_3-way'!W359&gt;=0,IF('OddsRatio_working_3-way'!V359+SQRT('OddsRatio_working_3-way'!W359)&gt;0,0,PI()),ACOS('OddsRatio_working_3-way'!V359/(2*'OddsRatio_working_3-way'!X359)))</f>
        <v>1.2610970912959494</v>
      </c>
      <c r="Z359" s="11">
        <f>'OddsRatio_working_3-way'!X359^(1/3)*COS('OddsRatio_working_3-way'!Y359/3)</f>
        <v>0.54996617960588912</v>
      </c>
      <c r="AA359" s="11">
        <f>'OddsRatio_working_3-way'!X359^(1/3)*COS(('OddsRatio_working_3-way'!Y359+2*PI())/3)</f>
        <v>-0.48788769878806287</v>
      </c>
      <c r="AB359" s="11">
        <f>'OddsRatio_working_3-way'!X359^(1/3)*COS(('OddsRatio_working_3-way'!Y359+4*PI())/3)</f>
        <v>-6.2078480817826361E-2</v>
      </c>
      <c r="AC359" s="11">
        <f>'OddsRatio_working_3-way'!X359^(1/3)*SIN('OddsRatio_working_3-way'!Y359/3)</f>
        <v>0.24584106661854002</v>
      </c>
      <c r="AD359" s="11">
        <f>'OddsRatio_working_3-way'!X359^(1/3)*SIN(('OddsRatio_working_3-way'!Y359+2*PI())/3)</f>
        <v>0.35336414945170513</v>
      </c>
      <c r="AE359" s="11">
        <f>'OddsRatio_working_3-way'!X359^(1/3)*SIN(('OddsRatio_working_3-way'!Y359+4*PI())/3)</f>
        <v>-0.59920521607024524</v>
      </c>
      <c r="AF359" s="11">
        <f>-'OddsRatio_working_3-way'!U359/(3*'OddsRatio_working_3-way'!X359^(1/3))*COS(('OddsRatio_working_3-way'!Y359)/3)</f>
        <v>0.54996617960588912</v>
      </c>
      <c r="AG359" s="11">
        <f>-'OddsRatio_working_3-way'!U359/(3*'OddsRatio_working_3-way'!X359^(1/3))*COS(('OddsRatio_working_3-way'!Y359+2*PI())/3)</f>
        <v>-0.48788769878806287</v>
      </c>
      <c r="AH359" s="11">
        <f>-'OddsRatio_working_3-way'!U359/(3*'OddsRatio_working_3-way'!X359^(1/3))*COS(('OddsRatio_working_3-way'!Y359+4*PI())/3)</f>
        <v>-6.2078480817826361E-2</v>
      </c>
      <c r="AI359" s="11">
        <f>'OddsRatio_working_3-way'!U359/(3*'OddsRatio_working_3-way'!X359^(1/3))*SIN(('OddsRatio_working_3-way'!Y359)/3)</f>
        <v>-0.24584106661854002</v>
      </c>
      <c r="AJ359" s="11">
        <f>'OddsRatio_working_3-way'!U359/(3*'OddsRatio_working_3-way'!X359^(1/3))*SIN(('OddsRatio_working_3-way'!Y359+2*PI())/3)</f>
        <v>-0.35336414945170513</v>
      </c>
      <c r="AK359" s="11">
        <f>'OddsRatio_working_3-way'!U359/(3*'OddsRatio_working_3-way'!X359^(1/3))*SIN(('OddsRatio_working_3-way'!Y359+4*PI())/3)</f>
        <v>0.59920521607024524</v>
      </c>
      <c r="AL359" s="11">
        <f>'OddsRatio_working_3-way'!Z359+'OddsRatio_working_3-way'!AF359</f>
        <v>1.0999323592117782</v>
      </c>
      <c r="AM359" s="11">
        <f>'OddsRatio_working_3-way'!AA359+'OddsRatio_working_3-way'!AG359</f>
        <v>-0.97577539757612575</v>
      </c>
      <c r="AN359" s="11">
        <f>'OddsRatio_working_3-way'!AB359+'OddsRatio_working_3-way'!AH359</f>
        <v>-0.12415696163565272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1.0999323592117782</v>
      </c>
      <c r="AS359" s="11">
        <f>IF(('OddsRatio_working_3-way'!X359=0),IF(Q359&gt;0,-Q359^(1/3),(-Q359)^(1/3)),'OddsRatio_working_3-way'!AM359-'OddsRatio_working_3-way'!R359/3)</f>
        <v>-0.97577539757612575</v>
      </c>
      <c r="AT359" s="11">
        <f>IF(('OddsRatio_working_3-way'!X359=0),IF(Q359&gt;0,-Q359^(1/3),(-Q359)^(1/3)),'OddsRatio_working_3-way'!AN359-'OddsRatio_working_3-way'!R359/3)</f>
        <v>-0.12415696163565272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6.23</v>
      </c>
      <c r="B360" s="4">
        <f>IF('True_Odds_Calculator_3-way'!B361="","",'True_Odds_Calculator_3-way'!B361)</f>
        <v>3.34</v>
      </c>
      <c r="C360" s="4">
        <f>IF('True_Odds_Calculator_3-way'!C361="","",'True_Odds_Calculator_3-way'!C361)</f>
        <v>1.74</v>
      </c>
      <c r="D360" s="9">
        <f t="shared" si="78"/>
        <v>0.15269330516705795</v>
      </c>
      <c r="E360" s="9">
        <f t="shared" si="79"/>
        <v>0.2871285657860721</v>
      </c>
      <c r="F360" s="9">
        <f t="shared" si="80"/>
        <v>0.56017812904687003</v>
      </c>
      <c r="G360" s="9">
        <f t="shared" si="81"/>
        <v>1.0610087199899629</v>
      </c>
      <c r="H360" s="9">
        <f t="shared" si="82"/>
        <v>6.5490756055475048</v>
      </c>
      <c r="I360" s="9">
        <f t="shared" si="83"/>
        <v>3.4827604047765126</v>
      </c>
      <c r="J360" s="9">
        <f t="shared" si="84"/>
        <v>1.7851464527925727</v>
      </c>
      <c r="K360" s="11">
        <f t="shared" si="85"/>
        <v>0.16051364365971107</v>
      </c>
      <c r="L360" s="11">
        <f t="shared" si="86"/>
        <v>0.29940119760479045</v>
      </c>
      <c r="M360" s="11">
        <f t="shared" si="87"/>
        <v>0.57471264367816088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-0.25012983939686906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0.22951827015145554</v>
      </c>
      <c r="Q360" s="11">
        <f>2*'OddsRatio_working_3-way'!K360*'OddsRatio_working_3-way'!L360*'OddsRatio_working_3-way'!M360</f>
        <v>5.5239054188075946E-2</v>
      </c>
      <c r="R360" s="11">
        <f t="shared" si="88"/>
        <v>0</v>
      </c>
      <c r="S360" s="11">
        <f t="shared" si="89"/>
        <v>-0.91759651989097502</v>
      </c>
      <c r="T360" s="11">
        <f t="shared" si="90"/>
        <v>-0.22084152103272564</v>
      </c>
      <c r="U360" s="11">
        <f>'OddsRatio_working_3-way'!S360-'OddsRatio_working_3-way'!R360^2/3</f>
        <v>-0.91759651989097502</v>
      </c>
      <c r="V360" s="11">
        <f>'OddsRatio_working_3-way'!S360*'OddsRatio_working_3-way'!R360/3-2*'OddsRatio_working_3-way'!R360^3/27-'OddsRatio_working_3-way'!T360</f>
        <v>0.22084152103272564</v>
      </c>
      <c r="W360" s="11">
        <f>'OddsRatio_working_3-way'!V360^2+4*'OddsRatio_working_3-way'!U360^3/27</f>
        <v>-6.5688431945115366E-2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0.1691592514150225</v>
      </c>
      <c r="Y360" s="11">
        <f>IF('OddsRatio_working_3-way'!W360&gt;=0,IF('OddsRatio_working_3-way'!V360+SQRT('OddsRatio_working_3-way'!W360)&gt;0,0,PI()),ACOS('OddsRatio_working_3-way'!V360/(2*'OddsRatio_working_3-way'!X360)))</f>
        <v>0.85957146160704789</v>
      </c>
      <c r="Z360" s="11">
        <f>'OddsRatio_working_3-way'!X360^(1/3)*COS('OddsRatio_working_3-way'!Y360/3)</f>
        <v>0.53050435999498147</v>
      </c>
      <c r="AA360" s="11">
        <f>'OddsRatio_working_3-way'!X360^(1/3)*COS(('OddsRatio_working_3-way'!Y360+2*PI())/3)</f>
        <v>-0.40061455657414541</v>
      </c>
      <c r="AB360" s="11">
        <f>'OddsRatio_working_3-way'!X360^(1/3)*COS(('OddsRatio_working_3-way'!Y360+4*PI())/3)</f>
        <v>-0.12988980342083625</v>
      </c>
      <c r="AC360" s="11">
        <f>'OddsRatio_working_3-way'!X360^(1/3)*SIN('OddsRatio_working_3-way'!Y360/3)</f>
        <v>0.15630300910935815</v>
      </c>
      <c r="AD360" s="11">
        <f>'OddsRatio_working_3-way'!X360^(1/3)*SIN(('OddsRatio_working_3-way'!Y360+2*PI())/3)</f>
        <v>0.38127874801938005</v>
      </c>
      <c r="AE360" s="11">
        <f>'OddsRatio_working_3-way'!X360^(1/3)*SIN(('OddsRatio_working_3-way'!Y360+4*PI())/3)</f>
        <v>-0.53758175712873812</v>
      </c>
      <c r="AF360" s="11">
        <f>-'OddsRatio_working_3-way'!U360/(3*'OddsRatio_working_3-way'!X360^(1/3))*COS(('OddsRatio_working_3-way'!Y360)/3)</f>
        <v>0.53050435999498136</v>
      </c>
      <c r="AG360" s="11">
        <f>-'OddsRatio_working_3-way'!U360/(3*'OddsRatio_working_3-way'!X360^(1/3))*COS(('OddsRatio_working_3-way'!Y360+2*PI())/3)</f>
        <v>-0.40061455657414535</v>
      </c>
      <c r="AH360" s="11">
        <f>-'OddsRatio_working_3-way'!U360/(3*'OddsRatio_working_3-way'!X360^(1/3))*COS(('OddsRatio_working_3-way'!Y360+4*PI())/3)</f>
        <v>-0.12988980342083623</v>
      </c>
      <c r="AI360" s="11">
        <f>'OddsRatio_working_3-way'!U360/(3*'OddsRatio_working_3-way'!X360^(1/3))*SIN(('OddsRatio_working_3-way'!Y360)/3)</f>
        <v>-0.15630300910935813</v>
      </c>
      <c r="AJ360" s="11">
        <f>'OddsRatio_working_3-way'!U360/(3*'OddsRatio_working_3-way'!X360^(1/3))*SIN(('OddsRatio_working_3-way'!Y360+2*PI())/3)</f>
        <v>-0.38127874801937994</v>
      </c>
      <c r="AK360" s="11">
        <f>'OddsRatio_working_3-way'!U360/(3*'OddsRatio_working_3-way'!X360^(1/3))*SIN(('OddsRatio_working_3-way'!Y360+4*PI())/3)</f>
        <v>0.53758175712873801</v>
      </c>
      <c r="AL360" s="11">
        <f>'OddsRatio_working_3-way'!Z360+'OddsRatio_working_3-way'!AF360</f>
        <v>1.0610087199899629</v>
      </c>
      <c r="AM360" s="11">
        <f>'OddsRatio_working_3-way'!AA360+'OddsRatio_working_3-way'!AG360</f>
        <v>-0.80122911314829071</v>
      </c>
      <c r="AN360" s="11">
        <f>'OddsRatio_working_3-way'!AB360+'OddsRatio_working_3-way'!AH360</f>
        <v>-0.25977960684167245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1.0610087199899629</v>
      </c>
      <c r="AS360" s="11">
        <f>IF(('OddsRatio_working_3-way'!X360=0),IF(Q360&gt;0,-Q360^(1/3),(-Q360)^(1/3)),'OddsRatio_working_3-way'!AM360-'OddsRatio_working_3-way'!R360/3)</f>
        <v>-0.80122911314829071</v>
      </c>
      <c r="AT360" s="11">
        <f>IF(('OddsRatio_working_3-way'!X360=0),IF(Q360&gt;0,-Q360^(1/3),(-Q360)^(1/3)),'OddsRatio_working_3-way'!AN360-'OddsRatio_working_3-way'!R360/3)</f>
        <v>-0.25977960684167245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2.02</v>
      </c>
      <c r="B361" s="4">
        <f>IF('True_Odds_Calculator_3-way'!B362="","",'True_Odds_Calculator_3-way'!B362)</f>
        <v>3.11</v>
      </c>
      <c r="C361" s="4">
        <f>IF('True_Odds_Calculator_3-way'!C362="","",'True_Odds_Calculator_3-way'!C362)</f>
        <v>4.59</v>
      </c>
      <c r="D361" s="9">
        <f t="shared" si="78"/>
        <v>0.48146253279281376</v>
      </c>
      <c r="E361" s="9">
        <f t="shared" si="79"/>
        <v>0.30979685494926684</v>
      </c>
      <c r="F361" s="9">
        <f t="shared" si="80"/>
        <v>0.20874061225791951</v>
      </c>
      <c r="G361" s="9">
        <f t="shared" si="81"/>
        <v>1.0558870758654932</v>
      </c>
      <c r="H361" s="9">
        <f t="shared" si="82"/>
        <v>2.0770048173828033</v>
      </c>
      <c r="I361" s="9">
        <f t="shared" si="83"/>
        <v>3.2279217300761904</v>
      </c>
      <c r="J361" s="9">
        <f t="shared" si="84"/>
        <v>4.7906346023571196</v>
      </c>
      <c r="K361" s="11">
        <f t="shared" si="85"/>
        <v>0.49504950495049505</v>
      </c>
      <c r="L361" s="11">
        <f t="shared" si="86"/>
        <v>0.32154340836012862</v>
      </c>
      <c r="M361" s="11">
        <f t="shared" si="87"/>
        <v>0.2178649237472767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-0.2679493029688822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0.23304770424082322</v>
      </c>
      <c r="Q361" s="11">
        <f>2*'OddsRatio_working_3-way'!K361*'OddsRatio_working_3-way'!L361*'OddsRatio_working_3-way'!M361</f>
        <v>6.9359435785959281E-2</v>
      </c>
      <c r="R361" s="11">
        <f t="shared" si="88"/>
        <v>0</v>
      </c>
      <c r="S361" s="11">
        <f t="shared" si="89"/>
        <v>-0.86974551401571587</v>
      </c>
      <c r="T361" s="11">
        <f t="shared" si="90"/>
        <v>-0.25885283155229633</v>
      </c>
      <c r="U361" s="11">
        <f>'OddsRatio_working_3-way'!S361-'OddsRatio_working_3-way'!R361^2/3</f>
        <v>-0.86974551401571587</v>
      </c>
      <c r="V361" s="11">
        <f>'OddsRatio_working_3-way'!S361*'OddsRatio_working_3-way'!R361/3-2*'OddsRatio_working_3-way'!R361^3/27-'OddsRatio_working_3-way'!T361</f>
        <v>0.25885283155229633</v>
      </c>
      <c r="W361" s="11">
        <f>'OddsRatio_working_3-way'!V361^2+4*'OddsRatio_working_3-way'!U361^3/27</f>
        <v>-3.0465627551541904E-2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0.15610126196974144</v>
      </c>
      <c r="Y361" s="11">
        <f>IF('OddsRatio_working_3-way'!W361&gt;=0,IF('OddsRatio_working_3-way'!V361+SQRT('OddsRatio_working_3-way'!W361)&gt;0,0,PI()),ACOS('OddsRatio_working_3-way'!V361/(2*'OddsRatio_working_3-way'!X361)))</f>
        <v>0.5932675336515526</v>
      </c>
      <c r="Z361" s="11">
        <f>'OddsRatio_working_3-way'!X361^(1/3)*COS('OddsRatio_working_3-way'!Y361/3)</f>
        <v>0.52794353793274662</v>
      </c>
      <c r="AA361" s="11">
        <f>'OddsRatio_working_3-way'!X361^(1/3)*COS(('OddsRatio_working_3-way'!Y361+2*PI())/3)</f>
        <v>-0.35558560018317065</v>
      </c>
      <c r="AB361" s="11">
        <f>'OddsRatio_working_3-way'!X361^(1/3)*COS(('OddsRatio_working_3-way'!Y361+4*PI())/3)</f>
        <v>-0.17235793774957603</v>
      </c>
      <c r="AC361" s="11">
        <f>'OddsRatio_working_3-way'!X361^(1/3)*SIN('OddsRatio_working_3-way'!Y361/3)</f>
        <v>0.10578654022902199</v>
      </c>
      <c r="AD361" s="11">
        <f>'OddsRatio_working_3-way'!X361^(1/3)*SIN(('OddsRatio_working_3-way'!Y361+2*PI())/3)</f>
        <v>0.4043192454990811</v>
      </c>
      <c r="AE361" s="11">
        <f>'OddsRatio_working_3-way'!X361^(1/3)*SIN(('OddsRatio_working_3-way'!Y361+4*PI())/3)</f>
        <v>-0.51010578572810283</v>
      </c>
      <c r="AF361" s="11">
        <f>-'OddsRatio_working_3-way'!U361/(3*'OddsRatio_working_3-way'!X361^(1/3))*COS(('OddsRatio_working_3-way'!Y361)/3)</f>
        <v>0.52794353793274673</v>
      </c>
      <c r="AG361" s="11">
        <f>-'OddsRatio_working_3-way'!U361/(3*'OddsRatio_working_3-way'!X361^(1/3))*COS(('OddsRatio_working_3-way'!Y361+2*PI())/3)</f>
        <v>-0.35558560018317076</v>
      </c>
      <c r="AH361" s="11">
        <f>-'OddsRatio_working_3-way'!U361/(3*'OddsRatio_working_3-way'!X361^(1/3))*COS(('OddsRatio_working_3-way'!Y361+4*PI())/3)</f>
        <v>-0.17235793774957606</v>
      </c>
      <c r="AI361" s="11">
        <f>'OddsRatio_working_3-way'!U361/(3*'OddsRatio_working_3-way'!X361^(1/3))*SIN(('OddsRatio_working_3-way'!Y361)/3)</f>
        <v>-0.10578654022902201</v>
      </c>
      <c r="AJ361" s="11">
        <f>'OddsRatio_working_3-way'!U361/(3*'OddsRatio_working_3-way'!X361^(1/3))*SIN(('OddsRatio_working_3-way'!Y361+2*PI())/3)</f>
        <v>-0.40431924549908116</v>
      </c>
      <c r="AK361" s="11">
        <f>'OddsRatio_working_3-way'!U361/(3*'OddsRatio_working_3-way'!X361^(1/3))*SIN(('OddsRatio_working_3-way'!Y361+4*PI())/3)</f>
        <v>0.51010578572810295</v>
      </c>
      <c r="AL361" s="11">
        <f>'OddsRatio_working_3-way'!Z361+'OddsRatio_working_3-way'!AF361</f>
        <v>1.0558870758654932</v>
      </c>
      <c r="AM361" s="11">
        <f>'OddsRatio_working_3-way'!AA361+'OddsRatio_working_3-way'!AG361</f>
        <v>-0.71117120036634141</v>
      </c>
      <c r="AN361" s="11">
        <f>'OddsRatio_working_3-way'!AB361+'OddsRatio_working_3-way'!AH361</f>
        <v>-0.34471587549915206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1.0558870758654932</v>
      </c>
      <c r="AS361" s="11">
        <f>IF(('OddsRatio_working_3-way'!X361=0),IF(Q361&gt;0,-Q361^(1/3),(-Q361)^(1/3)),'OddsRatio_working_3-way'!AM361-'OddsRatio_working_3-way'!R361/3)</f>
        <v>-0.71117120036634141</v>
      </c>
      <c r="AT361" s="11">
        <f>IF(('OddsRatio_working_3-way'!X361=0),IF(Q361&gt;0,-Q361^(1/3),(-Q361)^(1/3)),'OddsRatio_working_3-way'!AN361-'OddsRatio_working_3-way'!R361/3)</f>
        <v>-0.34471587549915206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2.36</v>
      </c>
      <c r="B362" s="4">
        <f>IF('True_Odds_Calculator_3-way'!B363="","",'True_Odds_Calculator_3-way'!B363)</f>
        <v>3.09</v>
      </c>
      <c r="C362" s="4">
        <f>IF('True_Odds_Calculator_3-way'!C363="","",'True_Odds_Calculator_3-way'!C363)</f>
        <v>3.5</v>
      </c>
      <c r="D362" s="9">
        <f t="shared" si="78"/>
        <v>0.41158076687345407</v>
      </c>
      <c r="E362" s="9">
        <f t="shared" si="79"/>
        <v>0.3127887354554183</v>
      </c>
      <c r="F362" s="9">
        <f t="shared" si="80"/>
        <v>0.27563049767112768</v>
      </c>
      <c r="G362" s="9">
        <f t="shared" si="81"/>
        <v>1.0512182192453374</v>
      </c>
      <c r="H362" s="9">
        <f t="shared" si="82"/>
        <v>2.4296567781736584</v>
      </c>
      <c r="I362" s="9">
        <f t="shared" si="83"/>
        <v>3.1970460782227552</v>
      </c>
      <c r="J362" s="9">
        <f t="shared" si="84"/>
        <v>3.6280455481133433</v>
      </c>
      <c r="K362" s="11">
        <f t="shared" si="85"/>
        <v>0.42372881355932207</v>
      </c>
      <c r="L362" s="11">
        <f t="shared" si="86"/>
        <v>0.3236245954692557</v>
      </c>
      <c r="M362" s="11">
        <f t="shared" si="87"/>
        <v>0.2857142857142857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-0.27841118346301807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0.23311941199056552</v>
      </c>
      <c r="Q362" s="11">
        <f>2*'OddsRatio_working_3-way'!K362*'OddsRatio_working_3-way'!L362*'OddsRatio_working_3-way'!M362</f>
        <v>7.8359466215316143E-2</v>
      </c>
      <c r="R362" s="11">
        <f t="shared" si="88"/>
        <v>0</v>
      </c>
      <c r="S362" s="11">
        <f t="shared" si="89"/>
        <v>-0.83732057416267991</v>
      </c>
      <c r="T362" s="11">
        <f t="shared" si="90"/>
        <v>-0.28145229383619497</v>
      </c>
      <c r="U362" s="11">
        <f>'OddsRatio_working_3-way'!S362-'OddsRatio_working_3-way'!R362^2/3</f>
        <v>-0.83732057416267991</v>
      </c>
      <c r="V362" s="11">
        <f>'OddsRatio_working_3-way'!S362*'OddsRatio_working_3-way'!R362/3-2*'OddsRatio_working_3-way'!R362^3/27-'OddsRatio_working_3-way'!T362</f>
        <v>0.28145229383619497</v>
      </c>
      <c r="W362" s="11">
        <f>'OddsRatio_working_3-way'!V362^2+4*'OddsRatio_working_3-way'!U362^3/27</f>
        <v>-7.755015782432817E-3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0.1474537295968541</v>
      </c>
      <c r="Y362" s="11">
        <f>IF('OddsRatio_working_3-way'!W362&gt;=0,IF('OddsRatio_working_3-way'!V362+SQRT('OddsRatio_working_3-way'!W362)&gt;0,0,PI()),ACOS('OddsRatio_working_3-way'!V362/(2*'OddsRatio_working_3-way'!X362)))</f>
        <v>0.3032367632270363</v>
      </c>
      <c r="Z362" s="11">
        <f>'OddsRatio_working_3-way'!X362^(1/3)*COS('OddsRatio_working_3-way'!Y362/3)</f>
        <v>0.52560910962266882</v>
      </c>
      <c r="AA362" s="11">
        <f>'OddsRatio_working_3-way'!X362^(1/3)*COS(('OddsRatio_working_3-way'!Y362+2*PI())/3)</f>
        <v>-0.30897209158685418</v>
      </c>
      <c r="AB362" s="11">
        <f>'OddsRatio_working_3-way'!X362^(1/3)*COS(('OddsRatio_working_3-way'!Y362+4*PI())/3)</f>
        <v>-0.21663701803581481</v>
      </c>
      <c r="AC362" s="11">
        <f>'OddsRatio_working_3-way'!X362^(1/3)*SIN('OddsRatio_working_3-way'!Y362/3)</f>
        <v>5.3309679570336499E-2</v>
      </c>
      <c r="AD362" s="11">
        <f>'OddsRatio_working_3-way'!X362^(1/3)*SIN(('OddsRatio_working_3-way'!Y362+2*PI())/3)</f>
        <v>0.42853600160858285</v>
      </c>
      <c r="AE362" s="11">
        <f>'OddsRatio_working_3-way'!X362^(1/3)*SIN(('OddsRatio_working_3-way'!Y362+4*PI())/3)</f>
        <v>-0.48184568117891935</v>
      </c>
      <c r="AF362" s="11">
        <f>-'OddsRatio_working_3-way'!U362/(3*'OddsRatio_working_3-way'!X362^(1/3))*COS(('OddsRatio_working_3-way'!Y362)/3)</f>
        <v>0.52560910962266871</v>
      </c>
      <c r="AG362" s="11">
        <f>-'OddsRatio_working_3-way'!U362/(3*'OddsRatio_working_3-way'!X362^(1/3))*COS(('OddsRatio_working_3-way'!Y362+2*PI())/3)</f>
        <v>-0.30897209158685413</v>
      </c>
      <c r="AH362" s="11">
        <f>-'OddsRatio_working_3-way'!U362/(3*'OddsRatio_working_3-way'!X362^(1/3))*COS(('OddsRatio_working_3-way'!Y362+4*PI())/3)</f>
        <v>-0.21663701803581475</v>
      </c>
      <c r="AI362" s="11">
        <f>'OddsRatio_working_3-way'!U362/(3*'OddsRatio_working_3-way'!X362^(1/3))*SIN(('OddsRatio_working_3-way'!Y362)/3)</f>
        <v>-5.3309679570336492E-2</v>
      </c>
      <c r="AJ362" s="11">
        <f>'OddsRatio_working_3-way'!U362/(3*'OddsRatio_working_3-way'!X362^(1/3))*SIN(('OddsRatio_working_3-way'!Y362+2*PI())/3)</f>
        <v>-0.42853600160858274</v>
      </c>
      <c r="AK362" s="11">
        <f>'OddsRatio_working_3-way'!U362/(3*'OddsRatio_working_3-way'!X362^(1/3))*SIN(('OddsRatio_working_3-way'!Y362+4*PI())/3)</f>
        <v>0.48184568117891924</v>
      </c>
      <c r="AL362" s="11">
        <f>'OddsRatio_working_3-way'!Z362+'OddsRatio_working_3-way'!AF362</f>
        <v>1.0512182192453374</v>
      </c>
      <c r="AM362" s="11">
        <f>'OddsRatio_working_3-way'!AA362+'OddsRatio_working_3-way'!AG362</f>
        <v>-0.61794418317370825</v>
      </c>
      <c r="AN362" s="11">
        <f>'OddsRatio_working_3-way'!AB362+'OddsRatio_working_3-way'!AH362</f>
        <v>-0.43327403607162956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1.0512182192453374</v>
      </c>
      <c r="AS362" s="11">
        <f>IF(('OddsRatio_working_3-way'!X362=0),IF(Q362&gt;0,-Q362^(1/3),(-Q362)^(1/3)),'OddsRatio_working_3-way'!AM362-'OddsRatio_working_3-way'!R362/3)</f>
        <v>-0.61794418317370825</v>
      </c>
      <c r="AT362" s="11">
        <f>IF(('OddsRatio_working_3-way'!X362=0),IF(Q362&gt;0,-Q362^(1/3),(-Q362)^(1/3)),'OddsRatio_working_3-way'!AN362-'OddsRatio_working_3-way'!R362/3)</f>
        <v>-0.43327403607162956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</v>
      </c>
      <c r="B363" s="4">
        <f>IF('True_Odds_Calculator_3-way'!B364="","",'True_Odds_Calculator_3-way'!B364)</f>
        <v>3.53</v>
      </c>
      <c r="C363" s="4">
        <f>IF('True_Odds_Calculator_3-way'!C364="","",'True_Odds_Calculator_3-way'!C364)</f>
        <v>4</v>
      </c>
      <c r="D363" s="9">
        <f t="shared" si="78"/>
        <v>0.48691244414181328</v>
      </c>
      <c r="E363" s="9">
        <f t="shared" si="79"/>
        <v>0.27277641921148815</v>
      </c>
      <c r="F363" s="9">
        <f t="shared" si="80"/>
        <v>0.24031113664669862</v>
      </c>
      <c r="G363" s="9">
        <f t="shared" si="81"/>
        <v>1.053757327485247</v>
      </c>
      <c r="H363" s="9">
        <f t="shared" si="82"/>
        <v>2.053757327485247</v>
      </c>
      <c r="I363" s="9">
        <f t="shared" si="83"/>
        <v>3.6660060385376756</v>
      </c>
      <c r="J363" s="9">
        <f t="shared" si="84"/>
        <v>4.1612719824557409</v>
      </c>
      <c r="K363" s="11">
        <f t="shared" si="85"/>
        <v>0.5</v>
      </c>
      <c r="L363" s="11">
        <f t="shared" si="86"/>
        <v>0.28328611898016998</v>
      </c>
      <c r="M363" s="11">
        <f t="shared" si="87"/>
        <v>0.25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-0.26876770538243622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0.23123229461756373</v>
      </c>
      <c r="Q363" s="11">
        <f>2*'OddsRatio_working_3-way'!K363*'OddsRatio_working_3-way'!L363*'OddsRatio_working_3-way'!M363</f>
        <v>7.0821529745042494E-2</v>
      </c>
      <c r="R363" s="11">
        <f t="shared" si="88"/>
        <v>0</v>
      </c>
      <c r="S363" s="11">
        <f t="shared" si="89"/>
        <v>-0.86034255599472997</v>
      </c>
      <c r="T363" s="11">
        <f t="shared" si="90"/>
        <v>-0.26350461133069836</v>
      </c>
      <c r="U363" s="11">
        <f>'OddsRatio_working_3-way'!S363-'OddsRatio_working_3-way'!R363^2/3</f>
        <v>-0.86034255599472997</v>
      </c>
      <c r="V363" s="11">
        <f>'OddsRatio_working_3-way'!S363*'OddsRatio_working_3-way'!R363/3-2*'OddsRatio_working_3-way'!R363^3/27-'OddsRatio_working_3-way'!T363</f>
        <v>0.26350461133069836</v>
      </c>
      <c r="W363" s="11">
        <f>'OddsRatio_working_3-way'!V363^2+4*'OddsRatio_working_3-way'!U363^3/27</f>
        <v>-2.4908485145294104E-2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0.15357666272731391</v>
      </c>
      <c r="Y363" s="11">
        <f>IF('OddsRatio_working_3-way'!W363&gt;=0,IF('OddsRatio_working_3-way'!V363+SQRT('OddsRatio_working_3-way'!W363)&gt;0,0,PI()),ACOS('OddsRatio_working_3-way'!V363/(2*'OddsRatio_working_3-way'!X363)))</f>
        <v>0.53964187574471278</v>
      </c>
      <c r="Z363" s="11">
        <f>'OddsRatio_working_3-way'!X363^(1/3)*COS('OddsRatio_working_3-way'!Y363/3)</f>
        <v>0.5268786637426236</v>
      </c>
      <c r="AA363" s="11">
        <f>'OddsRatio_working_3-way'!X363^(1/3)*COS(('OddsRatio_working_3-way'!Y363+2*PI())/3)</f>
        <v>-0.34641399226997227</v>
      </c>
      <c r="AB363" s="11">
        <f>'OddsRatio_working_3-way'!X363^(1/3)*COS(('OddsRatio_working_3-way'!Y363+4*PI())/3)</f>
        <v>-0.18046467147265147</v>
      </c>
      <c r="AC363" s="11">
        <f>'OddsRatio_working_3-way'!X363^(1/3)*SIN('OddsRatio_working_3-way'!Y363/3)</f>
        <v>9.581088503416875E-2</v>
      </c>
      <c r="AD363" s="11">
        <f>'OddsRatio_working_3-way'!X363^(1/3)*SIN(('OddsRatio_working_3-way'!Y363+2*PI())/3)</f>
        <v>0.40838486499602672</v>
      </c>
      <c r="AE363" s="11">
        <f>'OddsRatio_working_3-way'!X363^(1/3)*SIN(('OddsRatio_working_3-way'!Y363+4*PI())/3)</f>
        <v>-0.50419575003019546</v>
      </c>
      <c r="AF363" s="11">
        <f>-'OddsRatio_working_3-way'!U363/(3*'OddsRatio_working_3-way'!X363^(1/3))*COS(('OddsRatio_working_3-way'!Y363)/3)</f>
        <v>0.52687866374262349</v>
      </c>
      <c r="AG363" s="11">
        <f>-'OddsRatio_working_3-way'!U363/(3*'OddsRatio_working_3-way'!X363^(1/3))*COS(('OddsRatio_working_3-way'!Y363+2*PI())/3)</f>
        <v>-0.34641399226997216</v>
      </c>
      <c r="AH363" s="11">
        <f>-'OddsRatio_working_3-way'!U363/(3*'OddsRatio_working_3-way'!X363^(1/3))*COS(('OddsRatio_working_3-way'!Y363+4*PI())/3)</f>
        <v>-0.18046467147265144</v>
      </c>
      <c r="AI363" s="11">
        <f>'OddsRatio_working_3-way'!U363/(3*'OddsRatio_working_3-way'!X363^(1/3))*SIN(('OddsRatio_working_3-way'!Y363)/3)</f>
        <v>-9.5810885034168736E-2</v>
      </c>
      <c r="AJ363" s="11">
        <f>'OddsRatio_working_3-way'!U363/(3*'OddsRatio_working_3-way'!X363^(1/3))*SIN(('OddsRatio_working_3-way'!Y363+2*PI())/3)</f>
        <v>-0.40838486499602661</v>
      </c>
      <c r="AK363" s="11">
        <f>'OddsRatio_working_3-way'!U363/(3*'OddsRatio_working_3-way'!X363^(1/3))*SIN(('OddsRatio_working_3-way'!Y363+4*PI())/3)</f>
        <v>0.50419575003019534</v>
      </c>
      <c r="AL363" s="11">
        <f>'OddsRatio_working_3-way'!Z363+'OddsRatio_working_3-way'!AF363</f>
        <v>1.053757327485247</v>
      </c>
      <c r="AM363" s="11">
        <f>'OddsRatio_working_3-way'!AA363+'OddsRatio_working_3-way'!AG363</f>
        <v>-0.69282798453994443</v>
      </c>
      <c r="AN363" s="11">
        <f>'OddsRatio_working_3-way'!AB363+'OddsRatio_working_3-way'!AH363</f>
        <v>-0.36092934294530288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1.053757327485247</v>
      </c>
      <c r="AS363" s="11">
        <f>IF(('OddsRatio_working_3-way'!X363=0),IF(Q363&gt;0,-Q363^(1/3),(-Q363)^(1/3)),'OddsRatio_working_3-way'!AM363-'OddsRatio_working_3-way'!R363/3)</f>
        <v>-0.69282798453994443</v>
      </c>
      <c r="AT363" s="11">
        <f>IF(('OddsRatio_working_3-way'!X363=0),IF(Q363&gt;0,-Q363^(1/3),(-Q363)^(1/3)),'OddsRatio_working_3-way'!AN363-'OddsRatio_working_3-way'!R363/3)</f>
        <v>-0.36092934294530288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1.96</v>
      </c>
      <c r="B364" s="4">
        <f>IF('True_Odds_Calculator_3-way'!B365="","",'True_Odds_Calculator_3-way'!B365)</f>
        <v>3.25</v>
      </c>
      <c r="C364" s="4">
        <f>IF('True_Odds_Calculator_3-way'!C365="","",'True_Odds_Calculator_3-way'!C365)</f>
        <v>4.58</v>
      </c>
      <c r="D364" s="9">
        <f t="shared" si="78"/>
        <v>0.49579134823785875</v>
      </c>
      <c r="E364" s="9">
        <f t="shared" si="79"/>
        <v>0.29554835810339991</v>
      </c>
      <c r="F364" s="9">
        <f t="shared" si="80"/>
        <v>0.20866029365874159</v>
      </c>
      <c r="G364" s="9">
        <f t="shared" si="81"/>
        <v>1.0593515749161235</v>
      </c>
      <c r="H364" s="9">
        <f t="shared" si="82"/>
        <v>2.0169775119194782</v>
      </c>
      <c r="I364" s="9">
        <f t="shared" si="83"/>
        <v>3.3835410435612778</v>
      </c>
      <c r="J364" s="9">
        <f t="shared" si="84"/>
        <v>4.7924786381997224</v>
      </c>
      <c r="K364" s="11">
        <f t="shared" si="85"/>
        <v>0.51020408163265307</v>
      </c>
      <c r="L364" s="11">
        <f t="shared" si="86"/>
        <v>0.30769230769230771</v>
      </c>
      <c r="M364" s="11">
        <f t="shared" si="87"/>
        <v>0.2183406113537118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-0.26505247715478553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0.23273669561879168</v>
      </c>
      <c r="Q364" s="11">
        <f>2*'OddsRatio_working_3-way'!K364*'OddsRatio_working_3-way'!L364*'OddsRatio_working_3-way'!M364</f>
        <v>6.855278221466618E-2</v>
      </c>
      <c r="R364" s="11">
        <f t="shared" si="88"/>
        <v>0</v>
      </c>
      <c r="S364" s="11">
        <f t="shared" si="89"/>
        <v>-0.87807779846885925</v>
      </c>
      <c r="T364" s="11">
        <f t="shared" si="90"/>
        <v>-0.2586385267949512</v>
      </c>
      <c r="U364" s="11">
        <f>'OddsRatio_working_3-way'!S364-'OddsRatio_working_3-way'!R364^2/3</f>
        <v>-0.87807779846885925</v>
      </c>
      <c r="V364" s="11">
        <f>'OddsRatio_working_3-way'!S364*'OddsRatio_working_3-way'!R364/3-2*'OddsRatio_working_3-way'!R364^3/27-'OddsRatio_working_3-way'!T364</f>
        <v>0.2586385267949512</v>
      </c>
      <c r="W364" s="11">
        <f>'OddsRatio_working_3-way'!V364^2+4*'OddsRatio_working_3-way'!U364^3/27</f>
        <v>-3.3404792268837788E-2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0.15834983407908934</v>
      </c>
      <c r="Y364" s="11">
        <f>IF('OddsRatio_working_3-way'!W364&gt;=0,IF('OddsRatio_working_3-way'!V364+SQRT('OddsRatio_working_3-way'!W364)&gt;0,0,PI()),ACOS('OddsRatio_working_3-way'!V364/(2*'OddsRatio_working_3-way'!X364)))</f>
        <v>0.61518250887428427</v>
      </c>
      <c r="Z364" s="11">
        <f>'OddsRatio_working_3-way'!X364^(1/3)*COS('OddsRatio_working_3-way'!Y364/3)</f>
        <v>0.52967578745806176</v>
      </c>
      <c r="AA364" s="11">
        <f>'OddsRatio_working_3-way'!X364^(1/3)*COS(('OddsRatio_working_3-way'!Y364+2*PI())/3)</f>
        <v>-0.36024292374698352</v>
      </c>
      <c r="AB364" s="11">
        <f>'OddsRatio_working_3-way'!X364^(1/3)*COS(('OddsRatio_working_3-way'!Y364+4*PI())/3)</f>
        <v>-0.16943286371107816</v>
      </c>
      <c r="AC364" s="11">
        <f>'OddsRatio_working_3-way'!X364^(1/3)*SIN('OddsRatio_working_3-way'!Y364/3)</f>
        <v>0.11016423952581869</v>
      </c>
      <c r="AD364" s="11">
        <f>'OddsRatio_working_3-way'!X364^(1/3)*SIN(('OddsRatio_working_3-way'!Y364+2*PI())/3)</f>
        <v>0.40363056794529922</v>
      </c>
      <c r="AE364" s="11">
        <f>'OddsRatio_working_3-way'!X364^(1/3)*SIN(('OddsRatio_working_3-way'!Y364+4*PI())/3)</f>
        <v>-0.51379480747111783</v>
      </c>
      <c r="AF364" s="11">
        <f>-'OddsRatio_working_3-way'!U364/(3*'OddsRatio_working_3-way'!X364^(1/3))*COS(('OddsRatio_working_3-way'!Y364)/3)</f>
        <v>0.52967578745806165</v>
      </c>
      <c r="AG364" s="11">
        <f>-'OddsRatio_working_3-way'!U364/(3*'OddsRatio_working_3-way'!X364^(1/3))*COS(('OddsRatio_working_3-way'!Y364+2*PI())/3)</f>
        <v>-0.36024292374698347</v>
      </c>
      <c r="AH364" s="11">
        <f>-'OddsRatio_working_3-way'!U364/(3*'OddsRatio_working_3-way'!X364^(1/3))*COS(('OddsRatio_working_3-way'!Y364+4*PI())/3)</f>
        <v>-0.16943286371107813</v>
      </c>
      <c r="AI364" s="11">
        <f>'OddsRatio_working_3-way'!U364/(3*'OddsRatio_working_3-way'!X364^(1/3))*SIN(('OddsRatio_working_3-way'!Y364)/3)</f>
        <v>-0.11016423952581868</v>
      </c>
      <c r="AJ364" s="11">
        <f>'OddsRatio_working_3-way'!U364/(3*'OddsRatio_working_3-way'!X364^(1/3))*SIN(('OddsRatio_working_3-way'!Y364+2*PI())/3)</f>
        <v>-0.40363056794529911</v>
      </c>
      <c r="AK364" s="11">
        <f>'OddsRatio_working_3-way'!U364/(3*'OddsRatio_working_3-way'!X364^(1/3))*SIN(('OddsRatio_working_3-way'!Y364+4*PI())/3)</f>
        <v>0.51379480747111772</v>
      </c>
      <c r="AL364" s="11">
        <f>'OddsRatio_working_3-way'!Z364+'OddsRatio_working_3-way'!AF364</f>
        <v>1.0593515749161235</v>
      </c>
      <c r="AM364" s="11">
        <f>'OddsRatio_working_3-way'!AA364+'OddsRatio_working_3-way'!AG364</f>
        <v>-0.72048584749396705</v>
      </c>
      <c r="AN364" s="11">
        <f>'OddsRatio_working_3-way'!AB364+'OddsRatio_working_3-way'!AH364</f>
        <v>-0.33886572742215626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1.0593515749161235</v>
      </c>
      <c r="AS364" s="11">
        <f>IF(('OddsRatio_working_3-way'!X364=0),IF(Q364&gt;0,-Q364^(1/3),(-Q364)^(1/3)),'OddsRatio_working_3-way'!AM364-'OddsRatio_working_3-way'!R364/3)</f>
        <v>-0.72048584749396705</v>
      </c>
      <c r="AT364" s="11">
        <f>IF(('OddsRatio_working_3-way'!X364=0),IF(Q364&gt;0,-Q364^(1/3),(-Q364)^(1/3)),'OddsRatio_working_3-way'!AN364-'OddsRatio_working_3-way'!R364/3)</f>
        <v>-0.33886572742215626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2.2000000000000002</v>
      </c>
      <c r="B365" s="4">
        <f>IF('True_Odds_Calculator_3-way'!B366="","",'True_Odds_Calculator_3-way'!B366)</f>
        <v>3.34</v>
      </c>
      <c r="C365" s="4">
        <f>IF('True_Odds_Calculator_3-way'!C366="","",'True_Odds_Calculator_3-way'!C366)</f>
        <v>3.49</v>
      </c>
      <c r="D365" s="9">
        <f t="shared" si="78"/>
        <v>0.43929396903422879</v>
      </c>
      <c r="E365" s="9">
        <f t="shared" si="79"/>
        <v>0.28661992468610004</v>
      </c>
      <c r="F365" s="9">
        <f t="shared" si="80"/>
        <v>0.27408610627967139</v>
      </c>
      <c r="G365" s="9">
        <f t="shared" si="81"/>
        <v>1.0636499900785159</v>
      </c>
      <c r="H365" s="9">
        <f t="shared" si="82"/>
        <v>2.2763799880942193</v>
      </c>
      <c r="I365" s="9">
        <f t="shared" si="83"/>
        <v>3.4889409767837267</v>
      </c>
      <c r="J365" s="9">
        <f t="shared" si="84"/>
        <v>3.6484884752955051</v>
      </c>
      <c r="K365" s="11">
        <f t="shared" si="85"/>
        <v>0.45454545454545453</v>
      </c>
      <c r="L365" s="11">
        <f t="shared" si="86"/>
        <v>0.29940119760479045</v>
      </c>
      <c r="M365" s="11">
        <f t="shared" si="87"/>
        <v>0.28653295128939826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-0.2726477235682323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0.23513795539943819</v>
      </c>
      <c r="Q365" s="11">
        <f>2*'OddsRatio_working_3-way'!K365*'OddsRatio_working_3-way'!L365*'OddsRatio_working_3-way'!M365</f>
        <v>7.7989371608437205E-2</v>
      </c>
      <c r="R365" s="11">
        <f t="shared" si="88"/>
        <v>0</v>
      </c>
      <c r="S365" s="11">
        <f t="shared" si="89"/>
        <v>-0.86242405519513898</v>
      </c>
      <c r="T365" s="11">
        <f t="shared" si="90"/>
        <v>-0.28604446275128986</v>
      </c>
      <c r="U365" s="11">
        <f>'OddsRatio_working_3-way'!S365-'OddsRatio_working_3-way'!R365^2/3</f>
        <v>-0.86242405519513898</v>
      </c>
      <c r="V365" s="11">
        <f>'OddsRatio_working_3-way'!S365*'OddsRatio_working_3-way'!R365/3-2*'OddsRatio_working_3-way'!R365^3/27-'OddsRatio_working_3-way'!T365</f>
        <v>0.28604446275128986</v>
      </c>
      <c r="W365" s="11">
        <f>'OddsRatio_working_3-way'!V365^2+4*'OddsRatio_working_3-way'!U365^3/27</f>
        <v>-1.320814578907234E-2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0.15413434112791541</v>
      </c>
      <c r="Y365" s="11">
        <f>IF('OddsRatio_working_3-way'!W365&gt;=0,IF('OddsRatio_working_3-way'!V365+SQRT('OddsRatio_working_3-way'!W365)&gt;0,0,PI()),ACOS('OddsRatio_working_3-way'!V365/(2*'OddsRatio_working_3-way'!X365)))</f>
        <v>0.3820391745574141</v>
      </c>
      <c r="Z365" s="11">
        <f>'OddsRatio_working_3-way'!X365^(1/3)*COS('OddsRatio_working_3-way'!Y365/3)</f>
        <v>0.53182499503925795</v>
      </c>
      <c r="AA365" s="11">
        <f>'OddsRatio_working_3-way'!X365^(1/3)*COS(('OddsRatio_working_3-way'!Y365+2*PI())/3)</f>
        <v>-0.3248840566596472</v>
      </c>
      <c r="AB365" s="11">
        <f>'OddsRatio_working_3-way'!X365^(1/3)*COS(('OddsRatio_working_3-way'!Y365+4*PI())/3)</f>
        <v>-0.20694093837961083</v>
      </c>
      <c r="AC365" s="11">
        <f>'OddsRatio_working_3-way'!X365^(1/3)*SIN('OddsRatio_working_3-way'!Y365/3)</f>
        <v>6.8094491088042997E-2</v>
      </c>
      <c r="AD365" s="11">
        <f>'OddsRatio_working_3-way'!X365^(1/3)*SIN(('OddsRatio_working_3-way'!Y365+2*PI())/3)</f>
        <v>0.42652671052750896</v>
      </c>
      <c r="AE365" s="11">
        <f>'OddsRatio_working_3-way'!X365^(1/3)*SIN(('OddsRatio_working_3-way'!Y365+4*PI())/3)</f>
        <v>-0.49462120161555184</v>
      </c>
      <c r="AF365" s="11">
        <f>-'OddsRatio_working_3-way'!U365/(3*'OddsRatio_working_3-way'!X365^(1/3))*COS(('OddsRatio_working_3-way'!Y365)/3)</f>
        <v>0.53182499503925806</v>
      </c>
      <c r="AG365" s="11">
        <f>-'OddsRatio_working_3-way'!U365/(3*'OddsRatio_working_3-way'!X365^(1/3))*COS(('OddsRatio_working_3-way'!Y365+2*PI())/3)</f>
        <v>-0.32488405665964726</v>
      </c>
      <c r="AH365" s="11">
        <f>-'OddsRatio_working_3-way'!U365/(3*'OddsRatio_working_3-way'!X365^(1/3))*COS(('OddsRatio_working_3-way'!Y365+4*PI())/3)</f>
        <v>-0.20694093837961086</v>
      </c>
      <c r="AI365" s="11">
        <f>'OddsRatio_working_3-way'!U365/(3*'OddsRatio_working_3-way'!X365^(1/3))*SIN(('OddsRatio_working_3-way'!Y365)/3)</f>
        <v>-6.809449108804301E-2</v>
      </c>
      <c r="AJ365" s="11">
        <f>'OddsRatio_working_3-way'!U365/(3*'OddsRatio_working_3-way'!X365^(1/3))*SIN(('OddsRatio_working_3-way'!Y365+2*PI())/3)</f>
        <v>-0.42652671052750907</v>
      </c>
      <c r="AK365" s="11">
        <f>'OddsRatio_working_3-way'!U365/(3*'OddsRatio_working_3-way'!X365^(1/3))*SIN(('OddsRatio_working_3-way'!Y365+4*PI())/3)</f>
        <v>0.49462120161555195</v>
      </c>
      <c r="AL365" s="11">
        <f>'OddsRatio_working_3-way'!Z365+'OddsRatio_working_3-way'!AF365</f>
        <v>1.0636499900785159</v>
      </c>
      <c r="AM365" s="11">
        <f>'OddsRatio_working_3-way'!AA365+'OddsRatio_working_3-way'!AG365</f>
        <v>-0.64976811331929452</v>
      </c>
      <c r="AN365" s="11">
        <f>'OddsRatio_working_3-way'!AB365+'OddsRatio_working_3-way'!AH365</f>
        <v>-0.41388187675922172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1.0636499900785159</v>
      </c>
      <c r="AS365" s="11">
        <f>IF(('OddsRatio_working_3-way'!X365=0),IF(Q365&gt;0,-Q365^(1/3),(-Q365)^(1/3)),'OddsRatio_working_3-way'!AM365-'OddsRatio_working_3-way'!R365/3)</f>
        <v>-0.64976811331929452</v>
      </c>
      <c r="AT365" s="11">
        <f>IF(('OddsRatio_working_3-way'!X365=0),IF(Q365&gt;0,-Q365^(1/3),(-Q365)^(1/3)),'OddsRatio_working_3-way'!AN365-'OddsRatio_working_3-way'!R365/3)</f>
        <v>-0.41388187675922172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2.3199999999999998</v>
      </c>
      <c r="B366" s="4">
        <f>IF('True_Odds_Calculator_3-way'!B367="","",'True_Odds_Calculator_3-way'!B367)</f>
        <v>4.09</v>
      </c>
      <c r="C366" s="4">
        <f>IF('True_Odds_Calculator_3-way'!C367="","",'True_Odds_Calculator_3-way'!C367)</f>
        <v>2.75</v>
      </c>
      <c r="D366" s="9">
        <f t="shared" si="78"/>
        <v>0.41644476974071631</v>
      </c>
      <c r="E366" s="9">
        <f t="shared" si="79"/>
        <v>0.23363032347808876</v>
      </c>
      <c r="F366" s="9">
        <f t="shared" si="80"/>
        <v>0.34992490678119492</v>
      </c>
      <c r="G366" s="9">
        <f t="shared" si="81"/>
        <v>1.0615748540345975</v>
      </c>
      <c r="H366" s="9">
        <f t="shared" si="82"/>
        <v>2.4012788073256686</v>
      </c>
      <c r="I366" s="9">
        <f t="shared" si="83"/>
        <v>4.2802662989669056</v>
      </c>
      <c r="J366" s="9">
        <f t="shared" si="84"/>
        <v>2.857755994560546</v>
      </c>
      <c r="K366" s="11">
        <f t="shared" si="85"/>
        <v>0.43103448275862072</v>
      </c>
      <c r="L366" s="11">
        <f t="shared" si="86"/>
        <v>0.24449877750611249</v>
      </c>
      <c r="M366" s="11">
        <f t="shared" si="87"/>
        <v>0.36363636363636365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-0.27354354607537312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0.23606778517831556</v>
      </c>
      <c r="Q366" s="11">
        <f>2*'OddsRatio_working_3-way'!K366*'OddsRatio_working_3-way'!L366*'OddsRatio_working_3-way'!M366</f>
        <v>7.6645384798154401E-2</v>
      </c>
      <c r="R366" s="11">
        <f t="shared" si="88"/>
        <v>0</v>
      </c>
      <c r="S366" s="11">
        <f t="shared" si="89"/>
        <v>-0.86299892125134858</v>
      </c>
      <c r="T366" s="11">
        <f t="shared" si="90"/>
        <v>-0.2801944549517365</v>
      </c>
      <c r="U366" s="11">
        <f>'OddsRatio_working_3-way'!S366-'OddsRatio_working_3-way'!R366^2/3</f>
        <v>-0.86299892125134858</v>
      </c>
      <c r="V366" s="11">
        <f>'OddsRatio_working_3-way'!S366*'OddsRatio_working_3-way'!R366/3-2*'OddsRatio_working_3-way'!R366^3/27-'OddsRatio_working_3-way'!T366</f>
        <v>0.2801944549517365</v>
      </c>
      <c r="W366" s="11">
        <f>'OddsRatio_working_3-way'!V366^2+4*'OddsRatio_working_3-way'!U366^3/27</f>
        <v>-1.6710806191684441E-2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0.15428847881273017</v>
      </c>
      <c r="Y366" s="11">
        <f>IF('OddsRatio_working_3-way'!W366&gt;=0,IF('OddsRatio_working_3-way'!V366+SQRT('OddsRatio_working_3-way'!W366)&gt;0,0,PI()),ACOS('OddsRatio_working_3-way'!V366/(2*'OddsRatio_working_3-way'!X366)))</f>
        <v>0.43225996608283523</v>
      </c>
      <c r="Z366" s="11">
        <f>'OddsRatio_working_3-way'!X366^(1/3)*COS('OddsRatio_working_3-way'!Y366/3)</f>
        <v>0.53078742701729886</v>
      </c>
      <c r="AA366" s="11">
        <f>'OddsRatio_working_3-way'!X366^(1/3)*COS(('OddsRatio_working_3-way'!Y366+2*PI())/3)</f>
        <v>-0.33208899672346098</v>
      </c>
      <c r="AB366" s="11">
        <f>'OddsRatio_working_3-way'!X366^(1/3)*COS(('OddsRatio_working_3-way'!Y366+4*PI())/3)</f>
        <v>-0.19869843029383777</v>
      </c>
      <c r="AC366" s="11">
        <f>'OddsRatio_working_3-way'!X366^(1/3)*SIN('OddsRatio_working_3-way'!Y366/3)</f>
        <v>7.7013079435499593E-2</v>
      </c>
      <c r="AD366" s="11">
        <f>'OddsRatio_working_3-way'!X366^(1/3)*SIN(('OddsRatio_working_3-way'!Y366+2*PI())/3)</f>
        <v>0.42116885608860971</v>
      </c>
      <c r="AE366" s="11">
        <f>'OddsRatio_working_3-way'!X366^(1/3)*SIN(('OddsRatio_working_3-way'!Y366+4*PI())/3)</f>
        <v>-0.49818193552410928</v>
      </c>
      <c r="AF366" s="11">
        <f>-'OddsRatio_working_3-way'!U366/(3*'OddsRatio_working_3-way'!X366^(1/3))*COS(('OddsRatio_working_3-way'!Y366)/3)</f>
        <v>0.53078742701729875</v>
      </c>
      <c r="AG366" s="11">
        <f>-'OddsRatio_working_3-way'!U366/(3*'OddsRatio_working_3-way'!X366^(1/3))*COS(('OddsRatio_working_3-way'!Y366+2*PI())/3)</f>
        <v>-0.33208899672346093</v>
      </c>
      <c r="AH366" s="11">
        <f>-'OddsRatio_working_3-way'!U366/(3*'OddsRatio_working_3-way'!X366^(1/3))*COS(('OddsRatio_working_3-way'!Y366+4*PI())/3)</f>
        <v>-0.19869843029383774</v>
      </c>
      <c r="AI366" s="11">
        <f>'OddsRatio_working_3-way'!U366/(3*'OddsRatio_working_3-way'!X366^(1/3))*SIN(('OddsRatio_working_3-way'!Y366)/3)</f>
        <v>-7.7013079435499579E-2</v>
      </c>
      <c r="AJ366" s="11">
        <f>'OddsRatio_working_3-way'!U366/(3*'OddsRatio_working_3-way'!X366^(1/3))*SIN(('OddsRatio_working_3-way'!Y366+2*PI())/3)</f>
        <v>-0.4211688560886096</v>
      </c>
      <c r="AK366" s="11">
        <f>'OddsRatio_working_3-way'!U366/(3*'OddsRatio_working_3-way'!X366^(1/3))*SIN(('OddsRatio_working_3-way'!Y366+4*PI())/3)</f>
        <v>0.49818193552410917</v>
      </c>
      <c r="AL366" s="11">
        <f>'OddsRatio_working_3-way'!Z366+'OddsRatio_working_3-way'!AF366</f>
        <v>1.0615748540345975</v>
      </c>
      <c r="AM366" s="11">
        <f>'OddsRatio_working_3-way'!AA366+'OddsRatio_working_3-way'!AG366</f>
        <v>-0.66417799344692185</v>
      </c>
      <c r="AN366" s="11">
        <f>'OddsRatio_working_3-way'!AB366+'OddsRatio_working_3-way'!AH366</f>
        <v>-0.39739686058767554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1.0615748540345975</v>
      </c>
      <c r="AS366" s="11">
        <f>IF(('OddsRatio_working_3-way'!X366=0),IF(Q366&gt;0,-Q366^(1/3),(-Q366)^(1/3)),'OddsRatio_working_3-way'!AM366-'OddsRatio_working_3-way'!R366/3)</f>
        <v>-0.66417799344692185</v>
      </c>
      <c r="AT366" s="11">
        <f>IF(('OddsRatio_working_3-way'!X366=0),IF(Q366&gt;0,-Q366^(1/3),(-Q366)^(1/3)),'OddsRatio_working_3-way'!AN366-'OddsRatio_working_3-way'!R366/3)</f>
        <v>-0.39739686058767554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1.61</v>
      </c>
      <c r="B367" s="4">
        <f>IF('True_Odds_Calculator_3-way'!B368="","",'True_Odds_Calculator_3-way'!B368)</f>
        <v>4</v>
      </c>
      <c r="C367" s="4">
        <f>IF('True_Odds_Calculator_3-way'!C368="","",'True_Odds_Calculator_3-way'!C368)</f>
        <v>5.83</v>
      </c>
      <c r="D367" s="9">
        <f t="shared" si="78"/>
        <v>0.603035637735577</v>
      </c>
      <c r="E367" s="9">
        <f t="shared" si="79"/>
        <v>0.23599227591795413</v>
      </c>
      <c r="F367" s="9">
        <f t="shared" si="80"/>
        <v>0.16097208634646867</v>
      </c>
      <c r="G367" s="9">
        <f t="shared" si="81"/>
        <v>1.0791422743396106</v>
      </c>
      <c r="H367" s="9">
        <f t="shared" si="82"/>
        <v>1.6582767873471627</v>
      </c>
      <c r="I367" s="9">
        <f t="shared" si="83"/>
        <v>4.2374268230188319</v>
      </c>
      <c r="J367" s="9">
        <f t="shared" si="84"/>
        <v>6.2122571850603183</v>
      </c>
      <c r="K367" s="11">
        <f t="shared" si="85"/>
        <v>0.6211180124223602</v>
      </c>
      <c r="L367" s="11">
        <f t="shared" si="86"/>
        <v>0.25</v>
      </c>
      <c r="M367" s="11">
        <f t="shared" si="87"/>
        <v>0.17152658662092624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-0.23542024013722118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0.22479571290071704</v>
      </c>
      <c r="Q367" s="11">
        <f>2*'OddsRatio_working_3-way'!K367*'OddsRatio_working_3-way'!L367*'OddsRatio_working_3-way'!M367</f>
        <v>5.3269126279790753E-2</v>
      </c>
      <c r="R367" s="11">
        <f t="shared" si="88"/>
        <v>0</v>
      </c>
      <c r="S367" s="11">
        <f t="shared" si="89"/>
        <v>-0.95486994988064178</v>
      </c>
      <c r="T367" s="11">
        <f t="shared" si="90"/>
        <v>-0.226272499971716</v>
      </c>
      <c r="U367" s="11">
        <f>'OddsRatio_working_3-way'!S367-'OddsRatio_working_3-way'!R367^2/3</f>
        <v>-0.95486994988064178</v>
      </c>
      <c r="V367" s="11">
        <f>'OddsRatio_working_3-way'!S367*'OddsRatio_working_3-way'!R367/3-2*'OddsRatio_working_3-way'!R367^3/27-'OddsRatio_working_3-way'!T367</f>
        <v>0.226272499971716</v>
      </c>
      <c r="W367" s="11">
        <f>'OddsRatio_working_3-way'!V367^2+4*'OddsRatio_working_3-way'!U367^3/27</f>
        <v>-7.7782695989634026E-2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0.17957027888342508</v>
      </c>
      <c r="Y367" s="11">
        <f>IF('OddsRatio_working_3-way'!W367&gt;=0,IF('OddsRatio_working_3-way'!V367+SQRT('OddsRatio_working_3-way'!W367)&gt;0,0,PI()),ACOS('OddsRatio_working_3-way'!V367/(2*'OddsRatio_working_3-way'!X367)))</f>
        <v>0.8891931026070683</v>
      </c>
      <c r="Z367" s="11">
        <f>'OddsRatio_working_3-way'!X367^(1/3)*COS('OddsRatio_working_3-way'!Y367/3)</f>
        <v>0.53957113716980531</v>
      </c>
      <c r="AA367" s="11">
        <f>'OddsRatio_working_3-way'!X367^(1/3)*COS(('OddsRatio_working_3-way'!Y367+2*PI())/3)</f>
        <v>-0.41249060851034758</v>
      </c>
      <c r="AB367" s="11">
        <f>'OddsRatio_working_3-way'!X367^(1/3)*COS(('OddsRatio_working_3-way'!Y367+4*PI())/3)</f>
        <v>-0.12708052865945782</v>
      </c>
      <c r="AC367" s="11">
        <f>'OddsRatio_working_3-way'!X367^(1/3)*SIN('OddsRatio_working_3-way'!Y367/3)</f>
        <v>0.16478158643134386</v>
      </c>
      <c r="AD367" s="11">
        <f>'OddsRatio_working_3-way'!X367^(1/3)*SIN(('OddsRatio_working_3-way'!Y367+2*PI())/3)</f>
        <v>0.38489151872223742</v>
      </c>
      <c r="AE367" s="11">
        <f>'OddsRatio_working_3-way'!X367^(1/3)*SIN(('OddsRatio_working_3-way'!Y367+4*PI())/3)</f>
        <v>-0.54967310515358125</v>
      </c>
      <c r="AF367" s="11">
        <f>-'OddsRatio_working_3-way'!U367/(3*'OddsRatio_working_3-way'!X367^(1/3))*COS(('OddsRatio_working_3-way'!Y367)/3)</f>
        <v>0.53957113716980531</v>
      </c>
      <c r="AG367" s="11">
        <f>-'OddsRatio_working_3-way'!U367/(3*'OddsRatio_working_3-way'!X367^(1/3))*COS(('OddsRatio_working_3-way'!Y367+2*PI())/3)</f>
        <v>-0.41249060851034758</v>
      </c>
      <c r="AH367" s="11">
        <f>-'OddsRatio_working_3-way'!U367/(3*'OddsRatio_working_3-way'!X367^(1/3))*COS(('OddsRatio_working_3-way'!Y367+4*PI())/3)</f>
        <v>-0.12708052865945782</v>
      </c>
      <c r="AI367" s="11">
        <f>'OddsRatio_working_3-way'!U367/(3*'OddsRatio_working_3-way'!X367^(1/3))*SIN(('OddsRatio_working_3-way'!Y367)/3)</f>
        <v>-0.16478158643134386</v>
      </c>
      <c r="AJ367" s="11">
        <f>'OddsRatio_working_3-way'!U367/(3*'OddsRatio_working_3-way'!X367^(1/3))*SIN(('OddsRatio_working_3-way'!Y367+2*PI())/3)</f>
        <v>-0.38489151872223742</v>
      </c>
      <c r="AK367" s="11">
        <f>'OddsRatio_working_3-way'!U367/(3*'OddsRatio_working_3-way'!X367^(1/3))*SIN(('OddsRatio_working_3-way'!Y367+4*PI())/3)</f>
        <v>0.54967310515358125</v>
      </c>
      <c r="AL367" s="11">
        <f>'OddsRatio_working_3-way'!Z367+'OddsRatio_working_3-way'!AF367</f>
        <v>1.0791422743396106</v>
      </c>
      <c r="AM367" s="11">
        <f>'OddsRatio_working_3-way'!AA367+'OddsRatio_working_3-way'!AG367</f>
        <v>-0.82498121702069516</v>
      </c>
      <c r="AN367" s="11">
        <f>'OddsRatio_working_3-way'!AB367+'OddsRatio_working_3-way'!AH367</f>
        <v>-0.25416105731891564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1.0791422743396106</v>
      </c>
      <c r="AS367" s="11">
        <f>IF(('OddsRatio_working_3-way'!X367=0),IF(Q367&gt;0,-Q367^(1/3),(-Q367)^(1/3)),'OddsRatio_working_3-way'!AM367-'OddsRatio_working_3-way'!R367/3)</f>
        <v>-0.82498121702069516</v>
      </c>
      <c r="AT367" s="11">
        <f>IF(('OddsRatio_working_3-way'!X367=0),IF(Q367&gt;0,-Q367^(1/3),(-Q367)^(1/3)),'OddsRatio_working_3-way'!AN367-'OddsRatio_working_3-way'!R367/3)</f>
        <v>-0.25416105731891564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3.8</v>
      </c>
      <c r="B368" s="4">
        <f>IF('True_Odds_Calculator_3-way'!B369="","",'True_Odds_Calculator_3-way'!B369)</f>
        <v>3.28</v>
      </c>
      <c r="C368" s="4">
        <f>IF('True_Odds_Calculator_3-way'!C369="","",'True_Odds_Calculator_3-way'!C369)</f>
        <v>2.12</v>
      </c>
      <c r="D368" s="9">
        <f t="shared" si="78"/>
        <v>0.25146185713070918</v>
      </c>
      <c r="E368" s="9">
        <f t="shared" si="79"/>
        <v>0.29206273190564952</v>
      </c>
      <c r="F368" s="9">
        <f t="shared" si="80"/>
        <v>0.45647541096364147</v>
      </c>
      <c r="G368" s="9">
        <f t="shared" si="81"/>
        <v>1.0631236644601201</v>
      </c>
      <c r="H368" s="9">
        <f t="shared" si="82"/>
        <v>3.9767462604883361</v>
      </c>
      <c r="I368" s="9">
        <f t="shared" si="83"/>
        <v>3.423921954969074</v>
      </c>
      <c r="J368" s="9">
        <f t="shared" si="84"/>
        <v>2.1906985041953346</v>
      </c>
      <c r="K368" s="11">
        <f t="shared" si="85"/>
        <v>0.26315789473684209</v>
      </c>
      <c r="L368" s="11">
        <f t="shared" si="86"/>
        <v>0.3048780487804878</v>
      </c>
      <c r="M368" s="11">
        <f t="shared" si="87"/>
        <v>0.47169811320754712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-0.2705936493327199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0.23463802165330488</v>
      </c>
      <c r="Q368" s="11">
        <f>2*'OddsRatio_working_3-way'!K368*'OddsRatio_working_3-way'!L368*'OddsRatio_working_3-way'!M368</f>
        <v>7.5689684404291885E-2</v>
      </c>
      <c r="R368" s="11">
        <f t="shared" si="88"/>
        <v>0</v>
      </c>
      <c r="S368" s="11">
        <f t="shared" si="89"/>
        <v>-0.86712316505549525</v>
      </c>
      <c r="T368" s="11">
        <f t="shared" si="90"/>
        <v>-0.27971715001790165</v>
      </c>
      <c r="U368" s="11">
        <f>'OddsRatio_working_3-way'!S368-'OddsRatio_working_3-way'!R368^2/3</f>
        <v>-0.86712316505549525</v>
      </c>
      <c r="V368" s="11">
        <f>'OddsRatio_working_3-way'!S368*'OddsRatio_working_3-way'!R368/3-2*'OddsRatio_working_3-way'!R368^3/27-'OddsRatio_working_3-way'!T368</f>
        <v>0.27971715001790165</v>
      </c>
      <c r="W368" s="11">
        <f>'OddsRatio_working_3-way'!V368^2+4*'OddsRatio_working_3-way'!U368^3/27</f>
        <v>-1.8349745305904011E-2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0.15539580859859228</v>
      </c>
      <c r="Y368" s="11">
        <f>IF('OddsRatio_working_3-way'!W368&gt;=0,IF('OddsRatio_working_3-way'!V368+SQRT('OddsRatio_working_3-way'!W368)&gt;0,0,PI()),ACOS('OddsRatio_working_3-way'!V368/(2*'OddsRatio_working_3-way'!X368)))</f>
        <v>0.45099215706580709</v>
      </c>
      <c r="Z368" s="11">
        <f>'OddsRatio_working_3-way'!X368^(1/3)*COS('OddsRatio_working_3-way'!Y368/3)</f>
        <v>0.53156183223006004</v>
      </c>
      <c r="AA368" s="11">
        <f>'OddsRatio_working_3-way'!X368^(1/3)*COS(('OddsRatio_working_3-way'!Y368+2*PI())/3)</f>
        <v>-0.33551114737120713</v>
      </c>
      <c r="AB368" s="11">
        <f>'OddsRatio_working_3-way'!X368^(1/3)*COS(('OddsRatio_working_3-way'!Y368+4*PI())/3)</f>
        <v>-0.19605068485885305</v>
      </c>
      <c r="AC368" s="11">
        <f>'OddsRatio_working_3-way'!X368^(1/3)*SIN('OddsRatio_working_3-way'!Y368/3)</f>
        <v>8.0517535572817586E-2</v>
      </c>
      <c r="AD368" s="11">
        <f>'OddsRatio_working_3-way'!X368^(1/3)*SIN(('OddsRatio_working_3-way'!Y368+2*PI())/3)</f>
        <v>0.4200872826070251</v>
      </c>
      <c r="AE368" s="11">
        <f>'OddsRatio_working_3-way'!X368^(1/3)*SIN(('OddsRatio_working_3-way'!Y368+4*PI())/3)</f>
        <v>-0.50060481817984248</v>
      </c>
      <c r="AF368" s="11">
        <f>-'OddsRatio_working_3-way'!U368/(3*'OddsRatio_working_3-way'!X368^(1/3))*COS(('OddsRatio_working_3-way'!Y368)/3)</f>
        <v>0.53156183223006004</v>
      </c>
      <c r="AG368" s="11">
        <f>-'OddsRatio_working_3-way'!U368/(3*'OddsRatio_working_3-way'!X368^(1/3))*COS(('OddsRatio_working_3-way'!Y368+2*PI())/3)</f>
        <v>-0.33551114737120713</v>
      </c>
      <c r="AH368" s="11">
        <f>-'OddsRatio_working_3-way'!U368/(3*'OddsRatio_working_3-way'!X368^(1/3))*COS(('OddsRatio_working_3-way'!Y368+4*PI())/3)</f>
        <v>-0.19605068485885305</v>
      </c>
      <c r="AI368" s="11">
        <f>'OddsRatio_working_3-way'!U368/(3*'OddsRatio_working_3-way'!X368^(1/3))*SIN(('OddsRatio_working_3-way'!Y368)/3)</f>
        <v>-8.0517535572817586E-2</v>
      </c>
      <c r="AJ368" s="11">
        <f>'OddsRatio_working_3-way'!U368/(3*'OddsRatio_working_3-way'!X368^(1/3))*SIN(('OddsRatio_working_3-way'!Y368+2*PI())/3)</f>
        <v>-0.4200872826070251</v>
      </c>
      <c r="AK368" s="11">
        <f>'OddsRatio_working_3-way'!U368/(3*'OddsRatio_working_3-way'!X368^(1/3))*SIN(('OddsRatio_working_3-way'!Y368+4*PI())/3)</f>
        <v>0.50060481817984248</v>
      </c>
      <c r="AL368" s="11">
        <f>'OddsRatio_working_3-way'!Z368+'OddsRatio_working_3-way'!AF368</f>
        <v>1.0631236644601201</v>
      </c>
      <c r="AM368" s="11">
        <f>'OddsRatio_working_3-way'!AA368+'OddsRatio_working_3-way'!AG368</f>
        <v>-0.67102229474241426</v>
      </c>
      <c r="AN368" s="11">
        <f>'OddsRatio_working_3-way'!AB368+'OddsRatio_working_3-way'!AH368</f>
        <v>-0.39210136971770609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1.0631236644601201</v>
      </c>
      <c r="AS368" s="11">
        <f>IF(('OddsRatio_working_3-way'!X368=0),IF(Q368&gt;0,-Q368^(1/3),(-Q368)^(1/3)),'OddsRatio_working_3-way'!AM368-'OddsRatio_working_3-way'!R368/3)</f>
        <v>-0.67102229474241426</v>
      </c>
      <c r="AT368" s="11">
        <f>IF(('OddsRatio_working_3-way'!X368=0),IF(Q368&gt;0,-Q368^(1/3),(-Q368)^(1/3)),'OddsRatio_working_3-way'!AN368-'OddsRatio_working_3-way'!R368/3)</f>
        <v>-0.39210136971770609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2.31</v>
      </c>
      <c r="B369" s="4">
        <f>IF('True_Odds_Calculator_3-way'!B370="","",'True_Odds_Calculator_3-way'!B370)</f>
        <v>2.93</v>
      </c>
      <c r="C369" s="4">
        <f>IF('True_Odds_Calculator_3-way'!C370="","",'True_Odds_Calculator_3-way'!C370)</f>
        <v>3.62</v>
      </c>
      <c r="D369" s="9">
        <f t="shared" si="78"/>
        <v>0.41431715871605956</v>
      </c>
      <c r="E369" s="9">
        <f t="shared" si="79"/>
        <v>0.32439656894174673</v>
      </c>
      <c r="F369" s="9">
        <f t="shared" si="80"/>
        <v>0.26128627234219398</v>
      </c>
      <c r="G369" s="9">
        <f t="shared" si="81"/>
        <v>1.0790915340561242</v>
      </c>
      <c r="H369" s="9">
        <f t="shared" si="82"/>
        <v>2.4136099096135224</v>
      </c>
      <c r="I369" s="9">
        <f t="shared" si="83"/>
        <v>3.0826466607283205</v>
      </c>
      <c r="J369" s="9">
        <f t="shared" si="84"/>
        <v>3.8272198192270448</v>
      </c>
      <c r="K369" s="11">
        <f t="shared" si="85"/>
        <v>0.4329004329004329</v>
      </c>
      <c r="L369" s="11">
        <f t="shared" si="86"/>
        <v>0.34129692832764502</v>
      </c>
      <c r="M369" s="11">
        <f t="shared" si="87"/>
        <v>0.27624309392265195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-0.27035955640786613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0.2391715098897419</v>
      </c>
      <c r="Q369" s="11">
        <f>2*'OddsRatio_working_3-way'!K369*'OddsRatio_working_3-way'!L369*'OddsRatio_working_3-way'!M369</f>
        <v>8.1628501668853895E-2</v>
      </c>
      <c r="R369" s="11">
        <f t="shared" si="88"/>
        <v>0</v>
      </c>
      <c r="S369" s="11">
        <f t="shared" si="89"/>
        <v>-0.88464233729147801</v>
      </c>
      <c r="T369" s="11">
        <f t="shared" si="90"/>
        <v>-0.30192571238617</v>
      </c>
      <c r="U369" s="11">
        <f>'OddsRatio_working_3-way'!S369-'OddsRatio_working_3-way'!R369^2/3</f>
        <v>-0.88464233729147801</v>
      </c>
      <c r="V369" s="11">
        <f>'OddsRatio_working_3-way'!S369*'OddsRatio_working_3-way'!R369/3-2*'OddsRatio_working_3-way'!R369^3/27-'OddsRatio_working_3-way'!T369</f>
        <v>0.30192571238617</v>
      </c>
      <c r="W369" s="11">
        <f>'OddsRatio_working_3-way'!V369^2+4*'OddsRatio_working_3-way'!U369^3/27</f>
        <v>-1.1405912120716816E-2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0.16012889177207612</v>
      </c>
      <c r="Y369" s="11">
        <f>IF('OddsRatio_working_3-way'!W369&gt;=0,IF('OddsRatio_working_3-way'!V369+SQRT('OddsRatio_working_3-way'!W369)&gt;0,0,PI()),ACOS('OddsRatio_working_3-way'!V369/(2*'OddsRatio_working_3-way'!X369)))</f>
        <v>0.33998883168101934</v>
      </c>
      <c r="Z369" s="11">
        <f>'OddsRatio_working_3-way'!X369^(1/3)*COS('OddsRatio_working_3-way'!Y369/3)</f>
        <v>0.53954576702806223</v>
      </c>
      <c r="AA369" s="11">
        <f>'OddsRatio_working_3-way'!X369^(1/3)*COS(('OddsRatio_working_3-way'!Y369+2*PI())/3)</f>
        <v>-0.32295519527691491</v>
      </c>
      <c r="AB369" s="11">
        <f>'OddsRatio_working_3-way'!X369^(1/3)*COS(('OddsRatio_working_3-way'!Y369+4*PI())/3)</f>
        <v>-0.21659057175114718</v>
      </c>
      <c r="AC369" s="11">
        <f>'OddsRatio_working_3-way'!X369^(1/3)*SIN('OddsRatio_working_3-way'!Y369/3)</f>
        <v>6.1409644024855249E-2</v>
      </c>
      <c r="AD369" s="11">
        <f>'OddsRatio_working_3-way'!X369^(1/3)*SIN(('OddsRatio_working_3-way'!Y369+2*PI())/3)</f>
        <v>0.43655551873823467</v>
      </c>
      <c r="AE369" s="11">
        <f>'OddsRatio_working_3-way'!X369^(1/3)*SIN(('OddsRatio_working_3-way'!Y369+4*PI())/3)</f>
        <v>-0.49796516276308989</v>
      </c>
      <c r="AF369" s="11">
        <f>-'OddsRatio_working_3-way'!U369/(3*'OddsRatio_working_3-way'!X369^(1/3))*COS(('OddsRatio_working_3-way'!Y369)/3)</f>
        <v>0.53954576702806201</v>
      </c>
      <c r="AG369" s="11">
        <f>-'OddsRatio_working_3-way'!U369/(3*'OddsRatio_working_3-way'!X369^(1/3))*COS(('OddsRatio_working_3-way'!Y369+2*PI())/3)</f>
        <v>-0.3229551952769148</v>
      </c>
      <c r="AH369" s="11">
        <f>-'OddsRatio_working_3-way'!U369/(3*'OddsRatio_working_3-way'!X369^(1/3))*COS(('OddsRatio_working_3-way'!Y369+4*PI())/3)</f>
        <v>-0.21659057175114707</v>
      </c>
      <c r="AI369" s="11">
        <f>'OddsRatio_working_3-way'!U369/(3*'OddsRatio_working_3-way'!X369^(1/3))*SIN(('OddsRatio_working_3-way'!Y369)/3)</f>
        <v>-6.1409644024855221E-2</v>
      </c>
      <c r="AJ369" s="11">
        <f>'OddsRatio_working_3-way'!U369/(3*'OddsRatio_working_3-way'!X369^(1/3))*SIN(('OddsRatio_working_3-way'!Y369+2*PI())/3)</f>
        <v>-0.4365555187382345</v>
      </c>
      <c r="AK369" s="11">
        <f>'OddsRatio_working_3-way'!U369/(3*'OddsRatio_working_3-way'!X369^(1/3))*SIN(('OddsRatio_working_3-way'!Y369+4*PI())/3)</f>
        <v>0.49796516276308966</v>
      </c>
      <c r="AL369" s="11">
        <f>'OddsRatio_working_3-way'!Z369+'OddsRatio_working_3-way'!AF369</f>
        <v>1.0790915340561242</v>
      </c>
      <c r="AM369" s="11">
        <f>'OddsRatio_working_3-way'!AA369+'OddsRatio_working_3-way'!AG369</f>
        <v>-0.64591039055382971</v>
      </c>
      <c r="AN369" s="11">
        <f>'OddsRatio_working_3-way'!AB369+'OddsRatio_working_3-way'!AH369</f>
        <v>-0.43318114350229425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1.0790915340561242</v>
      </c>
      <c r="AS369" s="11">
        <f>IF(('OddsRatio_working_3-way'!X369=0),IF(Q369&gt;0,-Q369^(1/3),(-Q369)^(1/3)),'OddsRatio_working_3-way'!AM369-'OddsRatio_working_3-way'!R369/3)</f>
        <v>-0.64591039055382971</v>
      </c>
      <c r="AT369" s="11">
        <f>IF(('OddsRatio_working_3-way'!X369=0),IF(Q369&gt;0,-Q369^(1/3),(-Q369)^(1/3)),'OddsRatio_working_3-way'!AN369-'OddsRatio_working_3-way'!R369/3)</f>
        <v>-0.43318114350229425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2.88</v>
      </c>
      <c r="B370" s="4">
        <f>IF('True_Odds_Calculator_3-way'!B371="","",'True_Odds_Calculator_3-way'!B371)</f>
        <v>3.13</v>
      </c>
      <c r="C370" s="4">
        <f>IF('True_Odds_Calculator_3-way'!C371="","",'True_Odds_Calculator_3-way'!C371)</f>
        <v>2.73</v>
      </c>
      <c r="D370" s="9">
        <f t="shared" si="78"/>
        <v>0.33615567457295237</v>
      </c>
      <c r="E370" s="9">
        <f t="shared" si="79"/>
        <v>0.3088879226275717</v>
      </c>
      <c r="F370" s="9">
        <f t="shared" si="80"/>
        <v>0.35495640279947588</v>
      </c>
      <c r="G370" s="9">
        <f t="shared" si="81"/>
        <v>1.0504320183985467</v>
      </c>
      <c r="H370" s="9">
        <f t="shared" si="82"/>
        <v>2.9748121945892674</v>
      </c>
      <c r="I370" s="9">
        <f t="shared" si="83"/>
        <v>3.2374201991889042</v>
      </c>
      <c r="J370" s="9">
        <f t="shared" si="84"/>
        <v>2.8172473918294862</v>
      </c>
      <c r="K370" s="11">
        <f t="shared" si="85"/>
        <v>0.34722222222222221</v>
      </c>
      <c r="L370" s="11">
        <f t="shared" si="86"/>
        <v>0.31948881789137379</v>
      </c>
      <c r="M370" s="11">
        <f t="shared" si="87"/>
        <v>0.36630036630036628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-0.28150368445895591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0.2332450415517508</v>
      </c>
      <c r="Q370" s="11">
        <f>2*'OddsRatio_working_3-way'!K370*'OddsRatio_working_3-way'!L370*'OddsRatio_working_3-way'!M370</f>
        <v>8.127004932116752E-2</v>
      </c>
      <c r="R370" s="11">
        <f t="shared" si="88"/>
        <v>0</v>
      </c>
      <c r="S370" s="11">
        <f t="shared" si="89"/>
        <v>-0.82856834360815845</v>
      </c>
      <c r="T370" s="11">
        <f t="shared" si="90"/>
        <v>-0.28869977129204127</v>
      </c>
      <c r="U370" s="11">
        <f>'OddsRatio_working_3-way'!S370-'OddsRatio_working_3-way'!R370^2/3</f>
        <v>-0.82856834360815845</v>
      </c>
      <c r="V370" s="11">
        <f>'OddsRatio_working_3-way'!S370*'OddsRatio_working_3-way'!R370/3-2*'OddsRatio_working_3-way'!R370^3/27-'OddsRatio_working_3-way'!T370</f>
        <v>0.28869977129204127</v>
      </c>
      <c r="W370" s="11">
        <f>'OddsRatio_working_3-way'!V370^2+4*'OddsRatio_working_3-way'!U370^3/27</f>
        <v>-9.2404152322103639E-4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0.14514785519195417</v>
      </c>
      <c r="Y370" s="11">
        <f>IF('OddsRatio_working_3-way'!W370&gt;=0,IF('OddsRatio_working_3-way'!V370+SQRT('OddsRatio_working_3-way'!W370)&gt;0,0,PI()),ACOS('OddsRatio_working_3-way'!V370/(2*'OddsRatio_working_3-way'!X370)))</f>
        <v>0.10490640673092955</v>
      </c>
      <c r="Z370" s="11">
        <f>'OddsRatio_working_3-way'!X370^(1/3)*COS('OddsRatio_working_3-way'!Y370/3)</f>
        <v>0.52521600919927336</v>
      </c>
      <c r="AA370" s="11">
        <f>'OddsRatio_working_3-way'!X370^(1/3)*COS(('OddsRatio_working_3-way'!Y370+2*PI())/3)</f>
        <v>-0.27852006488833608</v>
      </c>
      <c r="AB370" s="11">
        <f>'OddsRatio_working_3-way'!X370^(1/3)*COS(('OddsRatio_working_3-way'!Y370+4*PI())/3)</f>
        <v>-0.24669594431093736</v>
      </c>
      <c r="AC370" s="11">
        <f>'OddsRatio_working_3-way'!X370^(1/3)*SIN('OddsRatio_working_3-way'!Y370/3)</f>
        <v>1.8373664582084438E-2</v>
      </c>
      <c r="AD370" s="11">
        <f>'OddsRatio_working_3-way'!X370^(1/3)*SIN(('OddsRatio_working_3-way'!Y370+2*PI())/3)</f>
        <v>0.44566357414981</v>
      </c>
      <c r="AE370" s="11">
        <f>'OddsRatio_working_3-way'!X370^(1/3)*SIN(('OddsRatio_working_3-way'!Y370+4*PI())/3)</f>
        <v>-0.46403723873189423</v>
      </c>
      <c r="AF370" s="11">
        <f>-'OddsRatio_working_3-way'!U370/(3*'OddsRatio_working_3-way'!X370^(1/3))*COS(('OddsRatio_working_3-way'!Y370)/3)</f>
        <v>0.52521600919927336</v>
      </c>
      <c r="AG370" s="11">
        <f>-'OddsRatio_working_3-way'!U370/(3*'OddsRatio_working_3-way'!X370^(1/3))*COS(('OddsRatio_working_3-way'!Y370+2*PI())/3)</f>
        <v>-0.27852006488833608</v>
      </c>
      <c r="AH370" s="11">
        <f>-'OddsRatio_working_3-way'!U370/(3*'OddsRatio_working_3-way'!X370^(1/3))*COS(('OddsRatio_working_3-way'!Y370+4*PI())/3)</f>
        <v>-0.24669594431093736</v>
      </c>
      <c r="AI370" s="11">
        <f>'OddsRatio_working_3-way'!U370/(3*'OddsRatio_working_3-way'!X370^(1/3))*SIN(('OddsRatio_working_3-way'!Y370)/3)</f>
        <v>-1.8373664582084438E-2</v>
      </c>
      <c r="AJ370" s="11">
        <f>'OddsRatio_working_3-way'!U370/(3*'OddsRatio_working_3-way'!X370^(1/3))*SIN(('OddsRatio_working_3-way'!Y370+2*PI())/3)</f>
        <v>-0.44566357414981</v>
      </c>
      <c r="AK370" s="11">
        <f>'OddsRatio_working_3-way'!U370/(3*'OddsRatio_working_3-way'!X370^(1/3))*SIN(('OddsRatio_working_3-way'!Y370+4*PI())/3)</f>
        <v>0.46403723873189423</v>
      </c>
      <c r="AL370" s="11">
        <f>'OddsRatio_working_3-way'!Z370+'OddsRatio_working_3-way'!AF370</f>
        <v>1.0504320183985467</v>
      </c>
      <c r="AM370" s="11">
        <f>'OddsRatio_working_3-way'!AA370+'OddsRatio_working_3-way'!AG370</f>
        <v>-0.55704012977667217</v>
      </c>
      <c r="AN370" s="11">
        <f>'OddsRatio_working_3-way'!AB370+'OddsRatio_working_3-way'!AH370</f>
        <v>-0.49339188862187472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1.0504320183985467</v>
      </c>
      <c r="AS370" s="11">
        <f>IF(('OddsRatio_working_3-way'!X370=0),IF(Q370&gt;0,-Q370^(1/3),(-Q370)^(1/3)),'OddsRatio_working_3-way'!AM370-'OddsRatio_working_3-way'!R370/3)</f>
        <v>-0.55704012977667217</v>
      </c>
      <c r="AT370" s="11">
        <f>IF(('OddsRatio_working_3-way'!X370=0),IF(Q370&gt;0,-Q370^(1/3),(-Q370)^(1/3)),'OddsRatio_working_3-way'!AN370-'OddsRatio_working_3-way'!R370/3)</f>
        <v>-0.49339188862187472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1.76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5.15</v>
      </c>
      <c r="D371" s="9">
        <f t="shared" si="78"/>
        <v>0.55786799384170138</v>
      </c>
      <c r="E371" s="9">
        <f t="shared" si="79"/>
        <v>0.25443300074281228</v>
      </c>
      <c r="F371" s="9">
        <f t="shared" si="80"/>
        <v>0.18769900541548665</v>
      </c>
      <c r="G371" s="9">
        <f t="shared" si="81"/>
        <v>1.0428141533551534</v>
      </c>
      <c r="H371" s="9">
        <f t="shared" si="82"/>
        <v>1.7925387565499167</v>
      </c>
      <c r="I371" s="9">
        <f t="shared" si="83"/>
        <v>3.9303077709279814</v>
      </c>
      <c r="J371" s="9">
        <f t="shared" si="84"/>
        <v>5.327678736423886</v>
      </c>
      <c r="K371" s="11">
        <f t="shared" si="85"/>
        <v>0.56818181818181823</v>
      </c>
      <c r="L371" s="11">
        <f t="shared" si="86"/>
        <v>0.26246719160104987</v>
      </c>
      <c r="M371" s="11">
        <f t="shared" si="87"/>
        <v>0.1941747572815534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-0.25663928482902587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0.2235488436849189</v>
      </c>
      <c r="Q371" s="11">
        <f>2*'OddsRatio_working_3-way'!K371*'OddsRatio_working_3-way'!L371*'OddsRatio_working_3-way'!M371</f>
        <v>5.7914208208528217E-2</v>
      </c>
      <c r="R371" s="11">
        <f t="shared" si="88"/>
        <v>0</v>
      </c>
      <c r="S371" s="11">
        <f t="shared" si="89"/>
        <v>-0.87106244795627463</v>
      </c>
      <c r="T371" s="11">
        <f t="shared" si="90"/>
        <v>-0.22566384662079655</v>
      </c>
      <c r="U371" s="11">
        <f>'OddsRatio_working_3-way'!S371-'OddsRatio_working_3-way'!R371^2/3</f>
        <v>-0.87106244795627463</v>
      </c>
      <c r="V371" s="11">
        <f>'OddsRatio_working_3-way'!S371*'OddsRatio_working_3-way'!R371/3-2*'OddsRatio_working_3-way'!R371^3/27-'OddsRatio_working_3-way'!T371</f>
        <v>0.22566384662079655</v>
      </c>
      <c r="W371" s="11">
        <f>'OddsRatio_working_3-way'!V371^2+4*'OddsRatio_working_3-way'!U371^3/27</f>
        <v>-4.6989672466123601E-2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0.1564559395946811</v>
      </c>
      <c r="Y371" s="11">
        <f>IF('OddsRatio_working_3-way'!W371&gt;=0,IF('OddsRatio_working_3-way'!V371+SQRT('OddsRatio_working_3-way'!W371)&gt;0,0,PI()),ACOS('OddsRatio_working_3-way'!V371/(2*'OddsRatio_working_3-way'!X371)))</f>
        <v>0.76530111355275954</v>
      </c>
      <c r="Z371" s="11">
        <f>'OddsRatio_working_3-way'!X371^(1/3)*COS('OddsRatio_working_3-way'!Y371/3)</f>
        <v>0.5214070766775768</v>
      </c>
      <c r="AA371" s="11">
        <f>'OddsRatio_working_3-way'!X371^(1/3)*COS(('OddsRatio_working_3-way'!Y371+2*PI())/3)</f>
        <v>-0.37846009773985234</v>
      </c>
      <c r="AB371" s="11">
        <f>'OddsRatio_working_3-way'!X371^(1/3)*COS(('OddsRatio_working_3-way'!Y371+4*PI())/3)</f>
        <v>-0.14294697893772448</v>
      </c>
      <c r="AC371" s="11">
        <f>'OddsRatio_working_3-way'!X371^(1/3)*SIN('OddsRatio_working_3-way'!Y371/3)</f>
        <v>0.13597356253809684</v>
      </c>
      <c r="AD371" s="11">
        <f>'OddsRatio_working_3-way'!X371^(1/3)*SIN(('OddsRatio_working_3-way'!Y371+2*PI())/3)</f>
        <v>0.38356499284671391</v>
      </c>
      <c r="AE371" s="11">
        <f>'OddsRatio_working_3-way'!X371^(1/3)*SIN(('OddsRatio_working_3-way'!Y371+4*PI())/3)</f>
        <v>-0.51953855538481075</v>
      </c>
      <c r="AF371" s="11">
        <f>-'OddsRatio_working_3-way'!U371/(3*'OddsRatio_working_3-way'!X371^(1/3))*COS(('OddsRatio_working_3-way'!Y371)/3)</f>
        <v>0.52140707667757669</v>
      </c>
      <c r="AG371" s="11">
        <f>-'OddsRatio_working_3-way'!U371/(3*'OddsRatio_working_3-way'!X371^(1/3))*COS(('OddsRatio_working_3-way'!Y371+2*PI())/3)</f>
        <v>-0.37846009773985223</v>
      </c>
      <c r="AH371" s="11">
        <f>-'OddsRatio_working_3-way'!U371/(3*'OddsRatio_working_3-way'!X371^(1/3))*COS(('OddsRatio_working_3-way'!Y371+4*PI())/3)</f>
        <v>-0.14294697893772446</v>
      </c>
      <c r="AI371" s="11">
        <f>'OddsRatio_working_3-way'!U371/(3*'OddsRatio_working_3-way'!X371^(1/3))*SIN(('OddsRatio_working_3-way'!Y371)/3)</f>
        <v>-0.13597356253809681</v>
      </c>
      <c r="AJ371" s="11">
        <f>'OddsRatio_working_3-way'!U371/(3*'OddsRatio_working_3-way'!X371^(1/3))*SIN(('OddsRatio_working_3-way'!Y371+2*PI())/3)</f>
        <v>-0.3835649928467138</v>
      </c>
      <c r="AK371" s="11">
        <f>'OddsRatio_working_3-way'!U371/(3*'OddsRatio_working_3-way'!X371^(1/3))*SIN(('OddsRatio_working_3-way'!Y371+4*PI())/3)</f>
        <v>0.51953855538481064</v>
      </c>
      <c r="AL371" s="11">
        <f>'OddsRatio_working_3-way'!Z371+'OddsRatio_working_3-way'!AF371</f>
        <v>1.0428141533551534</v>
      </c>
      <c r="AM371" s="11">
        <f>'OddsRatio_working_3-way'!AA371+'OddsRatio_working_3-way'!AG371</f>
        <v>-0.75692019547970457</v>
      </c>
      <c r="AN371" s="11">
        <f>'OddsRatio_working_3-way'!AB371+'OddsRatio_working_3-way'!AH371</f>
        <v>-0.28589395787544891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1.0428141533551534</v>
      </c>
      <c r="AS371" s="11">
        <f>IF(('OddsRatio_working_3-way'!X371=0),IF(Q371&gt;0,-Q371^(1/3),(-Q371)^(1/3)),'OddsRatio_working_3-way'!AM371-'OddsRatio_working_3-way'!R371/3)</f>
        <v>-0.75692019547970457</v>
      </c>
      <c r="AT371" s="11">
        <f>IF(('OddsRatio_working_3-way'!X371=0),IF(Q371&gt;0,-Q371^(1/3),(-Q371)^(1/3)),'OddsRatio_working_3-way'!AN371-'OddsRatio_working_3-way'!R371/3)</f>
        <v>-0.28589395787544891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2.81</v>
      </c>
      <c r="B372" s="4">
        <f>IF('True_Odds_Calculator_3-way'!B373="","",'True_Odds_Calculator_3-way'!B373)</f>
        <v>3.01</v>
      </c>
      <c r="C372" s="4">
        <f>IF('True_Odds_Calculator_3-way'!C373="","",'True_Odds_Calculator_3-way'!C373)</f>
        <v>2.9</v>
      </c>
      <c r="D372" s="9">
        <f t="shared" si="78"/>
        <v>0.34471740622354535</v>
      </c>
      <c r="E372" s="9">
        <f t="shared" si="79"/>
        <v>0.32144272937746293</v>
      </c>
      <c r="F372" s="9">
        <f t="shared" si="80"/>
        <v>0.33383986439899199</v>
      </c>
      <c r="G372" s="9">
        <f t="shared" si="81"/>
        <v>1.0502358617834369</v>
      </c>
      <c r="H372" s="9">
        <f t="shared" si="82"/>
        <v>2.900926909828021</v>
      </c>
      <c r="I372" s="9">
        <f t="shared" si="83"/>
        <v>3.1109740821847072</v>
      </c>
      <c r="J372" s="9">
        <f t="shared" si="84"/>
        <v>2.99544813738853</v>
      </c>
      <c r="K372" s="11">
        <f t="shared" si="85"/>
        <v>0.35587188612099646</v>
      </c>
      <c r="L372" s="11">
        <f t="shared" si="86"/>
        <v>0.33222591362126247</v>
      </c>
      <c r="M372" s="11">
        <f t="shared" si="87"/>
        <v>0.34482758620689657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-0.28181066180592462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0.23319821154910064</v>
      </c>
      <c r="Q372" s="11">
        <f>2*'OddsRatio_working_3-way'!K372*'OddsRatio_working_3-way'!L372*'OddsRatio_working_3-way'!M372</f>
        <v>8.1537836205979264E-2</v>
      </c>
      <c r="R372" s="11">
        <f t="shared" si="88"/>
        <v>0</v>
      </c>
      <c r="S372" s="11">
        <f t="shared" si="89"/>
        <v>-0.82749960578034465</v>
      </c>
      <c r="T372" s="11">
        <f t="shared" si="90"/>
        <v>-0.28933552649662403</v>
      </c>
      <c r="U372" s="11">
        <f>'OddsRatio_working_3-way'!S372-'OddsRatio_working_3-way'!R372^2/3</f>
        <v>-0.82749960578034465</v>
      </c>
      <c r="V372" s="11">
        <f>'OddsRatio_working_3-way'!S372*'OddsRatio_working_3-way'!R372/3-2*'OddsRatio_working_3-way'!R372^3/27-'OddsRatio_working_3-way'!T372</f>
        <v>0.28933552649662403</v>
      </c>
      <c r="W372" s="11">
        <f>'OddsRatio_working_3-way'!V372^2+4*'OddsRatio_working_3-way'!U372^3/27</f>
        <v>-2.3087711318318938E-4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0.14486711497633081</v>
      </c>
      <c r="Y372" s="11">
        <f>IF('OddsRatio_working_3-way'!W372&gt;=0,IF('OddsRatio_working_3-way'!V372+SQRT('OddsRatio_working_3-way'!W372)&gt;0,0,PI()),ACOS('OddsRatio_working_3-way'!V372/(2*'OddsRatio_working_3-way'!X372)))</f>
        <v>5.2467444259118645E-2</v>
      </c>
      <c r="Z372" s="11">
        <f>'OddsRatio_working_3-way'!X372^(1/3)*COS('OddsRatio_working_3-way'!Y372/3)</f>
        <v>0.52511793089171843</v>
      </c>
      <c r="AA372" s="11">
        <f>'OddsRatio_working_3-way'!X372^(1/3)*COS(('OddsRatio_working_3-way'!Y372+2*PI())/3)</f>
        <v>-0.27051323707099584</v>
      </c>
      <c r="AB372" s="11">
        <f>'OddsRatio_working_3-way'!X372^(1/3)*COS(('OddsRatio_working_3-way'!Y372+4*PI())/3)</f>
        <v>-0.25460469382072276</v>
      </c>
      <c r="AC372" s="11">
        <f>'OddsRatio_working_3-way'!X372^(1/3)*SIN('OddsRatio_working_3-way'!Y372/3)</f>
        <v>9.1848017279601447E-3</v>
      </c>
      <c r="AD372" s="11">
        <f>'OddsRatio_working_3-way'!X372^(1/3)*SIN(('OddsRatio_working_3-way'!Y372+2*PI())/3)</f>
        <v>0.45017306727096945</v>
      </c>
      <c r="AE372" s="11">
        <f>'OddsRatio_working_3-way'!X372^(1/3)*SIN(('OddsRatio_working_3-way'!Y372+4*PI())/3)</f>
        <v>-0.45935786899892939</v>
      </c>
      <c r="AF372" s="11">
        <f>-'OddsRatio_working_3-way'!U372/(3*'OddsRatio_working_3-way'!X372^(1/3))*COS(('OddsRatio_working_3-way'!Y372)/3)</f>
        <v>0.52511793089171843</v>
      </c>
      <c r="AG372" s="11">
        <f>-'OddsRatio_working_3-way'!U372/(3*'OddsRatio_working_3-way'!X372^(1/3))*COS(('OddsRatio_working_3-way'!Y372+2*PI())/3)</f>
        <v>-0.27051323707099584</v>
      </c>
      <c r="AH372" s="11">
        <f>-'OddsRatio_working_3-way'!U372/(3*'OddsRatio_working_3-way'!X372^(1/3))*COS(('OddsRatio_working_3-way'!Y372+4*PI())/3)</f>
        <v>-0.25460469382072276</v>
      </c>
      <c r="AI372" s="11">
        <f>'OddsRatio_working_3-way'!U372/(3*'OddsRatio_working_3-way'!X372^(1/3))*SIN(('OddsRatio_working_3-way'!Y372)/3)</f>
        <v>-9.1848017279601447E-3</v>
      </c>
      <c r="AJ372" s="11">
        <f>'OddsRatio_working_3-way'!U372/(3*'OddsRatio_working_3-way'!X372^(1/3))*SIN(('OddsRatio_working_3-way'!Y372+2*PI())/3)</f>
        <v>-0.45017306727096945</v>
      </c>
      <c r="AK372" s="11">
        <f>'OddsRatio_working_3-way'!U372/(3*'OddsRatio_working_3-way'!X372^(1/3))*SIN(('OddsRatio_working_3-way'!Y372+4*PI())/3)</f>
        <v>0.45935786899892939</v>
      </c>
      <c r="AL372" s="11">
        <f>'OddsRatio_working_3-way'!Z372+'OddsRatio_working_3-way'!AF372</f>
        <v>1.0502358617834369</v>
      </c>
      <c r="AM372" s="11">
        <f>'OddsRatio_working_3-way'!AA372+'OddsRatio_working_3-way'!AG372</f>
        <v>-0.54102647414199168</v>
      </c>
      <c r="AN372" s="11">
        <f>'OddsRatio_working_3-way'!AB372+'OddsRatio_working_3-way'!AH372</f>
        <v>-0.50920938764144552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1.0502358617834369</v>
      </c>
      <c r="AS372" s="11">
        <f>IF(('OddsRatio_working_3-way'!X372=0),IF(Q372&gt;0,-Q372^(1/3),(-Q372)^(1/3)),'OddsRatio_working_3-way'!AM372-'OddsRatio_working_3-way'!R372/3)</f>
        <v>-0.54102647414199168</v>
      </c>
      <c r="AT372" s="11">
        <f>IF(('OddsRatio_working_3-way'!X372=0),IF(Q372&gt;0,-Q372^(1/3),(-Q372)^(1/3)),'OddsRatio_working_3-way'!AN372-'OddsRatio_working_3-way'!R372/3)</f>
        <v>-0.50920938764144552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1.94</v>
      </c>
      <c r="B373" s="4">
        <f>IF('True_Odds_Calculator_3-way'!B374="","",'True_Odds_Calculator_3-way'!B374)</f>
        <v>3.59</v>
      </c>
      <c r="C373" s="4">
        <f>IF('True_Odds_Calculator_3-way'!C374="","",'True_Odds_Calculator_3-way'!C374)</f>
        <v>4.0599999999999996</v>
      </c>
      <c r="D373" s="9">
        <f t="shared" si="78"/>
        <v>0.49948438776002746</v>
      </c>
      <c r="E373" s="9">
        <f t="shared" si="79"/>
        <v>0.26588618646477458</v>
      </c>
      <c r="F373" s="9">
        <f t="shared" si="80"/>
        <v>0.23462942577519816</v>
      </c>
      <c r="G373" s="9">
        <f t="shared" si="81"/>
        <v>1.0660261468119878</v>
      </c>
      <c r="H373" s="9">
        <f t="shared" si="82"/>
        <v>2.0020645780032678</v>
      </c>
      <c r="I373" s="9">
        <f t="shared" si="83"/>
        <v>3.761007720243049</v>
      </c>
      <c r="J373" s="9">
        <f t="shared" si="84"/>
        <v>4.2620400092446822</v>
      </c>
      <c r="K373" s="11">
        <f t="shared" si="85"/>
        <v>0.51546391752577325</v>
      </c>
      <c r="L373" s="11">
        <f t="shared" si="86"/>
        <v>0.2785515320334262</v>
      </c>
      <c r="M373" s="11">
        <f t="shared" si="87"/>
        <v>0.24630541871921185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-0.26346736748502519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0.23305756387439427</v>
      </c>
      <c r="Q373" s="11">
        <f>2*'OddsRatio_working_3-way'!K373*'OddsRatio_working_3-way'!L373*'OddsRatio_working_3-way'!M373</f>
        <v>7.0730671889042265E-2</v>
      </c>
      <c r="R373" s="11">
        <f t="shared" si="88"/>
        <v>0</v>
      </c>
      <c r="S373" s="11">
        <f t="shared" si="89"/>
        <v>-0.88457848157472729</v>
      </c>
      <c r="T373" s="11">
        <f t="shared" si="90"/>
        <v>-0.26846084418049387</v>
      </c>
      <c r="U373" s="11">
        <f>'OddsRatio_working_3-way'!S373-'OddsRatio_working_3-way'!R373^2/3</f>
        <v>-0.88457848157472729</v>
      </c>
      <c r="V373" s="11">
        <f>'OddsRatio_working_3-way'!S373*'OddsRatio_working_3-way'!R373/3-2*'OddsRatio_working_3-way'!R373^3/27-'OddsRatio_working_3-way'!T373</f>
        <v>0.26846084418049387</v>
      </c>
      <c r="W373" s="11">
        <f>'OddsRatio_working_3-way'!V373^2+4*'OddsRatio_working_3-way'!U373^3/27</f>
        <v>-3.0471614453558254E-2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0.16011155432358845</v>
      </c>
      <c r="Y373" s="11">
        <f>IF('OddsRatio_working_3-way'!W373&gt;=0,IF('OddsRatio_working_3-way'!V373+SQRT('OddsRatio_working_3-way'!W373)&gt;0,0,PI()),ACOS('OddsRatio_working_3-way'!V373/(2*'OddsRatio_working_3-way'!X373)))</f>
        <v>0.57653665712001778</v>
      </c>
      <c r="Z373" s="11">
        <f>'OddsRatio_working_3-way'!X373^(1/3)*COS('OddsRatio_working_3-way'!Y373/3)</f>
        <v>0.53301307340599402</v>
      </c>
      <c r="AA373" s="11">
        <f>'OddsRatio_working_3-way'!X373^(1/3)*COS(('OddsRatio_working_3-way'!Y373+2*PI())/3)</f>
        <v>-0.35632534362785062</v>
      </c>
      <c r="AB373" s="11">
        <f>'OddsRatio_working_3-way'!X373^(1/3)*COS(('OddsRatio_working_3-way'!Y373+4*PI())/3)</f>
        <v>-0.17668772977814362</v>
      </c>
      <c r="AC373" s="11">
        <f>'OddsRatio_working_3-way'!X373^(1/3)*SIN('OddsRatio_working_3-way'!Y373/3)</f>
        <v>0.10371382471271054</v>
      </c>
      <c r="AD373" s="11">
        <f>'OddsRatio_working_3-way'!X373^(1/3)*SIN(('OddsRatio_working_3-way'!Y373+2*PI())/3)</f>
        <v>0.40974594976245549</v>
      </c>
      <c r="AE373" s="11">
        <f>'OddsRatio_working_3-way'!X373^(1/3)*SIN(('OddsRatio_working_3-way'!Y373+4*PI())/3)</f>
        <v>-0.51345977447516589</v>
      </c>
      <c r="AF373" s="11">
        <f>-'OddsRatio_working_3-way'!U373/(3*'OddsRatio_working_3-way'!X373^(1/3))*COS(('OddsRatio_working_3-way'!Y373)/3)</f>
        <v>0.53301307340599391</v>
      </c>
      <c r="AG373" s="11">
        <f>-'OddsRatio_working_3-way'!U373/(3*'OddsRatio_working_3-way'!X373^(1/3))*COS(('OddsRatio_working_3-way'!Y373+2*PI())/3)</f>
        <v>-0.35632534362785051</v>
      </c>
      <c r="AH373" s="11">
        <f>-'OddsRatio_working_3-way'!U373/(3*'OddsRatio_working_3-way'!X373^(1/3))*COS(('OddsRatio_working_3-way'!Y373+4*PI())/3)</f>
        <v>-0.17668772977814359</v>
      </c>
      <c r="AI373" s="11">
        <f>'OddsRatio_working_3-way'!U373/(3*'OddsRatio_working_3-way'!X373^(1/3))*SIN(('OddsRatio_working_3-way'!Y373)/3)</f>
        <v>-0.10371382471271051</v>
      </c>
      <c r="AJ373" s="11">
        <f>'OddsRatio_working_3-way'!U373/(3*'OddsRatio_working_3-way'!X373^(1/3))*SIN(('OddsRatio_working_3-way'!Y373+2*PI())/3)</f>
        <v>-0.40974594976245537</v>
      </c>
      <c r="AK373" s="11">
        <f>'OddsRatio_working_3-way'!U373/(3*'OddsRatio_working_3-way'!X373^(1/3))*SIN(('OddsRatio_working_3-way'!Y373+4*PI())/3)</f>
        <v>0.51345977447516578</v>
      </c>
      <c r="AL373" s="11">
        <f>'OddsRatio_working_3-way'!Z373+'OddsRatio_working_3-way'!AF373</f>
        <v>1.0660261468119878</v>
      </c>
      <c r="AM373" s="11">
        <f>'OddsRatio_working_3-way'!AA373+'OddsRatio_working_3-way'!AG373</f>
        <v>-0.71265068725570113</v>
      </c>
      <c r="AN373" s="11">
        <f>'OddsRatio_working_3-way'!AB373+'OddsRatio_working_3-way'!AH373</f>
        <v>-0.35337545955628724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1.0660261468119878</v>
      </c>
      <c r="AS373" s="11">
        <f>IF(('OddsRatio_working_3-way'!X373=0),IF(Q373&gt;0,-Q373^(1/3),(-Q373)^(1/3)),'OddsRatio_working_3-way'!AM373-'OddsRatio_working_3-way'!R373/3)</f>
        <v>-0.71265068725570113</v>
      </c>
      <c r="AT373" s="11">
        <f>IF(('OddsRatio_working_3-way'!X373=0),IF(Q373&gt;0,-Q373^(1/3),(-Q373)^(1/3)),'OddsRatio_working_3-way'!AN373-'OddsRatio_working_3-way'!R373/3)</f>
        <v>-0.35337545955628724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3.72</v>
      </c>
      <c r="B374" s="4">
        <f>IF('True_Odds_Calculator_3-way'!B375="","",'True_Odds_Calculator_3-way'!B375)</f>
        <v>3.06</v>
      </c>
      <c r="C374" s="4">
        <f>IF('True_Odds_Calculator_3-way'!C375="","",'True_Odds_Calculator_3-way'!C375)</f>
        <v>2.25</v>
      </c>
      <c r="D374" s="9">
        <f t="shared" si="78"/>
        <v>0.25701013940003598</v>
      </c>
      <c r="E374" s="9">
        <f t="shared" si="79"/>
        <v>0.31353570607811698</v>
      </c>
      <c r="F374" s="9">
        <f t="shared" si="80"/>
        <v>0.42945415452184693</v>
      </c>
      <c r="G374" s="9">
        <f t="shared" si="81"/>
        <v>1.0628298075046398</v>
      </c>
      <c r="H374" s="9">
        <f t="shared" si="82"/>
        <v>3.8908970764126205</v>
      </c>
      <c r="I374" s="9">
        <f t="shared" si="83"/>
        <v>3.1894294034595583</v>
      </c>
      <c r="J374" s="9">
        <f t="shared" si="84"/>
        <v>2.3285372593807998</v>
      </c>
      <c r="K374" s="11">
        <f t="shared" si="85"/>
        <v>0.26881720430107525</v>
      </c>
      <c r="L374" s="11">
        <f t="shared" si="86"/>
        <v>0.32679738562091504</v>
      </c>
      <c r="M374" s="11">
        <f t="shared" si="87"/>
        <v>0.44444444444444442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-0.2734634275852913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0.23543467566237963</v>
      </c>
      <c r="Q374" s="11">
        <f>2*'OddsRatio_working_3-way'!K374*'OddsRatio_working_3-way'!L374*'OddsRatio_working_3-way'!M374</f>
        <v>7.808778628934647E-2</v>
      </c>
      <c r="R374" s="11">
        <f t="shared" si="88"/>
        <v>0</v>
      </c>
      <c r="S374" s="11">
        <f t="shared" si="89"/>
        <v>-0.86093660765277003</v>
      </c>
      <c r="T374" s="11">
        <f t="shared" si="90"/>
        <v>-0.28555111364934327</v>
      </c>
      <c r="U374" s="11">
        <f>'OddsRatio_working_3-way'!S374-'OddsRatio_working_3-way'!R374^2/3</f>
        <v>-0.86093660765277003</v>
      </c>
      <c r="V374" s="11">
        <f>'OddsRatio_working_3-way'!S374*'OddsRatio_working_3-way'!R374/3-2*'OddsRatio_working_3-way'!R374^3/27-'OddsRatio_working_3-way'!T374</f>
        <v>0.28555111364934327</v>
      </c>
      <c r="W374" s="11">
        <f>'OddsRatio_working_3-way'!V374^2+4*'OddsRatio_working_3-way'!U374^3/27</f>
        <v>-1.2999288774366499E-2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0.15373575322671906</v>
      </c>
      <c r="Y374" s="11">
        <f>IF('OddsRatio_working_3-way'!W374&gt;=0,IF('OddsRatio_working_3-way'!V374+SQRT('OddsRatio_working_3-way'!W374)&gt;0,0,PI()),ACOS('OddsRatio_working_3-way'!V374/(2*'OddsRatio_working_3-way'!X374)))</f>
        <v>0.37988424933194653</v>
      </c>
      <c r="Z374" s="11">
        <f>'OddsRatio_working_3-way'!X374^(1/3)*COS('OddsRatio_working_3-way'!Y374/3)</f>
        <v>0.53141490375231981</v>
      </c>
      <c r="AA374" s="11">
        <f>'OddsRatio_working_3-way'!X374^(1/3)*COS(('OddsRatio_working_3-way'!Y374+2*PI())/3)</f>
        <v>-0.32429757020363009</v>
      </c>
      <c r="AB374" s="11">
        <f>'OddsRatio_working_3-way'!X374^(1/3)*COS(('OddsRatio_working_3-way'!Y374+4*PI())/3)</f>
        <v>-0.20711733354868989</v>
      </c>
      <c r="AC374" s="11">
        <f>'OddsRatio_working_3-way'!X374^(1/3)*SIN('OddsRatio_working_3-way'!Y374/3)</f>
        <v>6.7654041176433768E-2</v>
      </c>
      <c r="AD374" s="11">
        <f>'OddsRatio_working_3-way'!X374^(1/3)*SIN(('OddsRatio_working_3-way'!Y374+2*PI())/3)</f>
        <v>0.42639178601095451</v>
      </c>
      <c r="AE374" s="11">
        <f>'OddsRatio_working_3-way'!X374^(1/3)*SIN(('OddsRatio_working_3-way'!Y374+4*PI())/3)</f>
        <v>-0.49404582718738826</v>
      </c>
      <c r="AF374" s="11">
        <f>-'OddsRatio_working_3-way'!U374/(3*'OddsRatio_working_3-way'!X374^(1/3))*COS(('OddsRatio_working_3-way'!Y374)/3)</f>
        <v>0.53141490375231992</v>
      </c>
      <c r="AG374" s="11">
        <f>-'OddsRatio_working_3-way'!U374/(3*'OddsRatio_working_3-way'!X374^(1/3))*COS(('OddsRatio_working_3-way'!Y374+2*PI())/3)</f>
        <v>-0.32429757020363015</v>
      </c>
      <c r="AH374" s="11">
        <f>-'OddsRatio_working_3-way'!U374/(3*'OddsRatio_working_3-way'!X374^(1/3))*COS(('OddsRatio_working_3-way'!Y374+4*PI())/3)</f>
        <v>-0.20711733354868994</v>
      </c>
      <c r="AI374" s="11">
        <f>'OddsRatio_working_3-way'!U374/(3*'OddsRatio_working_3-way'!X374^(1/3))*SIN(('OddsRatio_working_3-way'!Y374)/3)</f>
        <v>-6.7654041176433782E-2</v>
      </c>
      <c r="AJ374" s="11">
        <f>'OddsRatio_working_3-way'!U374/(3*'OddsRatio_working_3-way'!X374^(1/3))*SIN(('OddsRatio_working_3-way'!Y374+2*PI())/3)</f>
        <v>-0.42639178601095457</v>
      </c>
      <c r="AK374" s="11">
        <f>'OddsRatio_working_3-way'!U374/(3*'OddsRatio_working_3-way'!X374^(1/3))*SIN(('OddsRatio_working_3-way'!Y374+4*PI())/3)</f>
        <v>0.49404582718738832</v>
      </c>
      <c r="AL374" s="11">
        <f>'OddsRatio_working_3-way'!Z374+'OddsRatio_working_3-way'!AF374</f>
        <v>1.0628298075046398</v>
      </c>
      <c r="AM374" s="11">
        <f>'OddsRatio_working_3-way'!AA374+'OddsRatio_working_3-way'!AG374</f>
        <v>-0.6485951404072603</v>
      </c>
      <c r="AN374" s="11">
        <f>'OddsRatio_working_3-way'!AB374+'OddsRatio_working_3-way'!AH374</f>
        <v>-0.41423466709737983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1.0628298075046398</v>
      </c>
      <c r="AS374" s="11">
        <f>IF(('OddsRatio_working_3-way'!X374=0),IF(Q374&gt;0,-Q374^(1/3),(-Q374)^(1/3)),'OddsRatio_working_3-way'!AM374-'OddsRatio_working_3-way'!R374/3)</f>
        <v>-0.6485951404072603</v>
      </c>
      <c r="AT374" s="11">
        <f>IF(('OddsRatio_working_3-way'!X374=0),IF(Q374&gt;0,-Q374^(1/3),(-Q374)^(1/3)),'OddsRatio_working_3-way'!AN374-'OddsRatio_working_3-way'!R374/3)</f>
        <v>-0.41423466709737983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2.99</v>
      </c>
      <c r="B375" s="4">
        <f>IF('True_Odds_Calculator_3-way'!B376="","",'True_Odds_Calculator_3-way'!B376)</f>
        <v>2.88</v>
      </c>
      <c r="C375" s="4">
        <f>IF('True_Odds_Calculator_3-way'!C376="","",'True_Odds_Calculator_3-way'!C376)</f>
        <v>2.8</v>
      </c>
      <c r="D375" s="9">
        <f t="shared" si="78"/>
        <v>0.32172999448709122</v>
      </c>
      <c r="E375" s="9">
        <f t="shared" si="79"/>
        <v>0.33426225935884446</v>
      </c>
      <c r="F375" s="9">
        <f t="shared" si="80"/>
        <v>0.3440077461540641</v>
      </c>
      <c r="G375" s="9">
        <f t="shared" si="81"/>
        <v>1.0593951592657018</v>
      </c>
      <c r="H375" s="9">
        <f t="shared" si="82"/>
        <v>3.1081963669387469</v>
      </c>
      <c r="I375" s="9">
        <f t="shared" si="83"/>
        <v>2.9916628994195196</v>
      </c>
      <c r="J375" s="9">
        <f t="shared" si="84"/>
        <v>2.9069112866782638</v>
      </c>
      <c r="K375" s="11">
        <f t="shared" si="85"/>
        <v>0.33444816053511706</v>
      </c>
      <c r="L375" s="11">
        <f t="shared" si="86"/>
        <v>0.34722222222222221</v>
      </c>
      <c r="M375" s="11">
        <f t="shared" si="87"/>
        <v>0.35714285714285715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-0.27929407548972762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0.2351588628762542</v>
      </c>
      <c r="Q375" s="11">
        <f>2*'OddsRatio_working_3-way'!K375*'OddsRatio_working_3-way'!L375*'OddsRatio_working_3-way'!M375</f>
        <v>8.2948452513669904E-2</v>
      </c>
      <c r="R375" s="11">
        <f t="shared" si="88"/>
        <v>0</v>
      </c>
      <c r="S375" s="11">
        <f t="shared" si="89"/>
        <v>-0.84197583662995856</v>
      </c>
      <c r="T375" s="11">
        <f t="shared" si="90"/>
        <v>-0.29699324043384778</v>
      </c>
      <c r="U375" s="11">
        <f>'OddsRatio_working_3-way'!S375-'OddsRatio_working_3-way'!R375^2/3</f>
        <v>-0.84197583662995856</v>
      </c>
      <c r="V375" s="11">
        <f>'OddsRatio_working_3-way'!S375*'OddsRatio_working_3-way'!R375/3-2*'OddsRatio_working_3-way'!R375^3/27-'OddsRatio_working_3-way'!T375</f>
        <v>0.29699324043384778</v>
      </c>
      <c r="W375" s="11">
        <f>'OddsRatio_working_3-way'!V375^2+4*'OddsRatio_working_3-way'!U375^3/27</f>
        <v>-2.2409611384763273E-4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0.14868513794025023</v>
      </c>
      <c r="Y375" s="11">
        <f>IF('OddsRatio_working_3-way'!W375&gt;=0,IF('OddsRatio_working_3-way'!V375+SQRT('OddsRatio_working_3-way'!W375)&gt;0,0,PI()),ACOS('OddsRatio_working_3-way'!V375/(2*'OddsRatio_working_3-way'!X375)))</f>
        <v>5.0362027795330944E-2</v>
      </c>
      <c r="Z375" s="11">
        <f>'OddsRatio_working_3-way'!X375^(1/3)*COS('OddsRatio_working_3-way'!Y375/3)</f>
        <v>0.52969757963285091</v>
      </c>
      <c r="AA375" s="11">
        <f>'OddsRatio_working_3-way'!X375^(1/3)*COS(('OddsRatio_working_3-way'!Y375+2*PI())/3)</f>
        <v>-0.27255039716907292</v>
      </c>
      <c r="AB375" s="11">
        <f>'OddsRatio_working_3-way'!X375^(1/3)*COS(('OddsRatio_working_3-way'!Y375+4*PI())/3)</f>
        <v>-0.2571471824637781</v>
      </c>
      <c r="AC375" s="11">
        <f>'OddsRatio_working_3-way'!X375^(1/3)*SIN('OddsRatio_working_3-way'!Y375/3)</f>
        <v>8.8930501564877303E-3</v>
      </c>
      <c r="AD375" s="11">
        <f>'OddsRatio_working_3-way'!X375^(1/3)*SIN(('OddsRatio_working_3-way'!Y375+2*PI())/3)</f>
        <v>0.45428503520693575</v>
      </c>
      <c r="AE375" s="11">
        <f>'OddsRatio_working_3-way'!X375^(1/3)*SIN(('OddsRatio_working_3-way'!Y375+4*PI())/3)</f>
        <v>-0.46317808536342336</v>
      </c>
      <c r="AF375" s="11">
        <f>-'OddsRatio_working_3-way'!U375/(3*'OddsRatio_working_3-way'!X375^(1/3))*COS(('OddsRatio_working_3-way'!Y375)/3)</f>
        <v>0.5296975796328508</v>
      </c>
      <c r="AG375" s="11">
        <f>-'OddsRatio_working_3-way'!U375/(3*'OddsRatio_working_3-way'!X375^(1/3))*COS(('OddsRatio_working_3-way'!Y375+2*PI())/3)</f>
        <v>-0.27255039716907287</v>
      </c>
      <c r="AH375" s="11">
        <f>-'OddsRatio_working_3-way'!U375/(3*'OddsRatio_working_3-way'!X375^(1/3))*COS(('OddsRatio_working_3-way'!Y375+4*PI())/3)</f>
        <v>-0.25714718246377805</v>
      </c>
      <c r="AI375" s="11">
        <f>'OddsRatio_working_3-way'!U375/(3*'OddsRatio_working_3-way'!X375^(1/3))*SIN(('OddsRatio_working_3-way'!Y375)/3)</f>
        <v>-8.8930501564877286E-3</v>
      </c>
      <c r="AJ375" s="11">
        <f>'OddsRatio_working_3-way'!U375/(3*'OddsRatio_working_3-way'!X375^(1/3))*SIN(('OddsRatio_working_3-way'!Y375+2*PI())/3)</f>
        <v>-0.45428503520693564</v>
      </c>
      <c r="AK375" s="11">
        <f>'OddsRatio_working_3-way'!U375/(3*'OddsRatio_working_3-way'!X375^(1/3))*SIN(('OddsRatio_working_3-way'!Y375+4*PI())/3)</f>
        <v>0.46317808536342325</v>
      </c>
      <c r="AL375" s="11">
        <f>'OddsRatio_working_3-way'!Z375+'OddsRatio_working_3-way'!AF375</f>
        <v>1.0593951592657018</v>
      </c>
      <c r="AM375" s="11">
        <f>'OddsRatio_working_3-way'!AA375+'OddsRatio_working_3-way'!AG375</f>
        <v>-0.54510079433814584</v>
      </c>
      <c r="AN375" s="11">
        <f>'OddsRatio_working_3-way'!AB375+'OddsRatio_working_3-way'!AH375</f>
        <v>-0.5142943649275562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1.0593951592657018</v>
      </c>
      <c r="AS375" s="11">
        <f>IF(('OddsRatio_working_3-way'!X375=0),IF(Q375&gt;0,-Q375^(1/3),(-Q375)^(1/3)),'OddsRatio_working_3-way'!AM375-'OddsRatio_working_3-way'!R375/3)</f>
        <v>-0.54510079433814584</v>
      </c>
      <c r="AT375" s="11">
        <f>IF(('OddsRatio_working_3-way'!X375=0),IF(Q375&gt;0,-Q375^(1/3),(-Q375)^(1/3)),'OddsRatio_working_3-way'!AN375-'OddsRatio_working_3-way'!R375/3)</f>
        <v>-0.5142943649275562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3.41</v>
      </c>
      <c r="B376" s="4">
        <f>IF('True_Odds_Calculator_3-way'!B377="","",'True_Odds_Calculator_3-way'!B377)</f>
        <v>3.64</v>
      </c>
      <c r="C376" s="4">
        <f>IF('True_Odds_Calculator_3-way'!C377="","",'True_Odds_Calculator_3-way'!C377)</f>
        <v>2.15</v>
      </c>
      <c r="D376" s="9">
        <f t="shared" si="78"/>
        <v>0.28281888468274174</v>
      </c>
      <c r="E376" s="9">
        <f t="shared" si="79"/>
        <v>0.26470147909719705</v>
      </c>
      <c r="F376" s="9">
        <f t="shared" si="80"/>
        <v>0.45247963622006127</v>
      </c>
      <c r="G376" s="9">
        <f t="shared" si="81"/>
        <v>1.0522123561930137</v>
      </c>
      <c r="H376" s="9">
        <f t="shared" si="82"/>
        <v>3.5358317784251634</v>
      </c>
      <c r="I376" s="9">
        <f t="shared" si="83"/>
        <v>3.7778406203495565</v>
      </c>
      <c r="J376" s="9">
        <f t="shared" si="84"/>
        <v>2.2100442096219659</v>
      </c>
      <c r="K376" s="11">
        <f t="shared" si="85"/>
        <v>0.29325513196480935</v>
      </c>
      <c r="L376" s="11">
        <f t="shared" si="86"/>
        <v>0.27472527472527469</v>
      </c>
      <c r="M376" s="11">
        <f t="shared" si="87"/>
        <v>0.46511627906976744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-0.27417293883910543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0.23232581372116248</v>
      </c>
      <c r="Q376" s="11">
        <f>2*'OddsRatio_working_3-way'!K376*'OddsRatio_working_3-way'!L376*'OddsRatio_working_3-way'!M376</f>
        <v>7.4943810877794351E-2</v>
      </c>
      <c r="R376" s="11">
        <f t="shared" si="88"/>
        <v>0</v>
      </c>
      <c r="S376" s="11">
        <f t="shared" si="89"/>
        <v>-0.8473696007522451</v>
      </c>
      <c r="T376" s="11">
        <f t="shared" si="90"/>
        <v>-0.27334503250072423</v>
      </c>
      <c r="U376" s="11">
        <f>'OddsRatio_working_3-way'!S376-'OddsRatio_working_3-way'!R376^2/3</f>
        <v>-0.8473696007522451</v>
      </c>
      <c r="V376" s="11">
        <f>'OddsRatio_working_3-way'!S376*'OddsRatio_working_3-way'!R376/3-2*'OddsRatio_working_3-way'!R376^3/27-'OddsRatio_working_3-way'!T376</f>
        <v>0.27334503250072423</v>
      </c>
      <c r="W376" s="11">
        <f>'OddsRatio_working_3-way'!V376^2+4*'OddsRatio_working_3-way'!U376^3/27</f>
        <v>-1.5421935411811333E-2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0.15011615686247209</v>
      </c>
      <c r="Y376" s="11">
        <f>IF('OddsRatio_working_3-way'!W376&gt;=0,IF('OddsRatio_working_3-way'!V376+SQRT('OddsRatio_working_3-way'!W376)&gt;0,0,PI()),ACOS('OddsRatio_working_3-way'!V376/(2*'OddsRatio_working_3-way'!X376)))</f>
        <v>0.42643750492242938</v>
      </c>
      <c r="Z376" s="11">
        <f>'OddsRatio_working_3-way'!X376^(1/3)*COS('OddsRatio_working_3-way'!Y376/3)</f>
        <v>0.52610617809650684</v>
      </c>
      <c r="AA376" s="11">
        <f>'OddsRatio_working_3-way'!X376^(1/3)*COS(('OddsRatio_working_3-way'!Y376+2*PI())/3)</f>
        <v>-0.32825751539015313</v>
      </c>
      <c r="AB376" s="11">
        <f>'OddsRatio_working_3-way'!X376^(1/3)*COS(('OddsRatio_working_3-way'!Y376+4*PI())/3)</f>
        <v>-0.19784866270635382</v>
      </c>
      <c r="AC376" s="11">
        <f>'OddsRatio_working_3-way'!X376^(1/3)*SIN('OddsRatio_working_3-way'!Y376/3)</f>
        <v>7.5291586201701816E-2</v>
      </c>
      <c r="AD376" s="11">
        <f>'OddsRatio_working_3-way'!X376^(1/3)*SIN(('OddsRatio_working_3-way'!Y376+2*PI())/3)</f>
        <v>0.41797552221866419</v>
      </c>
      <c r="AE376" s="11">
        <f>'OddsRatio_working_3-way'!X376^(1/3)*SIN(('OddsRatio_working_3-way'!Y376+4*PI())/3)</f>
        <v>-0.49326710842036597</v>
      </c>
      <c r="AF376" s="11">
        <f>-'OddsRatio_working_3-way'!U376/(3*'OddsRatio_working_3-way'!X376^(1/3))*COS(('OddsRatio_working_3-way'!Y376)/3)</f>
        <v>0.52610617809650695</v>
      </c>
      <c r="AG376" s="11">
        <f>-'OddsRatio_working_3-way'!U376/(3*'OddsRatio_working_3-way'!X376^(1/3))*COS(('OddsRatio_working_3-way'!Y376+2*PI())/3)</f>
        <v>-0.32825751539015319</v>
      </c>
      <c r="AH376" s="11">
        <f>-'OddsRatio_working_3-way'!U376/(3*'OddsRatio_working_3-way'!X376^(1/3))*COS(('OddsRatio_working_3-way'!Y376+4*PI())/3)</f>
        <v>-0.19784866270635384</v>
      </c>
      <c r="AI376" s="11">
        <f>'OddsRatio_working_3-way'!U376/(3*'OddsRatio_working_3-way'!X376^(1/3))*SIN(('OddsRatio_working_3-way'!Y376)/3)</f>
        <v>-7.5291586201701829E-2</v>
      </c>
      <c r="AJ376" s="11">
        <f>'OddsRatio_working_3-way'!U376/(3*'OddsRatio_working_3-way'!X376^(1/3))*SIN(('OddsRatio_working_3-way'!Y376+2*PI())/3)</f>
        <v>-0.4179755222186643</v>
      </c>
      <c r="AK376" s="11">
        <f>'OddsRatio_working_3-way'!U376/(3*'OddsRatio_working_3-way'!X376^(1/3))*SIN(('OddsRatio_working_3-way'!Y376+4*PI())/3)</f>
        <v>0.49326710842036603</v>
      </c>
      <c r="AL376" s="11">
        <f>'OddsRatio_working_3-way'!Z376+'OddsRatio_working_3-way'!AF376</f>
        <v>1.0522123561930137</v>
      </c>
      <c r="AM376" s="11">
        <f>'OddsRatio_working_3-way'!AA376+'OddsRatio_working_3-way'!AG376</f>
        <v>-0.65651503078030626</v>
      </c>
      <c r="AN376" s="11">
        <f>'OddsRatio_working_3-way'!AB376+'OddsRatio_working_3-way'!AH376</f>
        <v>-0.39569732541270763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1.0522123561930137</v>
      </c>
      <c r="AS376" s="11">
        <f>IF(('OddsRatio_working_3-way'!X376=0),IF(Q376&gt;0,-Q376^(1/3),(-Q376)^(1/3)),'OddsRatio_working_3-way'!AM376-'OddsRatio_working_3-way'!R376/3)</f>
        <v>-0.65651503078030626</v>
      </c>
      <c r="AT376" s="11">
        <f>IF(('OddsRatio_working_3-way'!X376=0),IF(Q376&gt;0,-Q376^(1/3),(-Q376)^(1/3)),'OddsRatio_working_3-way'!AN376-'OddsRatio_working_3-way'!R376/3)</f>
        <v>-0.39569732541270763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3.08</v>
      </c>
      <c r="B377" s="4">
        <f>IF('True_Odds_Calculator_3-way'!B378="","",'True_Odds_Calculator_3-way'!B378)</f>
        <v>3.59</v>
      </c>
      <c r="C377" s="4">
        <f>IF('True_Odds_Calculator_3-way'!C378="","",'True_Odds_Calculator_3-way'!C378)</f>
        <v>2.33</v>
      </c>
      <c r="D377" s="9">
        <f t="shared" si="78"/>
        <v>0.31400495446329685</v>
      </c>
      <c r="E377" s="9">
        <f t="shared" si="79"/>
        <v>0.26879366896246071</v>
      </c>
      <c r="F377" s="9">
        <f t="shared" si="80"/>
        <v>0.41720137657424256</v>
      </c>
      <c r="G377" s="9">
        <f t="shared" si="81"/>
        <v>1.0503188107904018</v>
      </c>
      <c r="H377" s="9">
        <f t="shared" si="82"/>
        <v>3.1846631264440357</v>
      </c>
      <c r="I377" s="9">
        <f t="shared" si="83"/>
        <v>3.7203257199471405</v>
      </c>
      <c r="J377" s="9">
        <f t="shared" si="84"/>
        <v>2.3969240183512341</v>
      </c>
      <c r="K377" s="11">
        <f t="shared" si="85"/>
        <v>0.32467532467532467</v>
      </c>
      <c r="L377" s="11">
        <f t="shared" si="86"/>
        <v>0.2785515320334262</v>
      </c>
      <c r="M377" s="11">
        <f t="shared" si="87"/>
        <v>0.42918454935622319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-0.27810811016425085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0.23288963717191868</v>
      </c>
      <c r="Q377" s="11">
        <f>2*'OddsRatio_working_3-way'!K377*'OddsRatio_working_3-way'!L377*'OddsRatio_working_3-way'!M377</f>
        <v>7.7629879057306228E-2</v>
      </c>
      <c r="R377" s="11">
        <f t="shared" si="88"/>
        <v>0</v>
      </c>
      <c r="S377" s="11">
        <f t="shared" si="89"/>
        <v>-0.83740685244444646</v>
      </c>
      <c r="T377" s="11">
        <f t="shared" si="90"/>
        <v>-0.27913561748148219</v>
      </c>
      <c r="U377" s="11">
        <f>'OddsRatio_working_3-way'!S377-'OddsRatio_working_3-way'!R377^2/3</f>
        <v>-0.83740685244444646</v>
      </c>
      <c r="V377" s="11">
        <f>'OddsRatio_working_3-way'!S377*'OddsRatio_working_3-way'!R377/3-2*'OddsRatio_working_3-way'!R377^3/27-'OddsRatio_working_3-way'!T377</f>
        <v>0.27913561748148219</v>
      </c>
      <c r="W377" s="11">
        <f>'OddsRatio_working_3-way'!V377^2+4*'OddsRatio_working_3-way'!U377^3/27</f>
        <v>-9.0806038444765369E-3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0.14747652083572904</v>
      </c>
      <c r="Y377" s="11">
        <f>IF('OddsRatio_working_3-way'!W377&gt;=0,IF('OddsRatio_working_3-way'!V377+SQRT('OddsRatio_working_3-way'!W377)&gt;0,0,PI()),ACOS('OddsRatio_working_3-way'!V377/(2*'OddsRatio_working_3-way'!X377)))</f>
        <v>0.32897782927430819</v>
      </c>
      <c r="Z377" s="11">
        <f>'OddsRatio_working_3-way'!X377^(1/3)*COS('OddsRatio_working_3-way'!Y377/3)</f>
        <v>0.52515940539520101</v>
      </c>
      <c r="AA377" s="11">
        <f>'OddsRatio_working_3-way'!X377^(1/3)*COS(('OddsRatio_working_3-way'!Y377+2*PI())/3)</f>
        <v>-0.31265377088494489</v>
      </c>
      <c r="AB377" s="11">
        <f>'OddsRatio_working_3-way'!X377^(1/3)*COS(('OddsRatio_working_3-way'!Y377+4*PI())/3)</f>
        <v>-0.21250563451025603</v>
      </c>
      <c r="AC377" s="11">
        <f>'OddsRatio_working_3-way'!X377^(1/3)*SIN('OddsRatio_working_3-way'!Y377/3)</f>
        <v>5.7820553494765996E-2</v>
      </c>
      <c r="AD377" s="11">
        <f>'OddsRatio_working_3-way'!X377^(1/3)*SIN(('OddsRatio_working_3-way'!Y377+2*PI())/3)</f>
        <v>0.42589110936119173</v>
      </c>
      <c r="AE377" s="11">
        <f>'OddsRatio_working_3-way'!X377^(1/3)*SIN(('OddsRatio_working_3-way'!Y377+4*PI())/3)</f>
        <v>-0.48371166285595768</v>
      </c>
      <c r="AF377" s="11">
        <f>-'OddsRatio_working_3-way'!U377/(3*'OddsRatio_working_3-way'!X377^(1/3))*COS(('OddsRatio_working_3-way'!Y377)/3)</f>
        <v>0.5251594053952009</v>
      </c>
      <c r="AG377" s="11">
        <f>-'OddsRatio_working_3-way'!U377/(3*'OddsRatio_working_3-way'!X377^(1/3))*COS(('OddsRatio_working_3-way'!Y377+2*PI())/3)</f>
        <v>-0.31265377088494484</v>
      </c>
      <c r="AH377" s="11">
        <f>-'OddsRatio_working_3-way'!U377/(3*'OddsRatio_working_3-way'!X377^(1/3))*COS(('OddsRatio_working_3-way'!Y377+4*PI())/3)</f>
        <v>-0.21250563451025598</v>
      </c>
      <c r="AI377" s="11">
        <f>'OddsRatio_working_3-way'!U377/(3*'OddsRatio_working_3-way'!X377^(1/3))*SIN(('OddsRatio_working_3-way'!Y377)/3)</f>
        <v>-5.7820553494765989E-2</v>
      </c>
      <c r="AJ377" s="11">
        <f>'OddsRatio_working_3-way'!U377/(3*'OddsRatio_working_3-way'!X377^(1/3))*SIN(('OddsRatio_working_3-way'!Y377+2*PI())/3)</f>
        <v>-0.42589110936119162</v>
      </c>
      <c r="AK377" s="11">
        <f>'OddsRatio_working_3-way'!U377/(3*'OddsRatio_working_3-way'!X377^(1/3))*SIN(('OddsRatio_working_3-way'!Y377+4*PI())/3)</f>
        <v>0.48371166285595757</v>
      </c>
      <c r="AL377" s="11">
        <f>'OddsRatio_working_3-way'!Z377+'OddsRatio_working_3-way'!AF377</f>
        <v>1.0503188107904018</v>
      </c>
      <c r="AM377" s="11">
        <f>'OddsRatio_working_3-way'!AA377+'OddsRatio_working_3-way'!AG377</f>
        <v>-0.62530754176988967</v>
      </c>
      <c r="AN377" s="11">
        <f>'OddsRatio_working_3-way'!AB377+'OddsRatio_working_3-way'!AH377</f>
        <v>-0.42501126902051201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1.0503188107904018</v>
      </c>
      <c r="AS377" s="11">
        <f>IF(('OddsRatio_working_3-way'!X377=0),IF(Q377&gt;0,-Q377^(1/3),(-Q377)^(1/3)),'OddsRatio_working_3-way'!AM377-'OddsRatio_working_3-way'!R377/3)</f>
        <v>-0.62530754176988967</v>
      </c>
      <c r="AT377" s="11">
        <f>IF(('OddsRatio_working_3-way'!X377=0),IF(Q377&gt;0,-Q377^(1/3),(-Q377)^(1/3)),'OddsRatio_working_3-way'!AN377-'OddsRatio_working_3-way'!R377/3)</f>
        <v>-0.42501126902051201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3.76</v>
      </c>
      <c r="C378" s="4">
        <f>IF('True_Odds_Calculator_3-way'!C379="","",'True_Odds_Calculator_3-way'!C379)</f>
        <v>4.33</v>
      </c>
      <c r="D378" s="9">
        <f t="shared" si="78"/>
        <v>0.52541153112902383</v>
      </c>
      <c r="E378" s="9">
        <f t="shared" si="79"/>
        <v>0.25426072363451874</v>
      </c>
      <c r="F378" s="9">
        <f t="shared" si="80"/>
        <v>0.22032774523645773</v>
      </c>
      <c r="G378" s="9">
        <f t="shared" si="81"/>
        <v>1.0626705773711218</v>
      </c>
      <c r="H378" s="9">
        <f t="shared" si="82"/>
        <v>1.9032699907654536</v>
      </c>
      <c r="I378" s="9">
        <f t="shared" si="83"/>
        <v>3.9329707935442957</v>
      </c>
      <c r="J378" s="9">
        <f t="shared" si="84"/>
        <v>4.5386930226458357</v>
      </c>
      <c r="K378" s="11">
        <f t="shared" si="85"/>
        <v>0.54054054054054046</v>
      </c>
      <c r="L378" s="11">
        <f t="shared" si="86"/>
        <v>0.26595744680851063</v>
      </c>
      <c r="M378" s="11">
        <f t="shared" si="87"/>
        <v>0.23094688221709006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-0.25937300378359796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0.23041566454666546</v>
      </c>
      <c r="Q378" s="11">
        <f>2*'OddsRatio_working_3-way'!K378*'OddsRatio_working_3-way'!L378*'OddsRatio_working_3-way'!M378</f>
        <v>6.6402208803073612E-2</v>
      </c>
      <c r="R378" s="11">
        <f t="shared" si="88"/>
        <v>0</v>
      </c>
      <c r="S378" s="11">
        <f t="shared" si="89"/>
        <v>-0.88835638707761422</v>
      </c>
      <c r="T378" s="11">
        <f t="shared" si="90"/>
        <v>-0.25601048618951416</v>
      </c>
      <c r="U378" s="11">
        <f>'OddsRatio_working_3-way'!S378-'OddsRatio_working_3-way'!R378^2/3</f>
        <v>-0.88835638707761422</v>
      </c>
      <c r="V378" s="11">
        <f>'OddsRatio_working_3-way'!S378*'OddsRatio_working_3-way'!R378/3-2*'OddsRatio_working_3-way'!R378^3/27-'OddsRatio_working_3-way'!T378</f>
        <v>0.25601048618951416</v>
      </c>
      <c r="W378" s="11">
        <f>'OddsRatio_working_3-way'!V378^2+4*'OddsRatio_working_3-way'!U378^3/27</f>
        <v>-3.832092593578719E-2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0.16113836831647096</v>
      </c>
      <c r="Y378" s="11">
        <f>IF('OddsRatio_working_3-way'!W378&gt;=0,IF('OddsRatio_working_3-way'!V378+SQRT('OddsRatio_working_3-way'!W378)&gt;0,0,PI()),ACOS('OddsRatio_working_3-way'!V378/(2*'OddsRatio_working_3-way'!X378)))</f>
        <v>0.65280864593451338</v>
      </c>
      <c r="Z378" s="11">
        <f>'OddsRatio_working_3-way'!X378^(1/3)*COS('OddsRatio_working_3-way'!Y378/3)</f>
        <v>0.53133528868556101</v>
      </c>
      <c r="AA378" s="11">
        <f>'OddsRatio_working_3-way'!X378^(1/3)*COS(('OddsRatio_working_3-way'!Y378+2*PI())/3)</f>
        <v>-0.36740851625509119</v>
      </c>
      <c r="AB378" s="11">
        <f>'OddsRatio_working_3-way'!X378^(1/3)*COS(('OddsRatio_working_3-way'!Y378+4*PI())/3)</f>
        <v>-0.1639267724304698</v>
      </c>
      <c r="AC378" s="11">
        <f>'OddsRatio_working_3-way'!X378^(1/3)*SIN('OddsRatio_working_3-way'!Y378/3)</f>
        <v>0.11748023957231961</v>
      </c>
      <c r="AD378" s="11">
        <f>'OddsRatio_working_3-way'!X378^(1/3)*SIN(('OddsRatio_working_3-way'!Y378+2*PI())/3)</f>
        <v>0.4014097381426745</v>
      </c>
      <c r="AE378" s="11">
        <f>'OddsRatio_working_3-way'!X378^(1/3)*SIN(('OddsRatio_working_3-way'!Y378+4*PI())/3)</f>
        <v>-0.51888997771499412</v>
      </c>
      <c r="AF378" s="11">
        <f>-'OddsRatio_working_3-way'!U378/(3*'OddsRatio_working_3-way'!X378^(1/3))*COS(('OddsRatio_working_3-way'!Y378)/3)</f>
        <v>0.5313352886855609</v>
      </c>
      <c r="AG378" s="11">
        <f>-'OddsRatio_working_3-way'!U378/(3*'OddsRatio_working_3-way'!X378^(1/3))*COS(('OddsRatio_working_3-way'!Y378+2*PI())/3)</f>
        <v>-0.36740851625509108</v>
      </c>
      <c r="AH378" s="11">
        <f>-'OddsRatio_working_3-way'!U378/(3*'OddsRatio_working_3-way'!X378^(1/3))*COS(('OddsRatio_working_3-way'!Y378+4*PI())/3)</f>
        <v>-0.16392677243046977</v>
      </c>
      <c r="AI378" s="11">
        <f>'OddsRatio_working_3-way'!U378/(3*'OddsRatio_working_3-way'!X378^(1/3))*SIN(('OddsRatio_working_3-way'!Y378)/3)</f>
        <v>-0.11748023957231958</v>
      </c>
      <c r="AJ378" s="11">
        <f>'OddsRatio_working_3-way'!U378/(3*'OddsRatio_working_3-way'!X378^(1/3))*SIN(('OddsRatio_working_3-way'!Y378+2*PI())/3)</f>
        <v>-0.40140973814267444</v>
      </c>
      <c r="AK378" s="11">
        <f>'OddsRatio_working_3-way'!U378/(3*'OddsRatio_working_3-way'!X378^(1/3))*SIN(('OddsRatio_working_3-way'!Y378+4*PI())/3)</f>
        <v>0.51888997771499401</v>
      </c>
      <c r="AL378" s="11">
        <f>'OddsRatio_working_3-way'!Z378+'OddsRatio_working_3-way'!AF378</f>
        <v>1.0626705773711218</v>
      </c>
      <c r="AM378" s="11">
        <f>'OddsRatio_working_3-way'!AA378+'OddsRatio_working_3-way'!AG378</f>
        <v>-0.73481703251018227</v>
      </c>
      <c r="AN378" s="11">
        <f>'OddsRatio_working_3-way'!AB378+'OddsRatio_working_3-way'!AH378</f>
        <v>-0.32785354486093954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1.0626705773711218</v>
      </c>
      <c r="AS378" s="11">
        <f>IF(('OddsRatio_working_3-way'!X378=0),IF(Q378&gt;0,-Q378^(1/3),(-Q378)^(1/3)),'OddsRatio_working_3-way'!AM378-'OddsRatio_working_3-way'!R378/3)</f>
        <v>-0.73481703251018227</v>
      </c>
      <c r="AT378" s="11">
        <f>IF(('OddsRatio_working_3-way'!X378=0),IF(Q378&gt;0,-Q378^(1/3),(-Q378)^(1/3)),'OddsRatio_working_3-way'!AN378-'OddsRatio_working_3-way'!R378/3)</f>
        <v>-0.32785354486093954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2.7</v>
      </c>
      <c r="B379" s="4">
        <f>IF('True_Odds_Calculator_3-way'!B380="","",'True_Odds_Calculator_3-way'!B380)</f>
        <v>3.87</v>
      </c>
      <c r="C379" s="4">
        <f>IF('True_Odds_Calculator_3-way'!C380="","",'True_Odds_Calculator_3-way'!C380)</f>
        <v>2.54</v>
      </c>
      <c r="D379" s="9">
        <f t="shared" si="78"/>
        <v>0.36246722035572959</v>
      </c>
      <c r="E379" s="9">
        <f t="shared" si="79"/>
        <v>0.25192808815348283</v>
      </c>
      <c r="F379" s="9">
        <f t="shared" si="80"/>
        <v>0.38560469149078769</v>
      </c>
      <c r="G379" s="9">
        <f t="shared" si="81"/>
        <v>1.034629508775001</v>
      </c>
      <c r="H379" s="9">
        <f t="shared" si="82"/>
        <v>2.7588701649175014</v>
      </c>
      <c r="I379" s="9">
        <f t="shared" si="83"/>
        <v>3.9693866901842534</v>
      </c>
      <c r="J379" s="9">
        <f t="shared" si="84"/>
        <v>2.5933294435135017</v>
      </c>
      <c r="K379" s="11">
        <f t="shared" si="85"/>
        <v>0.37037037037037035</v>
      </c>
      <c r="L379" s="11">
        <f t="shared" si="86"/>
        <v>0.25839793281653745</v>
      </c>
      <c r="M379" s="11">
        <f t="shared" si="87"/>
        <v>0.39370078740157477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-0.28310210147073567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0.23021454790158113</v>
      </c>
      <c r="Q379" s="11">
        <f>2*'OddsRatio_working_3-way'!K379*'OddsRatio_working_3-way'!L379*'OddsRatio_working_3-way'!M379</f>
        <v>7.5356644157637029E-2</v>
      </c>
      <c r="R379" s="11">
        <f t="shared" si="88"/>
        <v>0</v>
      </c>
      <c r="S379" s="11">
        <f t="shared" si="89"/>
        <v>-0.81318558465514768</v>
      </c>
      <c r="T379" s="11">
        <f t="shared" si="90"/>
        <v>-0.26618186077091577</v>
      </c>
      <c r="U379" s="11">
        <f>'OddsRatio_working_3-way'!S379-'OddsRatio_working_3-way'!R379^2/3</f>
        <v>-0.81318558465514768</v>
      </c>
      <c r="V379" s="11">
        <f>'OddsRatio_working_3-way'!S379*'OddsRatio_working_3-way'!R379/3-2*'OddsRatio_working_3-way'!R379^3/27-'OddsRatio_working_3-way'!T379</f>
        <v>0.26618186077091577</v>
      </c>
      <c r="W379" s="11">
        <f>'OddsRatio_working_3-way'!V379^2+4*'OddsRatio_working_3-way'!U379^3/27</f>
        <v>-8.8117915330358926E-3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0.14112456779074922</v>
      </c>
      <c r="Y379" s="11">
        <f>IF('OddsRatio_working_3-way'!W379&gt;=0,IF('OddsRatio_working_3-way'!V379+SQRT('OddsRatio_working_3-way'!W379)&gt;0,0,PI()),ACOS('OddsRatio_working_3-way'!V379/(2*'OddsRatio_working_3-way'!X379)))</f>
        <v>0.33904071797120294</v>
      </c>
      <c r="Z379" s="11">
        <f>'OddsRatio_working_3-way'!X379^(1/3)*COS('OddsRatio_working_3-way'!Y379/3)</f>
        <v>0.51731475438750063</v>
      </c>
      <c r="AA379" s="11">
        <f>'OddsRatio_working_3-way'!X379^(1/3)*COS(('OddsRatio_working_3-way'!Y379+2*PI())/3)</f>
        <v>-0.30950499103684975</v>
      </c>
      <c r="AB379" s="11">
        <f>'OddsRatio_working_3-way'!X379^(1/3)*COS(('OddsRatio_working_3-way'!Y379+4*PI())/3)</f>
        <v>-0.20780976335065093</v>
      </c>
      <c r="AC379" s="11">
        <f>'OddsRatio_working_3-way'!X379^(1/3)*SIN('OddsRatio_working_3-way'!Y379/3)</f>
        <v>5.8713767079927155E-2</v>
      </c>
      <c r="AD379" s="11">
        <f>'OddsRatio_working_3-way'!X379^(1/3)*SIN(('OddsRatio_working_3-way'!Y379+2*PI())/3)</f>
        <v>0.41865083551211923</v>
      </c>
      <c r="AE379" s="11">
        <f>'OddsRatio_working_3-way'!X379^(1/3)*SIN(('OddsRatio_working_3-way'!Y379+4*PI())/3)</f>
        <v>-0.47736460259204644</v>
      </c>
      <c r="AF379" s="11">
        <f>-'OddsRatio_working_3-way'!U379/(3*'OddsRatio_working_3-way'!X379^(1/3))*COS(('OddsRatio_working_3-way'!Y379)/3)</f>
        <v>0.51731475438750041</v>
      </c>
      <c r="AG379" s="11">
        <f>-'OddsRatio_working_3-way'!U379/(3*'OddsRatio_working_3-way'!X379^(1/3))*COS(('OddsRatio_working_3-way'!Y379+2*PI())/3)</f>
        <v>-0.30950499103684959</v>
      </c>
      <c r="AH379" s="11">
        <f>-'OddsRatio_working_3-way'!U379/(3*'OddsRatio_working_3-way'!X379^(1/3))*COS(('OddsRatio_working_3-way'!Y379+4*PI())/3)</f>
        <v>-0.20780976335065085</v>
      </c>
      <c r="AI379" s="11">
        <f>'OddsRatio_working_3-way'!U379/(3*'OddsRatio_working_3-way'!X379^(1/3))*SIN(('OddsRatio_working_3-way'!Y379)/3)</f>
        <v>-5.8713767079927134E-2</v>
      </c>
      <c r="AJ379" s="11">
        <f>'OddsRatio_working_3-way'!U379/(3*'OddsRatio_working_3-way'!X379^(1/3))*SIN(('OddsRatio_working_3-way'!Y379+2*PI())/3)</f>
        <v>-0.41865083551211907</v>
      </c>
      <c r="AK379" s="11">
        <f>'OddsRatio_working_3-way'!U379/(3*'OddsRatio_working_3-way'!X379^(1/3))*SIN(('OddsRatio_working_3-way'!Y379+4*PI())/3)</f>
        <v>0.47736460259204622</v>
      </c>
      <c r="AL379" s="11">
        <f>'OddsRatio_working_3-way'!Z379+'OddsRatio_working_3-way'!AF379</f>
        <v>1.034629508775001</v>
      </c>
      <c r="AM379" s="11">
        <f>'OddsRatio_working_3-way'!AA379+'OddsRatio_working_3-way'!AG379</f>
        <v>-0.61900998207369939</v>
      </c>
      <c r="AN379" s="11">
        <f>'OddsRatio_working_3-way'!AB379+'OddsRatio_working_3-way'!AH379</f>
        <v>-0.41561952670130176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1.034629508775001</v>
      </c>
      <c r="AS379" s="11">
        <f>IF(('OddsRatio_working_3-way'!X379=0),IF(Q379&gt;0,-Q379^(1/3),(-Q379)^(1/3)),'OddsRatio_working_3-way'!AM379-'OddsRatio_working_3-way'!R379/3)</f>
        <v>-0.61900998207369939</v>
      </c>
      <c r="AT379" s="11">
        <f>IF(('OddsRatio_working_3-way'!X379=0),IF(Q379&gt;0,-Q379^(1/3),(-Q379)^(1/3)),'OddsRatio_working_3-way'!AN379-'OddsRatio_working_3-way'!R379/3)</f>
        <v>-0.41561952670130176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3.96</v>
      </c>
      <c r="C380" s="4">
        <f>IF('True_Odds_Calculator_3-way'!C381="","",'True_Odds_Calculator_3-way'!C381)</f>
        <v>4.71</v>
      </c>
      <c r="D380" s="9">
        <f t="shared" si="78"/>
        <v>0.54897158962530568</v>
      </c>
      <c r="E380" s="9">
        <f t="shared" si="79"/>
        <v>0.24519692157834355</v>
      </c>
      <c r="F380" s="9">
        <f t="shared" si="80"/>
        <v>0.2058314887963508</v>
      </c>
      <c r="G380" s="9">
        <f t="shared" si="81"/>
        <v>1.039984671772644</v>
      </c>
      <c r="H380" s="9">
        <f t="shared" si="82"/>
        <v>1.8215878907003888</v>
      </c>
      <c r="I380" s="9">
        <f t="shared" si="83"/>
        <v>4.0783546284470269</v>
      </c>
      <c r="J380" s="9">
        <f t="shared" si="84"/>
        <v>4.8583431322765085</v>
      </c>
      <c r="K380" s="11">
        <f t="shared" si="85"/>
        <v>0.55865921787709494</v>
      </c>
      <c r="L380" s="11">
        <f t="shared" si="86"/>
        <v>0.25252525252525254</v>
      </c>
      <c r="M380" s="11">
        <f t="shared" si="87"/>
        <v>0.21231422505307856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-0.25985051861292841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0.22344451764798348</v>
      </c>
      <c r="Q380" s="11">
        <f>2*'OddsRatio_working_3-way'!K380*'OddsRatio_working_3-way'!L380*'OddsRatio_working_3-way'!M380</f>
        <v>5.9904696420370912E-2</v>
      </c>
      <c r="R380" s="11">
        <f t="shared" si="88"/>
        <v>0</v>
      </c>
      <c r="S380" s="11">
        <f t="shared" si="89"/>
        <v>-0.85989636980800077</v>
      </c>
      <c r="T380" s="11">
        <f t="shared" si="90"/>
        <v>-0.23053521978766781</v>
      </c>
      <c r="U380" s="11">
        <f>'OddsRatio_working_3-way'!S380-'OddsRatio_working_3-way'!R380^2/3</f>
        <v>-0.85989636980800077</v>
      </c>
      <c r="V380" s="11">
        <f>'OddsRatio_working_3-way'!S380*'OddsRatio_working_3-way'!R380/3-2*'OddsRatio_working_3-way'!R380^3/27-'OddsRatio_working_3-way'!T380</f>
        <v>0.23053521978766781</v>
      </c>
      <c r="W380" s="11">
        <f>'OddsRatio_working_3-way'!V380^2+4*'OddsRatio_working_3-way'!U380^3/27</f>
        <v>-4.1049970665015874E-2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0.15345720757556824</v>
      </c>
      <c r="Y380" s="11">
        <f>IF('OddsRatio_working_3-way'!W380&gt;=0,IF('OddsRatio_working_3-way'!V380+SQRT('OddsRatio_working_3-way'!W380)&gt;0,0,PI()),ACOS('OddsRatio_working_3-way'!V380/(2*'OddsRatio_working_3-way'!X380)))</f>
        <v>0.72101138107803264</v>
      </c>
      <c r="Z380" s="11">
        <f>'OddsRatio_working_3-way'!X380^(1/3)*COS('OddsRatio_working_3-way'!Y380/3)</f>
        <v>0.51999233588632199</v>
      </c>
      <c r="AA380" s="11">
        <f>'OddsRatio_working_3-way'!X380^(1/3)*COS(('OddsRatio_working_3-way'!Y380+2*PI())/3)</f>
        <v>-0.3703595242559114</v>
      </c>
      <c r="AB380" s="11">
        <f>'OddsRatio_working_3-way'!X380^(1/3)*COS(('OddsRatio_working_3-way'!Y380+4*PI())/3)</f>
        <v>-0.14963281163041067</v>
      </c>
      <c r="AC380" s="11">
        <f>'OddsRatio_working_3-way'!X380^(1/3)*SIN('OddsRatio_working_3-way'!Y380/3)</f>
        <v>0.12743662695167399</v>
      </c>
      <c r="AD380" s="11">
        <f>'OddsRatio_working_3-way'!X380^(1/3)*SIN(('OddsRatio_working_3-way'!Y380+2*PI())/3)</f>
        <v>0.38660825917492836</v>
      </c>
      <c r="AE380" s="11">
        <f>'OddsRatio_working_3-way'!X380^(1/3)*SIN(('OddsRatio_working_3-way'!Y380+4*PI())/3)</f>
        <v>-0.51404488612660248</v>
      </c>
      <c r="AF380" s="11">
        <f>-'OddsRatio_working_3-way'!U380/(3*'OddsRatio_working_3-way'!X380^(1/3))*COS(('OddsRatio_working_3-way'!Y380)/3)</f>
        <v>0.51999233588632199</v>
      </c>
      <c r="AG380" s="11">
        <f>-'OddsRatio_working_3-way'!U380/(3*'OddsRatio_working_3-way'!X380^(1/3))*COS(('OddsRatio_working_3-way'!Y380+2*PI())/3)</f>
        <v>-0.3703595242559114</v>
      </c>
      <c r="AH380" s="11">
        <f>-'OddsRatio_working_3-way'!U380/(3*'OddsRatio_working_3-way'!X380^(1/3))*COS(('OddsRatio_working_3-way'!Y380+4*PI())/3)</f>
        <v>-0.14963281163041067</v>
      </c>
      <c r="AI380" s="11">
        <f>'OddsRatio_working_3-way'!U380/(3*'OddsRatio_working_3-way'!X380^(1/3))*SIN(('OddsRatio_working_3-way'!Y380)/3)</f>
        <v>-0.12743662695167399</v>
      </c>
      <c r="AJ380" s="11">
        <f>'OddsRatio_working_3-way'!U380/(3*'OddsRatio_working_3-way'!X380^(1/3))*SIN(('OddsRatio_working_3-way'!Y380+2*PI())/3)</f>
        <v>-0.38660825917492836</v>
      </c>
      <c r="AK380" s="11">
        <f>'OddsRatio_working_3-way'!U380/(3*'OddsRatio_working_3-way'!X380^(1/3))*SIN(('OddsRatio_working_3-way'!Y380+4*PI())/3)</f>
        <v>0.51404488612660248</v>
      </c>
      <c r="AL380" s="11">
        <f>'OddsRatio_working_3-way'!Z380+'OddsRatio_working_3-way'!AF380</f>
        <v>1.039984671772644</v>
      </c>
      <c r="AM380" s="11">
        <f>'OddsRatio_working_3-way'!AA380+'OddsRatio_working_3-way'!AG380</f>
        <v>-0.7407190485118228</v>
      </c>
      <c r="AN380" s="11">
        <f>'OddsRatio_working_3-way'!AB380+'OddsRatio_working_3-way'!AH380</f>
        <v>-0.29926562326082135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1.039984671772644</v>
      </c>
      <c r="AS380" s="11">
        <f>IF(('OddsRatio_working_3-way'!X380=0),IF(Q380&gt;0,-Q380^(1/3),(-Q380)^(1/3)),'OddsRatio_working_3-way'!AM380-'OddsRatio_working_3-way'!R380/3)</f>
        <v>-0.7407190485118228</v>
      </c>
      <c r="AT380" s="11">
        <f>IF(('OddsRatio_working_3-way'!X380=0),IF(Q380&gt;0,-Q380^(1/3),(-Q380)^(1/3)),'OddsRatio_working_3-way'!AN380-'OddsRatio_working_3-way'!R380/3)</f>
        <v>-0.29926562326082135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2.19</v>
      </c>
      <c r="B381" s="4">
        <f>IF('True_Odds_Calculator_3-way'!B382="","",'True_Odds_Calculator_3-way'!B382)</f>
        <v>3.65</v>
      </c>
      <c r="C381" s="4">
        <f>IF('True_Odds_Calculator_3-way'!C382="","",'True_Odds_Calculator_3-way'!C382)</f>
        <v>3.42</v>
      </c>
      <c r="D381" s="9">
        <f t="shared" si="78"/>
        <v>0.44786450356535207</v>
      </c>
      <c r="E381" s="9">
        <f t="shared" si="79"/>
        <v>0.26699764544090177</v>
      </c>
      <c r="F381" s="9">
        <f t="shared" si="80"/>
        <v>0.28513785099374611</v>
      </c>
      <c r="G381" s="9">
        <f t="shared" si="81"/>
        <v>1.0359816531003738</v>
      </c>
      <c r="H381" s="9">
        <f t="shared" si="82"/>
        <v>2.2328181671894449</v>
      </c>
      <c r="I381" s="9">
        <f t="shared" si="83"/>
        <v>3.7453513807159906</v>
      </c>
      <c r="J381" s="9">
        <f t="shared" si="84"/>
        <v>3.5070756005029051</v>
      </c>
      <c r="K381" s="11">
        <f t="shared" si="85"/>
        <v>0.45662100456621008</v>
      </c>
      <c r="L381" s="11">
        <f t="shared" si="86"/>
        <v>0.27397260273972601</v>
      </c>
      <c r="M381" s="11">
        <f t="shared" si="87"/>
        <v>0.29239766081871343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-0.27915481035944056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0.22898722170828129</v>
      </c>
      <c r="Q381" s="11">
        <f>2*'OddsRatio_working_3-way'!K381*'OddsRatio_working_3-way'!L381*'OddsRatio_working_3-way'!M381</f>
        <v>7.3158856775808703E-2</v>
      </c>
      <c r="R381" s="11">
        <f t="shared" si="88"/>
        <v>0</v>
      </c>
      <c r="S381" s="11">
        <f t="shared" si="89"/>
        <v>-0.82028757238120542</v>
      </c>
      <c r="T381" s="11">
        <f t="shared" si="90"/>
        <v>-0.26207270683105599</v>
      </c>
      <c r="U381" s="11">
        <f>'OddsRatio_working_3-way'!S381-'OddsRatio_working_3-way'!R381^2/3</f>
        <v>-0.82028757238120542</v>
      </c>
      <c r="V381" s="11">
        <f>'OddsRatio_working_3-way'!S381*'OddsRatio_working_3-way'!R381/3-2*'OddsRatio_working_3-way'!R381^3/27-'OddsRatio_working_3-way'!T381</f>
        <v>0.26207270683105599</v>
      </c>
      <c r="W381" s="11">
        <f>'OddsRatio_working_3-way'!V381^2+4*'OddsRatio_working_3-way'!U381^3/27</f>
        <v>-1.3088014033194525E-2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0.14297737382095738</v>
      </c>
      <c r="Y381" s="11">
        <f>IF('OddsRatio_working_3-way'!W381&gt;=0,IF('OddsRatio_working_3-way'!V381+SQRT('OddsRatio_working_3-way'!W381)&gt;0,0,PI()),ACOS('OddsRatio_working_3-way'!V381/(2*'OddsRatio_working_3-way'!X381)))</f>
        <v>0.41159682035642797</v>
      </c>
      <c r="Z381" s="11">
        <f>'OddsRatio_working_3-way'!X381^(1/3)*COS('OddsRatio_working_3-way'!Y381/3)</f>
        <v>0.51799082655018691</v>
      </c>
      <c r="AA381" s="11">
        <f>'OddsRatio_working_3-way'!X381^(1/3)*COS(('OddsRatio_working_3-way'!Y381+2*PI())/3)</f>
        <v>-0.32093103148216429</v>
      </c>
      <c r="AB381" s="11">
        <f>'OddsRatio_working_3-way'!X381^(1/3)*COS(('OddsRatio_working_3-way'!Y381+4*PI())/3)</f>
        <v>-0.19705979506802274</v>
      </c>
      <c r="AC381" s="11">
        <f>'OddsRatio_working_3-way'!X381^(1/3)*SIN('OddsRatio_working_3-way'!Y381/3)</f>
        <v>7.1517091688556661E-2</v>
      </c>
      <c r="AD381" s="11">
        <f>'OddsRatio_working_3-way'!X381^(1/3)*SIN(('OddsRatio_working_3-way'!Y381+2*PI())/3)</f>
        <v>0.41283466887548248</v>
      </c>
      <c r="AE381" s="11">
        <f>'OddsRatio_working_3-way'!X381^(1/3)*SIN(('OddsRatio_working_3-way'!Y381+4*PI())/3)</f>
        <v>-0.48435176056403895</v>
      </c>
      <c r="AF381" s="11">
        <f>-'OddsRatio_working_3-way'!U381/(3*'OddsRatio_working_3-way'!X381^(1/3))*COS(('OddsRatio_working_3-way'!Y381)/3)</f>
        <v>0.5179908265501868</v>
      </c>
      <c r="AG381" s="11">
        <f>-'OddsRatio_working_3-way'!U381/(3*'OddsRatio_working_3-way'!X381^(1/3))*COS(('OddsRatio_working_3-way'!Y381+2*PI())/3)</f>
        <v>-0.32093103148216423</v>
      </c>
      <c r="AH381" s="11">
        <f>-'OddsRatio_working_3-way'!U381/(3*'OddsRatio_working_3-way'!X381^(1/3))*COS(('OddsRatio_working_3-way'!Y381+4*PI())/3)</f>
        <v>-0.19705979506802271</v>
      </c>
      <c r="AI381" s="11">
        <f>'OddsRatio_working_3-way'!U381/(3*'OddsRatio_working_3-way'!X381^(1/3))*SIN(('OddsRatio_working_3-way'!Y381)/3)</f>
        <v>-7.1517091688556633E-2</v>
      </c>
      <c r="AJ381" s="11">
        <f>'OddsRatio_working_3-way'!U381/(3*'OddsRatio_working_3-way'!X381^(1/3))*SIN(('OddsRatio_working_3-way'!Y381+2*PI())/3)</f>
        <v>-0.41283466887548242</v>
      </c>
      <c r="AK381" s="11">
        <f>'OddsRatio_working_3-way'!U381/(3*'OddsRatio_working_3-way'!X381^(1/3))*SIN(('OddsRatio_working_3-way'!Y381+4*PI())/3)</f>
        <v>0.48435176056403884</v>
      </c>
      <c r="AL381" s="11">
        <f>'OddsRatio_working_3-way'!Z381+'OddsRatio_working_3-way'!AF381</f>
        <v>1.0359816531003738</v>
      </c>
      <c r="AM381" s="11">
        <f>'OddsRatio_working_3-way'!AA381+'OddsRatio_working_3-way'!AG381</f>
        <v>-0.64186206296432857</v>
      </c>
      <c r="AN381" s="11">
        <f>'OddsRatio_working_3-way'!AB381+'OddsRatio_working_3-way'!AH381</f>
        <v>-0.39411959013604547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1.0359816531003738</v>
      </c>
      <c r="AS381" s="11">
        <f>IF(('OddsRatio_working_3-way'!X381=0),IF(Q381&gt;0,-Q381^(1/3),(-Q381)^(1/3)),'OddsRatio_working_3-way'!AM381-'OddsRatio_working_3-way'!R381/3)</f>
        <v>-0.64186206296432857</v>
      </c>
      <c r="AT381" s="11">
        <f>IF(('OddsRatio_working_3-way'!X381=0),IF(Q381&gt;0,-Q381^(1/3),(-Q381)^(1/3)),'OddsRatio_working_3-way'!AN381-'OddsRatio_working_3-way'!R381/3)</f>
        <v>-0.39411959013604547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6.22</v>
      </c>
      <c r="B382" s="4">
        <f>IF('True_Odds_Calculator_3-way'!B383="","",'True_Odds_Calculator_3-way'!B383)</f>
        <v>4.78</v>
      </c>
      <c r="C382" s="4">
        <f>IF('True_Odds_Calculator_3-way'!C383="","",'True_Odds_Calculator_3-way'!C383)</f>
        <v>1.53</v>
      </c>
      <c r="D382" s="9">
        <f t="shared" si="78"/>
        <v>0.15479558814223215</v>
      </c>
      <c r="E382" s="9">
        <f t="shared" si="79"/>
        <v>0.20186160788556529</v>
      </c>
      <c r="F382" s="9">
        <f t="shared" si="80"/>
        <v>0.64334280397220223</v>
      </c>
      <c r="G382" s="9">
        <f t="shared" si="81"/>
        <v>1.0460023824901636</v>
      </c>
      <c r="H382" s="9">
        <f t="shared" si="82"/>
        <v>6.4601324365986548</v>
      </c>
      <c r="I382" s="9">
        <f t="shared" si="83"/>
        <v>4.953889005812818</v>
      </c>
      <c r="J382" s="9">
        <f t="shared" si="84"/>
        <v>1.5543812627197868</v>
      </c>
      <c r="K382" s="11">
        <f t="shared" si="85"/>
        <v>0.16077170418006431</v>
      </c>
      <c r="L382" s="11">
        <f t="shared" si="86"/>
        <v>0.20920502092050208</v>
      </c>
      <c r="M382" s="11">
        <f t="shared" si="87"/>
        <v>0.65359477124183007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-0.22989443594575132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0.20949959537780144</v>
      </c>
      <c r="Q382" s="11">
        <f>2*'OddsRatio_working_3-way'!K382*'OddsRatio_working_3-way'!L382*'OddsRatio_working_3-way'!M382</f>
        <v>4.3966336910346578E-2</v>
      </c>
      <c r="R382" s="11">
        <f t="shared" si="88"/>
        <v>0</v>
      </c>
      <c r="S382" s="11">
        <f t="shared" si="89"/>
        <v>-0.91128606273549617</v>
      </c>
      <c r="T382" s="11">
        <f t="shared" si="90"/>
        <v>-0.19124576342822586</v>
      </c>
      <c r="U382" s="11">
        <f>'OddsRatio_working_3-way'!S382-'OddsRatio_working_3-way'!R382^2/3</f>
        <v>-0.91128606273549617</v>
      </c>
      <c r="V382" s="11">
        <f>'OddsRatio_working_3-way'!S382*'OddsRatio_working_3-way'!R382/3-2*'OddsRatio_working_3-way'!R382^3/27-'OddsRatio_working_3-way'!T382</f>
        <v>0.19124576342822586</v>
      </c>
      <c r="W382" s="11">
        <f>'OddsRatio_working_3-way'!V382^2+4*'OddsRatio_working_3-way'!U382^3/27</f>
        <v>-7.5539203612899924E-2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0.16741725242798669</v>
      </c>
      <c r="Y382" s="11">
        <f>IF('OddsRatio_working_3-way'!W382&gt;=0,IF('OddsRatio_working_3-way'!V382+SQRT('OddsRatio_working_3-way'!W382)&gt;0,0,PI()),ACOS('OddsRatio_working_3-way'!V382/(2*'OddsRatio_working_3-way'!X382)))</f>
        <v>0.96287183627934714</v>
      </c>
      <c r="Z382" s="11">
        <f>'OddsRatio_working_3-way'!X382^(1/3)*COS('OddsRatio_working_3-way'!Y382/3)</f>
        <v>0.52300119124508182</v>
      </c>
      <c r="AA382" s="11">
        <f>'OddsRatio_working_3-way'!X382^(1/3)*COS(('OddsRatio_working_3-way'!Y382+2*PI())/3)</f>
        <v>-0.41207891793701967</v>
      </c>
      <c r="AB382" s="11">
        <f>'OddsRatio_working_3-way'!X382^(1/3)*COS(('OddsRatio_working_3-way'!Y382+4*PI())/3)</f>
        <v>-0.11092227330806184</v>
      </c>
      <c r="AC382" s="11">
        <f>'OddsRatio_working_3-way'!X382^(1/3)*SIN('OddsRatio_working_3-way'!Y382/3)</f>
        <v>0.17387286984477321</v>
      </c>
      <c r="AD382" s="11">
        <f>'OddsRatio_working_3-way'!X382^(1/3)*SIN(('OddsRatio_working_3-way'!Y382+2*PI())/3)</f>
        <v>0.36599588290537788</v>
      </c>
      <c r="AE382" s="11">
        <f>'OddsRatio_working_3-way'!X382^(1/3)*SIN(('OddsRatio_working_3-way'!Y382+4*PI())/3)</f>
        <v>-0.539868752750151</v>
      </c>
      <c r="AF382" s="11">
        <f>-'OddsRatio_working_3-way'!U382/(3*'OddsRatio_working_3-way'!X382^(1/3))*COS(('OddsRatio_working_3-way'!Y382)/3)</f>
        <v>0.52300119124508182</v>
      </c>
      <c r="AG382" s="11">
        <f>-'OddsRatio_working_3-way'!U382/(3*'OddsRatio_working_3-way'!X382^(1/3))*COS(('OddsRatio_working_3-way'!Y382+2*PI())/3)</f>
        <v>-0.41207891793701967</v>
      </c>
      <c r="AH382" s="11">
        <f>-'OddsRatio_working_3-way'!U382/(3*'OddsRatio_working_3-way'!X382^(1/3))*COS(('OddsRatio_working_3-way'!Y382+4*PI())/3)</f>
        <v>-0.11092227330806184</v>
      </c>
      <c r="AI382" s="11">
        <f>'OddsRatio_working_3-way'!U382/(3*'OddsRatio_working_3-way'!X382^(1/3))*SIN(('OddsRatio_working_3-way'!Y382)/3)</f>
        <v>-0.17387286984477321</v>
      </c>
      <c r="AJ382" s="11">
        <f>'OddsRatio_working_3-way'!U382/(3*'OddsRatio_working_3-way'!X382^(1/3))*SIN(('OddsRatio_working_3-way'!Y382+2*PI())/3)</f>
        <v>-0.36599588290537788</v>
      </c>
      <c r="AK382" s="11">
        <f>'OddsRatio_working_3-way'!U382/(3*'OddsRatio_working_3-way'!X382^(1/3))*SIN(('OddsRatio_working_3-way'!Y382+4*PI())/3)</f>
        <v>0.539868752750151</v>
      </c>
      <c r="AL382" s="11">
        <f>'OddsRatio_working_3-way'!Z382+'OddsRatio_working_3-way'!AF382</f>
        <v>1.0460023824901636</v>
      </c>
      <c r="AM382" s="11">
        <f>'OddsRatio_working_3-way'!AA382+'OddsRatio_working_3-way'!AG382</f>
        <v>-0.82415783587403935</v>
      </c>
      <c r="AN382" s="11">
        <f>'OddsRatio_working_3-way'!AB382+'OddsRatio_working_3-way'!AH382</f>
        <v>-0.22184454661612368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1.0460023824901636</v>
      </c>
      <c r="AS382" s="11">
        <f>IF(('OddsRatio_working_3-way'!X382=0),IF(Q382&gt;0,-Q382^(1/3),(-Q382)^(1/3)),'OddsRatio_working_3-way'!AM382-'OddsRatio_working_3-way'!R382/3)</f>
        <v>-0.82415783587403935</v>
      </c>
      <c r="AT382" s="11">
        <f>IF(('OddsRatio_working_3-way'!X382=0),IF(Q382&gt;0,-Q382^(1/3),(-Q382)^(1/3)),'OddsRatio_working_3-way'!AN382-'OddsRatio_working_3-way'!R382/3)</f>
        <v>-0.22184454661612368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1.75</v>
      </c>
      <c r="B383" s="4">
        <f>IF('True_Odds_Calculator_3-way'!B384="","",'True_Odds_Calculator_3-way'!B384)</f>
        <v>4.12</v>
      </c>
      <c r="C383" s="4">
        <f>IF('True_Odds_Calculator_3-way'!C384="","",'True_Odds_Calculator_3-way'!C384)</f>
        <v>4.6500000000000004</v>
      </c>
      <c r="D383" s="9">
        <f t="shared" si="78"/>
        <v>0.55934183406194582</v>
      </c>
      <c r="E383" s="9">
        <f t="shared" si="79"/>
        <v>0.23379166379654301</v>
      </c>
      <c r="F383" s="9">
        <f t="shared" si="80"/>
        <v>0.20686650214151087</v>
      </c>
      <c r="G383" s="9">
        <f t="shared" si="81"/>
        <v>1.0504206649160974</v>
      </c>
      <c r="H383" s="9">
        <f t="shared" si="82"/>
        <v>1.7878154986870736</v>
      </c>
      <c r="I383" s="9">
        <f t="shared" si="83"/>
        <v>4.2773124745382241</v>
      </c>
      <c r="J383" s="9">
        <f t="shared" si="84"/>
        <v>4.8340354269437569</v>
      </c>
      <c r="K383" s="11">
        <f t="shared" si="85"/>
        <v>0.5714285714285714</v>
      </c>
      <c r="L383" s="11">
        <f t="shared" si="86"/>
        <v>0.24271844660194175</v>
      </c>
      <c r="M383" s="11">
        <f t="shared" si="87"/>
        <v>0.21505376344086019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-0.25475370229519934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0.22430018045426753</v>
      </c>
      <c r="Q383" s="11">
        <f>2*'OddsRatio_working_3-way'!K383*'OddsRatio_working_3-way'!L383*'OddsRatio_working_3-way'!M383</f>
        <v>5.9654303312305181E-2</v>
      </c>
      <c r="R383" s="11">
        <f t="shared" si="88"/>
        <v>0</v>
      </c>
      <c r="S383" s="11">
        <f t="shared" si="89"/>
        <v>-0.88045896265074342</v>
      </c>
      <c r="T383" s="11">
        <f t="shared" si="90"/>
        <v>-0.23416461772626151</v>
      </c>
      <c r="U383" s="11">
        <f>'OddsRatio_working_3-way'!S383-'OddsRatio_working_3-way'!R383^2/3</f>
        <v>-0.88045896265074342</v>
      </c>
      <c r="V383" s="11">
        <f>'OddsRatio_working_3-way'!S383*'OddsRatio_working_3-way'!R383/3-2*'OddsRatio_working_3-way'!R383^3/27-'OddsRatio_working_3-way'!T383</f>
        <v>0.23416461772626151</v>
      </c>
      <c r="W383" s="11">
        <f>'OddsRatio_working_3-way'!V383^2+4*'OddsRatio_working_3-way'!U383^3/27</f>
        <v>-4.6283793765737963E-2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0.15899438823479287</v>
      </c>
      <c r="Y383" s="11">
        <f>IF('OddsRatio_working_3-way'!W383&gt;=0,IF('OddsRatio_working_3-way'!V383+SQRT('OddsRatio_working_3-way'!W383)&gt;0,0,PI()),ACOS('OddsRatio_working_3-way'!V383/(2*'OddsRatio_working_3-way'!X383)))</f>
        <v>0.74307340750226591</v>
      </c>
      <c r="Z383" s="11">
        <f>'OddsRatio_working_3-way'!X383^(1/3)*COS('OddsRatio_working_3-way'!Y383/3)</f>
        <v>0.52521033245804871</v>
      </c>
      <c r="AA383" s="11">
        <f>'OddsRatio_working_3-way'!X383^(1/3)*COS(('OddsRatio_working_3-way'!Y383+2*PI())/3)</f>
        <v>-0.3776282972599842</v>
      </c>
      <c r="AB383" s="11">
        <f>'OddsRatio_working_3-way'!X383^(1/3)*COS(('OddsRatio_working_3-way'!Y383+4*PI())/3)</f>
        <v>-0.14758203519806465</v>
      </c>
      <c r="AC383" s="11">
        <f>'OddsRatio_working_3-way'!X383^(1/3)*SIN('OddsRatio_working_3-way'!Y383/3)</f>
        <v>0.13281727132751669</v>
      </c>
      <c r="AD383" s="11">
        <f>'OddsRatio_working_3-way'!X383^(1/3)*SIN(('OddsRatio_working_3-way'!Y383+2*PI())/3)</f>
        <v>0.38843685457498262</v>
      </c>
      <c r="AE383" s="11">
        <f>'OddsRatio_working_3-way'!X383^(1/3)*SIN(('OddsRatio_working_3-way'!Y383+4*PI())/3)</f>
        <v>-0.52125412590249909</v>
      </c>
      <c r="AF383" s="11">
        <f>-'OddsRatio_working_3-way'!U383/(3*'OddsRatio_working_3-way'!X383^(1/3))*COS(('OddsRatio_working_3-way'!Y383)/3)</f>
        <v>0.52521033245804871</v>
      </c>
      <c r="AG383" s="11">
        <f>-'OddsRatio_working_3-way'!U383/(3*'OddsRatio_working_3-way'!X383^(1/3))*COS(('OddsRatio_working_3-way'!Y383+2*PI())/3)</f>
        <v>-0.3776282972599842</v>
      </c>
      <c r="AH383" s="11">
        <f>-'OddsRatio_working_3-way'!U383/(3*'OddsRatio_working_3-way'!X383^(1/3))*COS(('OddsRatio_working_3-way'!Y383+4*PI())/3)</f>
        <v>-0.14758203519806465</v>
      </c>
      <c r="AI383" s="11">
        <f>'OddsRatio_working_3-way'!U383/(3*'OddsRatio_working_3-way'!X383^(1/3))*SIN(('OddsRatio_working_3-way'!Y383)/3)</f>
        <v>-0.13281727132751669</v>
      </c>
      <c r="AJ383" s="11">
        <f>'OddsRatio_working_3-way'!U383/(3*'OddsRatio_working_3-way'!X383^(1/3))*SIN(('OddsRatio_working_3-way'!Y383+2*PI())/3)</f>
        <v>-0.38843685457498262</v>
      </c>
      <c r="AK383" s="11">
        <f>'OddsRatio_working_3-way'!U383/(3*'OddsRatio_working_3-way'!X383^(1/3))*SIN(('OddsRatio_working_3-way'!Y383+4*PI())/3)</f>
        <v>0.52125412590249909</v>
      </c>
      <c r="AL383" s="11">
        <f>'OddsRatio_working_3-way'!Z383+'OddsRatio_working_3-way'!AF383</f>
        <v>1.0504206649160974</v>
      </c>
      <c r="AM383" s="11">
        <f>'OddsRatio_working_3-way'!AA383+'OddsRatio_working_3-way'!AG383</f>
        <v>-0.7552565945199684</v>
      </c>
      <c r="AN383" s="11">
        <f>'OddsRatio_working_3-way'!AB383+'OddsRatio_working_3-way'!AH383</f>
        <v>-0.2951640703961293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1.0504206649160974</v>
      </c>
      <c r="AS383" s="11">
        <f>IF(('OddsRatio_working_3-way'!X383=0),IF(Q383&gt;0,-Q383^(1/3),(-Q383)^(1/3)),'OddsRatio_working_3-way'!AM383-'OddsRatio_working_3-way'!R383/3)</f>
        <v>-0.7552565945199684</v>
      </c>
      <c r="AT383" s="11">
        <f>IF(('OddsRatio_working_3-way'!X383=0),IF(Q383&gt;0,-Q383^(1/3),(-Q383)^(1/3)),'OddsRatio_working_3-way'!AN383-'OddsRatio_working_3-way'!R383/3)</f>
        <v>-0.2951640703961293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1.53</v>
      </c>
      <c r="B384" s="4">
        <f>IF('True_Odds_Calculator_3-way'!B385="","",'True_Odds_Calculator_3-way'!B385)</f>
        <v>4.47</v>
      </c>
      <c r="C384" s="4">
        <f>IF('True_Odds_Calculator_3-way'!C385="","",'True_Odds_Calculator_3-way'!C385)</f>
        <v>6.54</v>
      </c>
      <c r="D384" s="9">
        <f t="shared" si="78"/>
        <v>0.64048338628116264</v>
      </c>
      <c r="E384" s="9">
        <f t="shared" si="79"/>
        <v>0.21390089473537141</v>
      </c>
      <c r="F384" s="9">
        <f t="shared" si="80"/>
        <v>0.1456157189834659</v>
      </c>
      <c r="G384" s="9">
        <f t="shared" si="81"/>
        <v>1.0590957516796395</v>
      </c>
      <c r="H384" s="9">
        <f t="shared" si="82"/>
        <v>1.5613207483902087</v>
      </c>
      <c r="I384" s="9">
        <f t="shared" si="83"/>
        <v>4.6750622583283494</v>
      </c>
      <c r="J384" s="9">
        <f t="shared" si="84"/>
        <v>6.8673904643052044</v>
      </c>
      <c r="K384" s="11">
        <f t="shared" si="85"/>
        <v>0.65359477124183007</v>
      </c>
      <c r="L384" s="11">
        <f t="shared" si="86"/>
        <v>0.2237136465324385</v>
      </c>
      <c r="M384" s="11">
        <f t="shared" si="87"/>
        <v>0.1529051987767584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-0.22779196808493274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0.21329057863319373</v>
      </c>
      <c r="Q384" s="11">
        <f>2*'OddsRatio_working_3-way'!K384*'OddsRatio_working_3-way'!L384*'OddsRatio_working_3-way'!M384</f>
        <v>4.4715006002765983E-2</v>
      </c>
      <c r="R384" s="11">
        <f t="shared" si="88"/>
        <v>0</v>
      </c>
      <c r="S384" s="11">
        <f t="shared" si="89"/>
        <v>-0.93633932937296482</v>
      </c>
      <c r="T384" s="11">
        <f t="shared" si="90"/>
        <v>-0.1962975533276656</v>
      </c>
      <c r="U384" s="11">
        <f>'OddsRatio_working_3-way'!S384-'OddsRatio_working_3-way'!R384^2/3</f>
        <v>-0.93633932937296482</v>
      </c>
      <c r="V384" s="11">
        <f>'OddsRatio_working_3-way'!S384*'OddsRatio_working_3-way'!R384/3-2*'OddsRatio_working_3-way'!R384^3/27-'OddsRatio_working_3-way'!T384</f>
        <v>0.1962975533276656</v>
      </c>
      <c r="W384" s="11">
        <f>'OddsRatio_working_3-way'!V384^2+4*'OddsRatio_working_3-way'!U384^3/27</f>
        <v>-8.3084757177368365E-2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0.17436849387130984</v>
      </c>
      <c r="Y384" s="11">
        <f>IF('OddsRatio_working_3-way'!W384&gt;=0,IF('OddsRatio_working_3-way'!V384+SQRT('OddsRatio_working_3-way'!W384)&gt;0,0,PI()),ACOS('OddsRatio_working_3-way'!V384/(2*'OddsRatio_working_3-way'!X384)))</f>
        <v>0.97292857629590357</v>
      </c>
      <c r="Z384" s="11">
        <f>'OddsRatio_working_3-way'!X384^(1/3)*COS('OddsRatio_working_3-way'!Y384/3)</f>
        <v>0.52954787583981977</v>
      </c>
      <c r="AA384" s="11">
        <f>'OddsRatio_working_3-way'!X384^(1/3)*COS(('OddsRatio_working_3-way'!Y384+2*PI())/3)</f>
        <v>-0.41894630165087304</v>
      </c>
      <c r="AB384" s="11">
        <f>'OddsRatio_working_3-way'!X384^(1/3)*COS(('OddsRatio_working_3-way'!Y384+4*PI())/3)</f>
        <v>-0.11060157418894706</v>
      </c>
      <c r="AC384" s="11">
        <f>'OddsRatio_working_3-way'!X384^(1/3)*SIN('OddsRatio_working_3-way'!Y384/3)</f>
        <v>0.17802291140334495</v>
      </c>
      <c r="AD384" s="11">
        <f>'OddsRatio_working_3-way'!X384^(1/3)*SIN(('OddsRatio_working_3-way'!Y384+2*PI())/3)</f>
        <v>0.36959045729569917</v>
      </c>
      <c r="AE384" s="11">
        <f>'OddsRatio_working_3-way'!X384^(1/3)*SIN(('OddsRatio_working_3-way'!Y384+4*PI())/3)</f>
        <v>-0.54761336869904409</v>
      </c>
      <c r="AF384" s="11">
        <f>-'OddsRatio_working_3-way'!U384/(3*'OddsRatio_working_3-way'!X384^(1/3))*COS(('OddsRatio_working_3-way'!Y384)/3)</f>
        <v>0.52954787583981966</v>
      </c>
      <c r="AG384" s="11">
        <f>-'OddsRatio_working_3-way'!U384/(3*'OddsRatio_working_3-way'!X384^(1/3))*COS(('OddsRatio_working_3-way'!Y384+2*PI())/3)</f>
        <v>-0.41894630165087293</v>
      </c>
      <c r="AH384" s="11">
        <f>-'OddsRatio_working_3-way'!U384/(3*'OddsRatio_working_3-way'!X384^(1/3))*COS(('OddsRatio_working_3-way'!Y384+4*PI())/3)</f>
        <v>-0.11060157418894703</v>
      </c>
      <c r="AI384" s="11">
        <f>'OddsRatio_working_3-way'!U384/(3*'OddsRatio_working_3-way'!X384^(1/3))*SIN(('OddsRatio_working_3-way'!Y384)/3)</f>
        <v>-0.17802291140334492</v>
      </c>
      <c r="AJ384" s="11">
        <f>'OddsRatio_working_3-way'!U384/(3*'OddsRatio_working_3-way'!X384^(1/3))*SIN(('OddsRatio_working_3-way'!Y384+2*PI())/3)</f>
        <v>-0.36959045729569912</v>
      </c>
      <c r="AK384" s="11">
        <f>'OddsRatio_working_3-way'!U384/(3*'OddsRatio_working_3-way'!X384^(1/3))*SIN(('OddsRatio_working_3-way'!Y384+4*PI())/3)</f>
        <v>0.54761336869904398</v>
      </c>
      <c r="AL384" s="11">
        <f>'OddsRatio_working_3-way'!Z384+'OddsRatio_working_3-way'!AF384</f>
        <v>1.0590957516796395</v>
      </c>
      <c r="AM384" s="11">
        <f>'OddsRatio_working_3-way'!AA384+'OddsRatio_working_3-way'!AG384</f>
        <v>-0.83789260330174598</v>
      </c>
      <c r="AN384" s="11">
        <f>'OddsRatio_working_3-way'!AB384+'OddsRatio_working_3-way'!AH384</f>
        <v>-0.22120314837789409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1.0590957516796395</v>
      </c>
      <c r="AS384" s="11">
        <f>IF(('OddsRatio_working_3-way'!X384=0),IF(Q384&gt;0,-Q384^(1/3),(-Q384)^(1/3)),'OddsRatio_working_3-way'!AM384-'OddsRatio_working_3-way'!R384/3)</f>
        <v>-0.83789260330174598</v>
      </c>
      <c r="AT384" s="11">
        <f>IF(('OddsRatio_working_3-way'!X384=0),IF(Q384&gt;0,-Q384^(1/3),(-Q384)^(1/3)),'OddsRatio_working_3-way'!AN384-'OddsRatio_working_3-way'!R384/3)</f>
        <v>-0.22120314837789409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2.73</v>
      </c>
      <c r="B385" s="4">
        <f>IF('True_Odds_Calculator_3-way'!B386="","",'True_Odds_Calculator_3-way'!B386)</f>
        <v>3.27</v>
      </c>
      <c r="C385" s="4">
        <f>IF('True_Odds_Calculator_3-way'!C386="","",'True_Odds_Calculator_3-way'!C386)</f>
        <v>2.82</v>
      </c>
      <c r="D385" s="9">
        <f t="shared" si="78"/>
        <v>0.35707949395348987</v>
      </c>
      <c r="E385" s="9">
        <f t="shared" si="79"/>
        <v>0.29739762319275925</v>
      </c>
      <c r="F385" s="9">
        <f t="shared" si="80"/>
        <v>0.34552288285375088</v>
      </c>
      <c r="G385" s="9">
        <f t="shared" si="81"/>
        <v>1.0407496274885704</v>
      </c>
      <c r="H385" s="9">
        <f t="shared" si="82"/>
        <v>2.800496855555227</v>
      </c>
      <c r="I385" s="9">
        <f t="shared" si="83"/>
        <v>3.3625016543990558</v>
      </c>
      <c r="J385" s="9">
        <f t="shared" si="84"/>
        <v>2.8941643220291984</v>
      </c>
      <c r="K385" s="11">
        <f t="shared" si="85"/>
        <v>0.36630036630036628</v>
      </c>
      <c r="L385" s="11">
        <f t="shared" si="86"/>
        <v>0.3058103975535168</v>
      </c>
      <c r="M385" s="11">
        <f t="shared" si="87"/>
        <v>0.3546099290780142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-0.28391205962941279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0.23118703579371155</v>
      </c>
      <c r="Q385" s="11">
        <f>2*'OddsRatio_working_3-way'!K385*'OddsRatio_working_3-way'!L385*'OddsRatio_working_3-way'!M385</f>
        <v>7.944571676759847E-2</v>
      </c>
      <c r="R385" s="11">
        <f t="shared" si="88"/>
        <v>0</v>
      </c>
      <c r="S385" s="11">
        <f t="shared" si="89"/>
        <v>-0.81429100297985713</v>
      </c>
      <c r="T385" s="11">
        <f t="shared" si="90"/>
        <v>-0.2798250869346588</v>
      </c>
      <c r="U385" s="11">
        <f>'OddsRatio_working_3-way'!S385-'OddsRatio_working_3-way'!R385^2/3</f>
        <v>-0.81429100297985713</v>
      </c>
      <c r="V385" s="11">
        <f>'OddsRatio_working_3-way'!S385*'OddsRatio_working_3-way'!R385/3-2*'OddsRatio_working_3-way'!R385^3/27-'OddsRatio_working_3-way'!T385</f>
        <v>0.2798250869346588</v>
      </c>
      <c r="W385" s="11">
        <f>'OddsRatio_working_3-way'!V385^2+4*'OddsRatio_working_3-way'!U385^3/27</f>
        <v>-1.6878174703372079E-3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0.14141242585813185</v>
      </c>
      <c r="Y385" s="11">
        <f>IF('OddsRatio_working_3-way'!W385&gt;=0,IF('OddsRatio_working_3-way'!V385+SQRT('OddsRatio_working_3-way'!W385)&gt;0,0,PI()),ACOS('OddsRatio_working_3-way'!V385/(2*'OddsRatio_working_3-way'!X385)))</f>
        <v>0.14577546092004146</v>
      </c>
      <c r="Z385" s="11">
        <f>'OddsRatio_working_3-way'!X385^(1/3)*COS('OddsRatio_working_3-way'!Y385/3)</f>
        <v>0.52037481374428518</v>
      </c>
      <c r="AA385" s="11">
        <f>'OddsRatio_working_3-way'!X385^(1/3)*COS(('OddsRatio_working_3-way'!Y385+2*PI())/3)</f>
        <v>-0.28210294155452309</v>
      </c>
      <c r="AB385" s="11">
        <f>'OddsRatio_working_3-way'!X385^(1/3)*COS(('OddsRatio_working_3-way'!Y385+4*PI())/3)</f>
        <v>-0.23827187218976173</v>
      </c>
      <c r="AC385" s="11">
        <f>'OddsRatio_working_3-way'!X385^(1/3)*SIN('OddsRatio_working_3-way'!Y385/3)</f>
        <v>2.5305879696614124E-2</v>
      </c>
      <c r="AD385" s="11">
        <f>'OddsRatio_working_3-way'!X385^(1/3)*SIN(('OddsRatio_working_3-way'!Y385+2*PI())/3)</f>
        <v>0.43800486834383967</v>
      </c>
      <c r="AE385" s="11">
        <f>'OddsRatio_working_3-way'!X385^(1/3)*SIN(('OddsRatio_working_3-way'!Y385+4*PI())/3)</f>
        <v>-0.46331074804045375</v>
      </c>
      <c r="AF385" s="11">
        <f>-'OddsRatio_working_3-way'!U385/(3*'OddsRatio_working_3-way'!X385^(1/3))*COS(('OddsRatio_working_3-way'!Y385)/3)</f>
        <v>0.52037481374428518</v>
      </c>
      <c r="AG385" s="11">
        <f>-'OddsRatio_working_3-way'!U385/(3*'OddsRatio_working_3-way'!X385^(1/3))*COS(('OddsRatio_working_3-way'!Y385+2*PI())/3)</f>
        <v>-0.28210294155452309</v>
      </c>
      <c r="AH385" s="11">
        <f>-'OddsRatio_working_3-way'!U385/(3*'OddsRatio_working_3-way'!X385^(1/3))*COS(('OddsRatio_working_3-way'!Y385+4*PI())/3)</f>
        <v>-0.23827187218976173</v>
      </c>
      <c r="AI385" s="11">
        <f>'OddsRatio_working_3-way'!U385/(3*'OddsRatio_working_3-way'!X385^(1/3))*SIN(('OddsRatio_working_3-way'!Y385)/3)</f>
        <v>-2.5305879696614124E-2</v>
      </c>
      <c r="AJ385" s="11">
        <f>'OddsRatio_working_3-way'!U385/(3*'OddsRatio_working_3-way'!X385^(1/3))*SIN(('OddsRatio_working_3-way'!Y385+2*PI())/3)</f>
        <v>-0.43800486834383967</v>
      </c>
      <c r="AK385" s="11">
        <f>'OddsRatio_working_3-way'!U385/(3*'OddsRatio_working_3-way'!X385^(1/3))*SIN(('OddsRatio_working_3-way'!Y385+4*PI())/3)</f>
        <v>0.46331074804045375</v>
      </c>
      <c r="AL385" s="11">
        <f>'OddsRatio_working_3-way'!Z385+'OddsRatio_working_3-way'!AF385</f>
        <v>1.0407496274885704</v>
      </c>
      <c r="AM385" s="11">
        <f>'OddsRatio_working_3-way'!AA385+'OddsRatio_working_3-way'!AG385</f>
        <v>-0.56420588310904618</v>
      </c>
      <c r="AN385" s="11">
        <f>'OddsRatio_working_3-way'!AB385+'OddsRatio_working_3-way'!AH385</f>
        <v>-0.47654374437952346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1.0407496274885704</v>
      </c>
      <c r="AS385" s="11">
        <f>IF(('OddsRatio_working_3-way'!X385=0),IF(Q385&gt;0,-Q385^(1/3),(-Q385)^(1/3)),'OddsRatio_working_3-way'!AM385-'OddsRatio_working_3-way'!R385/3)</f>
        <v>-0.56420588310904618</v>
      </c>
      <c r="AT385" s="11">
        <f>IF(('OddsRatio_working_3-way'!X385=0),IF(Q385&gt;0,-Q385^(1/3),(-Q385)^(1/3)),'OddsRatio_working_3-way'!AN385-'OddsRatio_working_3-way'!R385/3)</f>
        <v>-0.47654374437952346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1.87</v>
      </c>
      <c r="B386" s="4">
        <f>IF('True_Odds_Calculator_3-way'!B387="","",'True_Odds_Calculator_3-way'!B387)</f>
        <v>3.53</v>
      </c>
      <c r="C386" s="4">
        <f>IF('True_Odds_Calculator_3-way'!C387="","",'True_Odds_Calculator_3-way'!C387)</f>
        <v>4.7</v>
      </c>
      <c r="D386" s="9">
        <f t="shared" si="78"/>
        <v>0.52227727793435053</v>
      </c>
      <c r="E386" s="9">
        <f t="shared" si="79"/>
        <v>0.2732266050203449</v>
      </c>
      <c r="F386" s="9">
        <f t="shared" si="80"/>
        <v>0.20449611704530452</v>
      </c>
      <c r="G386" s="9">
        <f t="shared" si="81"/>
        <v>1.0513698379885774</v>
      </c>
      <c r="H386" s="9">
        <f t="shared" si="82"/>
        <v>1.9146917590500625</v>
      </c>
      <c r="I386" s="9">
        <f t="shared" si="83"/>
        <v>3.6599656901111017</v>
      </c>
      <c r="J386" s="9">
        <f t="shared" si="84"/>
        <v>4.8900684005577366</v>
      </c>
      <c r="K386" s="11">
        <f t="shared" si="85"/>
        <v>0.53475935828876997</v>
      </c>
      <c r="L386" s="11">
        <f t="shared" si="86"/>
        <v>0.28328611898016998</v>
      </c>
      <c r="M386" s="11">
        <f t="shared" si="87"/>
        <v>0.21276595744680851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-0.26249880339092424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0.22884644951179955</v>
      </c>
      <c r="Q386" s="11">
        <f>2*'OddsRatio_working_3-way'!K386*'OddsRatio_working_3-way'!L386*'OddsRatio_working_3-way'!M386</f>
        <v>6.4463788594873117E-2</v>
      </c>
      <c r="R386" s="11">
        <f t="shared" si="88"/>
        <v>0</v>
      </c>
      <c r="S386" s="11">
        <f t="shared" si="89"/>
        <v>-0.87179997224974703</v>
      </c>
      <c r="T386" s="11">
        <f t="shared" si="90"/>
        <v>-0.24557745697175973</v>
      </c>
      <c r="U386" s="11">
        <f>'OddsRatio_working_3-way'!S386-'OddsRatio_working_3-way'!R386^2/3</f>
        <v>-0.87179997224974703</v>
      </c>
      <c r="V386" s="11">
        <f>'OddsRatio_working_3-way'!S386*'OddsRatio_working_3-way'!R386/3-2*'OddsRatio_working_3-way'!R386^3/27-'OddsRatio_working_3-way'!T386</f>
        <v>0.24557745697175973</v>
      </c>
      <c r="W386" s="11">
        <f>'OddsRatio_working_3-way'!V386^2+4*'OddsRatio_working_3-way'!U386^3/27</f>
        <v>-3.785447691743038E-2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0.15665468736216201</v>
      </c>
      <c r="Y386" s="11">
        <f>IF('OddsRatio_working_3-way'!W386&gt;=0,IF('OddsRatio_working_3-way'!V386+SQRT('OddsRatio_working_3-way'!W386)&gt;0,0,PI()),ACOS('OddsRatio_working_3-way'!V386/(2*'OddsRatio_working_3-way'!X386)))</f>
        <v>0.67000626568330834</v>
      </c>
      <c r="Z386" s="11">
        <f>'OddsRatio_working_3-way'!X386^(1/3)*COS('OddsRatio_working_3-way'!Y386/3)</f>
        <v>0.52568491899428871</v>
      </c>
      <c r="AA386" s="11">
        <f>'OddsRatio_working_3-way'!X386^(1/3)*COS(('OddsRatio_working_3-way'!Y386+2*PI())/3)</f>
        <v>-0.36624225407582273</v>
      </c>
      <c r="AB386" s="11">
        <f>'OddsRatio_working_3-way'!X386^(1/3)*COS(('OddsRatio_working_3-way'!Y386+4*PI())/3)</f>
        <v>-0.15944266491846609</v>
      </c>
      <c r="AC386" s="11">
        <f>'OddsRatio_working_3-way'!X386^(1/3)*SIN('OddsRatio_working_3-way'!Y386/3)</f>
        <v>0.11939579846830393</v>
      </c>
      <c r="AD386" s="11">
        <f>'OddsRatio_working_3-way'!X386^(1/3)*SIN(('OddsRatio_working_3-way'!Y386+2*PI())/3)</f>
        <v>0.39555859500126683</v>
      </c>
      <c r="AE386" s="11">
        <f>'OddsRatio_working_3-way'!X386^(1/3)*SIN(('OddsRatio_working_3-way'!Y386+4*PI())/3)</f>
        <v>-0.51495439346957073</v>
      </c>
      <c r="AF386" s="11">
        <f>-'OddsRatio_working_3-way'!U386/(3*'OddsRatio_working_3-way'!X386^(1/3))*COS(('OddsRatio_working_3-way'!Y386)/3)</f>
        <v>0.5256849189942886</v>
      </c>
      <c r="AG386" s="11">
        <f>-'OddsRatio_working_3-way'!U386/(3*'OddsRatio_working_3-way'!X386^(1/3))*COS(('OddsRatio_working_3-way'!Y386+2*PI())/3)</f>
        <v>-0.36624225407582267</v>
      </c>
      <c r="AH386" s="11">
        <f>-'OddsRatio_working_3-way'!U386/(3*'OddsRatio_working_3-way'!X386^(1/3))*COS(('OddsRatio_working_3-way'!Y386+4*PI())/3)</f>
        <v>-0.15944266491846606</v>
      </c>
      <c r="AI386" s="11">
        <f>'OddsRatio_working_3-way'!U386/(3*'OddsRatio_working_3-way'!X386^(1/3))*SIN(('OddsRatio_working_3-way'!Y386)/3)</f>
        <v>-0.11939579846830391</v>
      </c>
      <c r="AJ386" s="11">
        <f>'OddsRatio_working_3-way'!U386/(3*'OddsRatio_working_3-way'!X386^(1/3))*SIN(('OddsRatio_working_3-way'!Y386+2*PI())/3)</f>
        <v>-0.39555859500126672</v>
      </c>
      <c r="AK386" s="11">
        <f>'OddsRatio_working_3-way'!U386/(3*'OddsRatio_working_3-way'!X386^(1/3))*SIN(('OddsRatio_working_3-way'!Y386+4*PI())/3)</f>
        <v>0.51495439346957061</v>
      </c>
      <c r="AL386" s="11">
        <f>'OddsRatio_working_3-way'!Z386+'OddsRatio_working_3-way'!AF386</f>
        <v>1.0513698379885774</v>
      </c>
      <c r="AM386" s="11">
        <f>'OddsRatio_working_3-way'!AA386+'OddsRatio_working_3-way'!AG386</f>
        <v>-0.73248450815164534</v>
      </c>
      <c r="AN386" s="11">
        <f>'OddsRatio_working_3-way'!AB386+'OddsRatio_working_3-way'!AH386</f>
        <v>-0.31888532983693219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1.0513698379885774</v>
      </c>
      <c r="AS386" s="11">
        <f>IF(('OddsRatio_working_3-way'!X386=0),IF(Q386&gt;0,-Q386^(1/3),(-Q386)^(1/3)),'OddsRatio_working_3-way'!AM386-'OddsRatio_working_3-way'!R386/3)</f>
        <v>-0.73248450815164534</v>
      </c>
      <c r="AT386" s="11">
        <f>IF(('OddsRatio_working_3-way'!X386=0),IF(Q386&gt;0,-Q386^(1/3),(-Q386)^(1/3)),'OddsRatio_working_3-way'!AN386-'OddsRatio_working_3-way'!R386/3)</f>
        <v>-0.31888532983693219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5.59</v>
      </c>
      <c r="B387" s="4">
        <f>IF('True_Odds_Calculator_3-way'!B388="","",'True_Odds_Calculator_3-way'!B388)</f>
        <v>3.9</v>
      </c>
      <c r="C387" s="4">
        <f>IF('True_Odds_Calculator_3-way'!C388="","",'True_Odds_Calculator_3-way'!C388)</f>
        <v>1.7</v>
      </c>
      <c r="D387" s="9">
        <f t="shared" si="78"/>
        <v>0.17297524449703686</v>
      </c>
      <c r="E387" s="9">
        <f t="shared" si="79"/>
        <v>0.24870763018471664</v>
      </c>
      <c r="F387" s="9">
        <f t="shared" si="80"/>
        <v>0.57831712531824664</v>
      </c>
      <c r="G387" s="9">
        <f t="shared" si="81"/>
        <v>1.0416501264020457</v>
      </c>
      <c r="H387" s="9">
        <f t="shared" si="82"/>
        <v>5.7811740801853899</v>
      </c>
      <c r="I387" s="9">
        <f t="shared" si="83"/>
        <v>4.0207853665659314</v>
      </c>
      <c r="J387" s="9">
        <f t="shared" si="84"/>
        <v>1.7291550884814317</v>
      </c>
      <c r="K387" s="11">
        <f t="shared" si="85"/>
        <v>0.17889087656529518</v>
      </c>
      <c r="L387" s="11">
        <f t="shared" si="86"/>
        <v>0.25641025641025644</v>
      </c>
      <c r="M387" s="11">
        <f t="shared" si="87"/>
        <v>0.58823529411764708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-0.25141048575753411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0.22098284752183522</v>
      </c>
      <c r="Q387" s="11">
        <f>2*'OddsRatio_working_3-way'!K387*'OddsRatio_working_3-way'!L387*'OddsRatio_working_3-way'!M387</f>
        <v>5.3964065328897498E-2</v>
      </c>
      <c r="R387" s="11">
        <f t="shared" si="88"/>
        <v>0</v>
      </c>
      <c r="S387" s="11">
        <f t="shared" si="89"/>
        <v>-0.87897227856659899</v>
      </c>
      <c r="T387" s="11">
        <f t="shared" si="90"/>
        <v>-0.21464524507120855</v>
      </c>
      <c r="U387" s="11">
        <f>'OddsRatio_working_3-way'!S387-'OddsRatio_working_3-way'!R387^2/3</f>
        <v>-0.87897227856659899</v>
      </c>
      <c r="V387" s="11">
        <f>'OddsRatio_working_3-way'!S387*'OddsRatio_working_3-way'!R387/3-2*'OddsRatio_working_3-way'!R387^3/27-'OddsRatio_working_3-way'!T387</f>
        <v>0.21464524507120855</v>
      </c>
      <c r="W387" s="11">
        <f>'OddsRatio_working_3-way'!V387^2+4*'OddsRatio_working_3-way'!U387^3/27</f>
        <v>-5.4532927639192166E-2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0.15859185734998452</v>
      </c>
      <c r="Y387" s="11">
        <f>IF('OddsRatio_working_3-way'!W387&gt;=0,IF('OddsRatio_working_3-way'!V387+SQRT('OddsRatio_working_3-way'!W387)&gt;0,0,PI()),ACOS('OddsRatio_working_3-way'!V387/(2*'OddsRatio_working_3-way'!X387)))</f>
        <v>0.82749501316538265</v>
      </c>
      <c r="Z387" s="11">
        <f>'OddsRatio_working_3-way'!X387^(1/3)*COS('OddsRatio_working_3-way'!Y387/3)</f>
        <v>0.52082506320102284</v>
      </c>
      <c r="AA387" s="11">
        <f>'OddsRatio_working_3-way'!X387^(1/3)*COS(('OddsRatio_working_3-way'!Y387+2*PI())/3)</f>
        <v>-0.38808010695889156</v>
      </c>
      <c r="AB387" s="11">
        <f>'OddsRatio_working_3-way'!X387^(1/3)*COS(('OddsRatio_working_3-way'!Y387+4*PI())/3)</f>
        <v>-0.1327449562421312</v>
      </c>
      <c r="AC387" s="11">
        <f>'OddsRatio_working_3-way'!X387^(1/3)*SIN('OddsRatio_working_3-way'!Y387/3)</f>
        <v>0.14741781799989528</v>
      </c>
      <c r="AD387" s="11">
        <f>'OddsRatio_working_3-way'!X387^(1/3)*SIN(('OddsRatio_working_3-way'!Y387+2*PI())/3)</f>
        <v>0.37733882665977403</v>
      </c>
      <c r="AE387" s="11">
        <f>'OddsRatio_working_3-way'!X387^(1/3)*SIN(('OddsRatio_working_3-way'!Y387+4*PI())/3)</f>
        <v>-0.52475664465966931</v>
      </c>
      <c r="AF387" s="11">
        <f>-'OddsRatio_working_3-way'!U387/(3*'OddsRatio_working_3-way'!X387^(1/3))*COS(('OddsRatio_working_3-way'!Y387)/3)</f>
        <v>0.52082506320102284</v>
      </c>
      <c r="AG387" s="11">
        <f>-'OddsRatio_working_3-way'!U387/(3*'OddsRatio_working_3-way'!X387^(1/3))*COS(('OddsRatio_working_3-way'!Y387+2*PI())/3)</f>
        <v>-0.38808010695889156</v>
      </c>
      <c r="AH387" s="11">
        <f>-'OddsRatio_working_3-way'!U387/(3*'OddsRatio_working_3-way'!X387^(1/3))*COS(('OddsRatio_working_3-way'!Y387+4*PI())/3)</f>
        <v>-0.1327449562421312</v>
      </c>
      <c r="AI387" s="11">
        <f>'OddsRatio_working_3-way'!U387/(3*'OddsRatio_working_3-way'!X387^(1/3))*SIN(('OddsRatio_working_3-way'!Y387)/3)</f>
        <v>-0.14741781799989528</v>
      </c>
      <c r="AJ387" s="11">
        <f>'OddsRatio_working_3-way'!U387/(3*'OddsRatio_working_3-way'!X387^(1/3))*SIN(('OddsRatio_working_3-way'!Y387+2*PI())/3)</f>
        <v>-0.37733882665977403</v>
      </c>
      <c r="AK387" s="11">
        <f>'OddsRatio_working_3-way'!U387/(3*'OddsRatio_working_3-way'!X387^(1/3))*SIN(('OddsRatio_working_3-way'!Y387+4*PI())/3)</f>
        <v>0.52475664465966931</v>
      </c>
      <c r="AL387" s="11">
        <f>'OddsRatio_working_3-way'!Z387+'OddsRatio_working_3-way'!AF387</f>
        <v>1.0416501264020457</v>
      </c>
      <c r="AM387" s="11">
        <f>'OddsRatio_working_3-way'!AA387+'OddsRatio_working_3-way'!AG387</f>
        <v>-0.77616021391778312</v>
      </c>
      <c r="AN387" s="11">
        <f>'OddsRatio_working_3-way'!AB387+'OddsRatio_working_3-way'!AH387</f>
        <v>-0.2654899124842624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1.0416501264020457</v>
      </c>
      <c r="AS387" s="11">
        <f>IF(('OddsRatio_working_3-way'!X387=0),IF(Q387&gt;0,-Q387^(1/3),(-Q387)^(1/3)),'OddsRatio_working_3-way'!AM387-'OddsRatio_working_3-way'!R387/3)</f>
        <v>-0.77616021391778312</v>
      </c>
      <c r="AT387" s="11">
        <f>IF(('OddsRatio_working_3-way'!X387=0),IF(Q387&gt;0,-Q387^(1/3),(-Q387)^(1/3)),'OddsRatio_working_3-way'!AN387-'OddsRatio_working_3-way'!R387/3)</f>
        <v>-0.2654899124842624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1.1100000000000001</v>
      </c>
      <c r="B388" s="4">
        <f>IF('True_Odds_Calculator_3-way'!B389="","",'True_Odds_Calculator_3-way'!B389)</f>
        <v>9.75</v>
      </c>
      <c r="C388" s="4">
        <f>IF('True_Odds_Calculator_3-way'!C389="","",'True_Odds_Calculator_3-way'!C389)</f>
        <v>23.03</v>
      </c>
      <c r="D388" s="9">
        <f t="shared" ref="D388:D451" si="91">(K388/(AR388+K388-(AR388*K388)))</f>
        <v>0.88013032703630834</v>
      </c>
      <c r="E388" s="9">
        <f t="shared" ref="E388:E451" si="92">(L388/(AR388+L388-(AR388*L388)))</f>
        <v>8.4504263985017494E-2</v>
      </c>
      <c r="F388" s="9">
        <f t="shared" ref="F388:F451" si="93">(M388/(AR388+M388-(AR388*M388)))</f>
        <v>3.5365408978674323E-2</v>
      </c>
      <c r="G388" s="9">
        <f t="shared" ref="G388:G451" si="94">AR388</f>
        <v>1.2381397006729555</v>
      </c>
      <c r="H388" s="9">
        <f t="shared" ref="H388:H451" si="95">IF(A388="","",1/D388)</f>
        <v>1.136195367074025</v>
      </c>
      <c r="I388" s="9">
        <f t="shared" ref="I388:I451" si="96">IF(B388="","",1/E388)</f>
        <v>11.833722380888364</v>
      </c>
      <c r="J388" s="9">
        <f t="shared" ref="J388:J451" si="97">IF(C388="","",1/F388)</f>
        <v>28.276217605825213</v>
      </c>
      <c r="K388" s="11">
        <f t="shared" ref="K388:K451" si="98">1/A388</f>
        <v>0.9009009009009008</v>
      </c>
      <c r="L388" s="11">
        <f t="shared" ref="L388:L451" si="99">1/B388</f>
        <v>0.10256410256410256</v>
      </c>
      <c r="M388" s="11">
        <f t="shared" ref="M388:M451" si="100">1/C388</f>
        <v>4.3421623968736431E-2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-8.5073382945723419E-2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0.12393568624571664</v>
      </c>
      <c r="Q388" s="11">
        <f>2*'OddsRatio_working_3-way'!K388*'OddsRatio_working_3-way'!L388*'OddsRatio_working_3-way'!M388</f>
        <v>8.024324133746626E-3</v>
      </c>
      <c r="R388" s="11">
        <f t="shared" ref="R388:R451" si="101">O388/N388</f>
        <v>0</v>
      </c>
      <c r="S388" s="11">
        <f t="shared" ref="S388:S451" si="102">P388/N388</f>
        <v>-1.4568091917161361</v>
      </c>
      <c r="T388" s="11">
        <f t="shared" ref="T388:T451" si="103">Q388/N388</f>
        <v>-9.4322382111760181E-2</v>
      </c>
      <c r="U388" s="11">
        <f>'OddsRatio_working_3-way'!S388-'OddsRatio_working_3-way'!R388^2/3</f>
        <v>-1.4568091917161361</v>
      </c>
      <c r="V388" s="11">
        <f>'OddsRatio_working_3-way'!S388*'OddsRatio_working_3-way'!R388/3-2*'OddsRatio_working_3-way'!R388^3/27-'OddsRatio_working_3-way'!T388</f>
        <v>9.4322382111760181E-2</v>
      </c>
      <c r="W388" s="11">
        <f>'OddsRatio_working_3-way'!V388^2+4*'OddsRatio_working_3-way'!U388^3/27</f>
        <v>-0.44914417424872988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0.33839358963194277</v>
      </c>
      <c r="Y388" s="11">
        <f>IF('OddsRatio_working_3-way'!W388&gt;=0,IF('OddsRatio_working_3-way'!V388+SQRT('OddsRatio_working_3-way'!W388)&gt;0,0,PI()),ACOS('OddsRatio_working_3-way'!V388/(2*'OddsRatio_working_3-way'!X388)))</f>
        <v>1.4309733089838623</v>
      </c>
      <c r="Z388" s="11">
        <f>'OddsRatio_working_3-way'!X388^(1/3)*COS('OddsRatio_working_3-way'!Y388/3)</f>
        <v>0.61906985033647777</v>
      </c>
      <c r="AA388" s="11">
        <f>'OddsRatio_working_3-way'!X388^(1/3)*COS(('OddsRatio_working_3-way'!Y388+2*PI())/3)</f>
        <v>-0.58660294611672759</v>
      </c>
      <c r="AB388" s="11">
        <f>'OddsRatio_working_3-way'!X388^(1/3)*COS(('OddsRatio_working_3-way'!Y388+4*PI())/3)</f>
        <v>-3.2466904219750445E-2</v>
      </c>
      <c r="AC388" s="11">
        <f>'OddsRatio_working_3-way'!X388^(1/3)*SIN('OddsRatio_working_3-way'!Y388/3)</f>
        <v>0.31993059295689374</v>
      </c>
      <c r="AD388" s="11">
        <f>'OddsRatio_working_3-way'!X388^(1/3)*SIN(('OddsRatio_working_3-way'!Y388+2*PI())/3)</f>
        <v>0.37616492062997348</v>
      </c>
      <c r="AE388" s="11">
        <f>'OddsRatio_working_3-way'!X388^(1/3)*SIN(('OddsRatio_working_3-way'!Y388+4*PI())/3)</f>
        <v>-0.69609551358686705</v>
      </c>
      <c r="AF388" s="11">
        <f>-'OddsRatio_working_3-way'!U388/(3*'OddsRatio_working_3-way'!X388^(1/3))*COS(('OddsRatio_working_3-way'!Y388)/3)</f>
        <v>0.61906985033647777</v>
      </c>
      <c r="AG388" s="11">
        <f>-'OddsRatio_working_3-way'!U388/(3*'OddsRatio_working_3-way'!X388^(1/3))*COS(('OddsRatio_working_3-way'!Y388+2*PI())/3)</f>
        <v>-0.58660294611672759</v>
      </c>
      <c r="AH388" s="11">
        <f>-'OddsRatio_working_3-way'!U388/(3*'OddsRatio_working_3-way'!X388^(1/3))*COS(('OddsRatio_working_3-way'!Y388+4*PI())/3)</f>
        <v>-3.2466904219750445E-2</v>
      </c>
      <c r="AI388" s="11">
        <f>'OddsRatio_working_3-way'!U388/(3*'OddsRatio_working_3-way'!X388^(1/3))*SIN(('OddsRatio_working_3-way'!Y388)/3)</f>
        <v>-0.31993059295689374</v>
      </c>
      <c r="AJ388" s="11">
        <f>'OddsRatio_working_3-way'!U388/(3*'OddsRatio_working_3-way'!X388^(1/3))*SIN(('OddsRatio_working_3-way'!Y388+2*PI())/3)</f>
        <v>-0.37616492062997348</v>
      </c>
      <c r="AK388" s="11">
        <f>'OddsRatio_working_3-way'!U388/(3*'OddsRatio_working_3-way'!X388^(1/3))*SIN(('OddsRatio_working_3-way'!Y388+4*PI())/3)</f>
        <v>0.69609551358686705</v>
      </c>
      <c r="AL388" s="11">
        <f>'OddsRatio_working_3-way'!Z388+'OddsRatio_working_3-way'!AF388</f>
        <v>1.2381397006729555</v>
      </c>
      <c r="AM388" s="11">
        <f>'OddsRatio_working_3-way'!AA388+'OddsRatio_working_3-way'!AG388</f>
        <v>-1.1732058922334552</v>
      </c>
      <c r="AN388" s="11">
        <f>'OddsRatio_working_3-way'!AB388+'OddsRatio_working_3-way'!AH388</f>
        <v>-6.493380843950089E-2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1.2381397006729555</v>
      </c>
      <c r="AS388" s="11">
        <f>IF(('OddsRatio_working_3-way'!X388=0),IF(Q388&gt;0,-Q388^(1/3),(-Q388)^(1/3)),'OddsRatio_working_3-way'!AM388-'OddsRatio_working_3-way'!R388/3)</f>
        <v>-1.1732058922334552</v>
      </c>
      <c r="AT388" s="11">
        <f>IF(('OddsRatio_working_3-way'!X388=0),IF(Q388&gt;0,-Q388^(1/3),(-Q388)^(1/3)),'OddsRatio_working_3-way'!AN388-'OddsRatio_working_3-way'!R388/3)</f>
        <v>-6.493380843950089E-2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2.77</v>
      </c>
      <c r="B389" s="4">
        <f>IF('True_Odds_Calculator_3-way'!B390="","",'True_Odds_Calculator_3-way'!B390)</f>
        <v>3.31</v>
      </c>
      <c r="C389" s="4">
        <f>IF('True_Odds_Calculator_3-way'!C390="","",'True_Odds_Calculator_3-way'!C390)</f>
        <v>2.75</v>
      </c>
      <c r="D389" s="9">
        <f t="shared" si="91"/>
        <v>0.35183033571715233</v>
      </c>
      <c r="E389" s="9">
        <f t="shared" si="92"/>
        <v>0.29374352891399935</v>
      </c>
      <c r="F389" s="9">
        <f t="shared" si="93"/>
        <v>0.35442613536884826</v>
      </c>
      <c r="G389" s="9">
        <f t="shared" si="94"/>
        <v>1.0408356337319495</v>
      </c>
      <c r="H389" s="9">
        <f t="shared" si="95"/>
        <v>2.8422790717055508</v>
      </c>
      <c r="I389" s="9">
        <f t="shared" si="96"/>
        <v>3.4043303139208034</v>
      </c>
      <c r="J389" s="9">
        <f t="shared" si="97"/>
        <v>2.821462359030912</v>
      </c>
      <c r="K389" s="11">
        <f t="shared" si="98"/>
        <v>0.36101083032490977</v>
      </c>
      <c r="L389" s="11">
        <f t="shared" si="99"/>
        <v>0.30211480362537763</v>
      </c>
      <c r="M389" s="11">
        <f t="shared" si="100"/>
        <v>0.36363636363636365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-0.28378068864724548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0.23122143815371865</v>
      </c>
      <c r="Q389" s="11">
        <f>2*'OddsRatio_working_3-way'!K389*'OddsRatio_working_3-way'!L389*'OddsRatio_working_3-way'!M389</f>
        <v>7.9321248080177917E-2</v>
      </c>
      <c r="R389" s="11">
        <f t="shared" si="101"/>
        <v>0</v>
      </c>
      <c r="S389" s="11">
        <f t="shared" si="102"/>
        <v>-0.81478919251316362</v>
      </c>
      <c r="T389" s="11">
        <f t="shared" si="103"/>
        <v>-0.27951601801480741</v>
      </c>
      <c r="U389" s="11">
        <f>'OddsRatio_working_3-way'!S389-'OddsRatio_working_3-way'!R389^2/3</f>
        <v>-0.81478919251316362</v>
      </c>
      <c r="V389" s="11">
        <f>'OddsRatio_working_3-way'!S389*'OddsRatio_working_3-way'!R389/3-2*'OddsRatio_working_3-way'!R389^3/27-'OddsRatio_working_3-way'!T389</f>
        <v>0.27951601801480741</v>
      </c>
      <c r="W389" s="11">
        <f>'OddsRatio_working_3-way'!V389^2+4*'OddsRatio_working_3-way'!U389^3/27</f>
        <v>-2.0075975749388325E-3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0.14154222152929577</v>
      </c>
      <c r="Y389" s="11">
        <f>IF('OddsRatio_working_3-way'!W389&gt;=0,IF('OddsRatio_working_3-way'!V389+SQRT('OddsRatio_working_3-way'!W389)&gt;0,0,PI()),ACOS('OddsRatio_working_3-way'!V389/(2*'OddsRatio_working_3-way'!X389)))</f>
        <v>0.15894707938552322</v>
      </c>
      <c r="Z389" s="11">
        <f>'OddsRatio_working_3-way'!X389^(1/3)*COS('OddsRatio_working_3-way'!Y389/3)</f>
        <v>0.52041781686597477</v>
      </c>
      <c r="AA389" s="11">
        <f>'OddsRatio_working_3-way'!X389^(1/3)*COS(('OddsRatio_working_3-way'!Y389+2*PI())/3)</f>
        <v>-0.28411016456379418</v>
      </c>
      <c r="AB389" s="11">
        <f>'OddsRatio_working_3-way'!X389^(1/3)*COS(('OddsRatio_working_3-way'!Y389+4*PI())/3)</f>
        <v>-0.23630765230218051</v>
      </c>
      <c r="AC389" s="11">
        <f>'OddsRatio_working_3-way'!X389^(1/3)*SIN('OddsRatio_working_3-way'!Y389/3)</f>
        <v>2.7598793322182992E-2</v>
      </c>
      <c r="AD389" s="11">
        <f>'OddsRatio_working_3-way'!X389^(1/3)*SIN(('OddsRatio_working_3-way'!Y389+2*PI())/3)</f>
        <v>0.43689565332688035</v>
      </c>
      <c r="AE389" s="11">
        <f>'OddsRatio_working_3-way'!X389^(1/3)*SIN(('OddsRatio_working_3-way'!Y389+4*PI())/3)</f>
        <v>-0.46449444664906336</v>
      </c>
      <c r="AF389" s="11">
        <f>-'OddsRatio_working_3-way'!U389/(3*'OddsRatio_working_3-way'!X389^(1/3))*COS(('OddsRatio_working_3-way'!Y389)/3)</f>
        <v>0.52041781686597488</v>
      </c>
      <c r="AG389" s="11">
        <f>-'OddsRatio_working_3-way'!U389/(3*'OddsRatio_working_3-way'!X389^(1/3))*COS(('OddsRatio_working_3-way'!Y389+2*PI())/3)</f>
        <v>-0.28411016456379423</v>
      </c>
      <c r="AH389" s="11">
        <f>-'OddsRatio_working_3-way'!U389/(3*'OddsRatio_working_3-way'!X389^(1/3))*COS(('OddsRatio_working_3-way'!Y389+4*PI())/3)</f>
        <v>-0.23630765230218057</v>
      </c>
      <c r="AI389" s="11">
        <f>'OddsRatio_working_3-way'!U389/(3*'OddsRatio_working_3-way'!X389^(1/3))*SIN(('OddsRatio_working_3-way'!Y389)/3)</f>
        <v>-2.7598793322182999E-2</v>
      </c>
      <c r="AJ389" s="11">
        <f>'OddsRatio_working_3-way'!U389/(3*'OddsRatio_working_3-way'!X389^(1/3))*SIN(('OddsRatio_working_3-way'!Y389+2*PI())/3)</f>
        <v>-0.43689565332688041</v>
      </c>
      <c r="AK389" s="11">
        <f>'OddsRatio_working_3-way'!U389/(3*'OddsRatio_working_3-way'!X389^(1/3))*SIN(('OddsRatio_working_3-way'!Y389+4*PI())/3)</f>
        <v>0.46449444664906347</v>
      </c>
      <c r="AL389" s="11">
        <f>'OddsRatio_working_3-way'!Z389+'OddsRatio_working_3-way'!AF389</f>
        <v>1.0408356337319495</v>
      </c>
      <c r="AM389" s="11">
        <f>'OddsRatio_working_3-way'!AA389+'OddsRatio_working_3-way'!AG389</f>
        <v>-0.56822032912758846</v>
      </c>
      <c r="AN389" s="11">
        <f>'OddsRatio_working_3-way'!AB389+'OddsRatio_working_3-way'!AH389</f>
        <v>-0.47261530460436108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1.0408356337319495</v>
      </c>
      <c r="AS389" s="11">
        <f>IF(('OddsRatio_working_3-way'!X389=0),IF(Q389&gt;0,-Q389^(1/3),(-Q389)^(1/3)),'OddsRatio_working_3-way'!AM389-'OddsRatio_working_3-way'!R389/3)</f>
        <v>-0.56822032912758846</v>
      </c>
      <c r="AT389" s="11">
        <f>IF(('OddsRatio_working_3-way'!X389=0),IF(Q389&gt;0,-Q389^(1/3),(-Q389)^(1/3)),'OddsRatio_working_3-way'!AN389-'OddsRatio_working_3-way'!R389/3)</f>
        <v>-0.47261530460436108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2.29</v>
      </c>
      <c r="B390" s="4">
        <f>IF('True_Odds_Calculator_3-way'!B391="","",'True_Odds_Calculator_3-way'!B391)</f>
        <v>3.4</v>
      </c>
      <c r="C390" s="4">
        <f>IF('True_Odds_Calculator_3-way'!C391="","",'True_Odds_Calculator_3-way'!C391)</f>
        <v>3.37</v>
      </c>
      <c r="D390" s="9">
        <f t="shared" si="91"/>
        <v>0.42641627625156742</v>
      </c>
      <c r="E390" s="9">
        <f t="shared" si="92"/>
        <v>0.28550542197003664</v>
      </c>
      <c r="F390" s="9">
        <f t="shared" si="93"/>
        <v>0.28807830177839588</v>
      </c>
      <c r="G390" s="9">
        <f t="shared" si="94"/>
        <v>1.0427335219237805</v>
      </c>
      <c r="H390" s="9">
        <f t="shared" si="95"/>
        <v>2.3451262432816766</v>
      </c>
      <c r="I390" s="9">
        <f t="shared" si="96"/>
        <v>3.5025604526170731</v>
      </c>
      <c r="J390" s="9">
        <f t="shared" si="97"/>
        <v>3.4712784469593605</v>
      </c>
      <c r="K390" s="11">
        <f t="shared" si="98"/>
        <v>0.4366812227074236</v>
      </c>
      <c r="L390" s="11">
        <f t="shared" si="99"/>
        <v>0.29411764705882354</v>
      </c>
      <c r="M390" s="11">
        <f t="shared" si="100"/>
        <v>0.29673590504451036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-0.27964367300053883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0.23095550790774888</v>
      </c>
      <c r="Q390" s="11">
        <f>2*'OddsRatio_working_3-way'!K390*'OddsRatio_working_3-way'!L390*'OddsRatio_working_3-way'!M390</f>
        <v>7.622293990354749E-2</v>
      </c>
      <c r="R390" s="11">
        <f t="shared" si="101"/>
        <v>0</v>
      </c>
      <c r="S390" s="11">
        <f t="shared" si="102"/>
        <v>-0.82589212704019899</v>
      </c>
      <c r="T390" s="11">
        <f t="shared" si="103"/>
        <v>-0.27257165908917458</v>
      </c>
      <c r="U390" s="11">
        <f>'OddsRatio_working_3-way'!S390-'OddsRatio_working_3-way'!R390^2/3</f>
        <v>-0.82589212704019899</v>
      </c>
      <c r="V390" s="11">
        <f>'OddsRatio_working_3-way'!S390*'OddsRatio_working_3-way'!R390/3-2*'OddsRatio_working_3-way'!R390^3/27-'OddsRatio_working_3-way'!T390</f>
        <v>0.27257165908917458</v>
      </c>
      <c r="W390" s="11">
        <f>'OddsRatio_working_3-way'!V390^2+4*'OddsRatio_working_3-way'!U390^3/27</f>
        <v>-9.1623510227992477E-3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0.1444451975330302</v>
      </c>
      <c r="Y390" s="11">
        <f>IF('OddsRatio_working_3-way'!W390&gt;=0,IF('OddsRatio_working_3-way'!V390+SQRT('OddsRatio_working_3-way'!W390)&gt;0,0,PI()),ACOS('OddsRatio_working_3-way'!V390/(2*'OddsRatio_working_3-way'!X390)))</f>
        <v>0.33772061191901592</v>
      </c>
      <c r="Z390" s="11">
        <f>'OddsRatio_working_3-way'!X390^(1/3)*COS('OddsRatio_working_3-way'!Y390/3)</f>
        <v>0.52136676096189027</v>
      </c>
      <c r="AA390" s="11">
        <f>'OddsRatio_working_3-way'!X390^(1/3)*COS(('OddsRatio_working_3-way'!Y390+2*PI())/3)</f>
        <v>-0.31172803919397918</v>
      </c>
      <c r="AB390" s="11">
        <f>'OddsRatio_working_3-way'!X390^(1/3)*COS(('OddsRatio_working_3-way'!Y390+4*PI())/3)</f>
        <v>-0.20963872176791104</v>
      </c>
      <c r="AC390" s="11">
        <f>'OddsRatio_working_3-way'!X390^(1/3)*SIN('OddsRatio_working_3-way'!Y390/3)</f>
        <v>5.8941294897325594E-2</v>
      </c>
      <c r="AD390" s="11">
        <f>'OddsRatio_working_3-way'!X390^(1/3)*SIN(('OddsRatio_working_3-way'!Y390+2*PI())/3)</f>
        <v>0.42204621223314315</v>
      </c>
      <c r="AE390" s="11">
        <f>'OddsRatio_working_3-way'!X390^(1/3)*SIN(('OddsRatio_working_3-way'!Y390+4*PI())/3)</f>
        <v>-0.48098750713046878</v>
      </c>
      <c r="AF390" s="11">
        <f>-'OddsRatio_working_3-way'!U390/(3*'OddsRatio_working_3-way'!X390^(1/3))*COS(('OddsRatio_working_3-way'!Y390)/3)</f>
        <v>0.52136676096189027</v>
      </c>
      <c r="AG390" s="11">
        <f>-'OddsRatio_working_3-way'!U390/(3*'OddsRatio_working_3-way'!X390^(1/3))*COS(('OddsRatio_working_3-way'!Y390+2*PI())/3)</f>
        <v>-0.31172803919397918</v>
      </c>
      <c r="AH390" s="11">
        <f>-'OddsRatio_working_3-way'!U390/(3*'OddsRatio_working_3-way'!X390^(1/3))*COS(('OddsRatio_working_3-way'!Y390+4*PI())/3)</f>
        <v>-0.20963872176791104</v>
      </c>
      <c r="AI390" s="11">
        <f>'OddsRatio_working_3-way'!U390/(3*'OddsRatio_working_3-way'!X390^(1/3))*SIN(('OddsRatio_working_3-way'!Y390)/3)</f>
        <v>-5.8941294897325594E-2</v>
      </c>
      <c r="AJ390" s="11">
        <f>'OddsRatio_working_3-way'!U390/(3*'OddsRatio_working_3-way'!X390^(1/3))*SIN(('OddsRatio_working_3-way'!Y390+2*PI())/3)</f>
        <v>-0.42204621223314315</v>
      </c>
      <c r="AK390" s="11">
        <f>'OddsRatio_working_3-way'!U390/(3*'OddsRatio_working_3-way'!X390^(1/3))*SIN(('OddsRatio_working_3-way'!Y390+4*PI())/3)</f>
        <v>0.48098750713046878</v>
      </c>
      <c r="AL390" s="11">
        <f>'OddsRatio_working_3-way'!Z390+'OddsRatio_working_3-way'!AF390</f>
        <v>1.0427335219237805</v>
      </c>
      <c r="AM390" s="11">
        <f>'OddsRatio_working_3-way'!AA390+'OddsRatio_working_3-way'!AG390</f>
        <v>-0.62345607838795836</v>
      </c>
      <c r="AN390" s="11">
        <f>'OddsRatio_working_3-way'!AB390+'OddsRatio_working_3-way'!AH390</f>
        <v>-0.41927744353582208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1.0427335219237805</v>
      </c>
      <c r="AS390" s="11">
        <f>IF(('OddsRatio_working_3-way'!X390=0),IF(Q390&gt;0,-Q390^(1/3),(-Q390)^(1/3)),'OddsRatio_working_3-way'!AM390-'OddsRatio_working_3-way'!R390/3)</f>
        <v>-0.62345607838795836</v>
      </c>
      <c r="AT390" s="11">
        <f>IF(('OddsRatio_working_3-way'!X390=0),IF(Q390&gt;0,-Q390^(1/3),(-Q390)^(1/3)),'OddsRatio_working_3-way'!AN390-'OddsRatio_working_3-way'!R390/3)</f>
        <v>-0.41927744353582208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1.29</v>
      </c>
      <c r="B391" s="4">
        <f>IF('True_Odds_Calculator_3-way'!B392="","",'True_Odds_Calculator_3-way'!B392)</f>
        <v>5.84</v>
      </c>
      <c r="C391" s="4">
        <f>IF('True_Odds_Calculator_3-way'!C392="","",'True_Odds_Calculator_3-way'!C392)</f>
        <v>11.54</v>
      </c>
      <c r="D391" s="9">
        <f t="shared" si="91"/>
        <v>0.76017550025709524</v>
      </c>
      <c r="E391" s="9">
        <f t="shared" si="92"/>
        <v>0.15960806533403435</v>
      </c>
      <c r="F391" s="9">
        <f t="shared" si="93"/>
        <v>8.0216434408870357E-2</v>
      </c>
      <c r="G391" s="9">
        <f t="shared" si="94"/>
        <v>1.0878817237815919</v>
      </c>
      <c r="H391" s="9">
        <f t="shared" si="95"/>
        <v>1.315485699896662</v>
      </c>
      <c r="I391" s="9">
        <f t="shared" si="96"/>
        <v>6.2653475431029051</v>
      </c>
      <c r="J391" s="9">
        <f t="shared" si="97"/>
        <v>12.466273368657978</v>
      </c>
      <c r="K391" s="11">
        <f t="shared" si="98"/>
        <v>0.77519379844961234</v>
      </c>
      <c r="L391" s="11">
        <f t="shared" si="99"/>
        <v>0.17123287671232876</v>
      </c>
      <c r="M391" s="11">
        <f t="shared" si="100"/>
        <v>8.6655112651646451E-2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-0.17016710256479628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0.18024392259362051</v>
      </c>
      <c r="Q391" s="11">
        <f>2*'OddsRatio_working_3-way'!K391*'OddsRatio_working_3-way'!L391*'OddsRatio_working_3-way'!M391</f>
        <v>2.3004967784763311E-2</v>
      </c>
      <c r="R391" s="11">
        <f t="shared" si="101"/>
        <v>0</v>
      </c>
      <c r="S391" s="11">
        <f t="shared" si="102"/>
        <v>-1.0592172040126686</v>
      </c>
      <c r="T391" s="11">
        <f t="shared" si="103"/>
        <v>-0.13519045360723275</v>
      </c>
      <c r="U391" s="11">
        <f>'OddsRatio_working_3-way'!S391-'OddsRatio_working_3-way'!R391^2/3</f>
        <v>-1.0592172040126686</v>
      </c>
      <c r="V391" s="11">
        <f>'OddsRatio_working_3-way'!S391*'OddsRatio_working_3-way'!R391/3-2*'OddsRatio_working_3-way'!R391^3/27-'OddsRatio_working_3-way'!T391</f>
        <v>0.13519045360723275</v>
      </c>
      <c r="W391" s="11">
        <f>'OddsRatio_working_3-way'!V391^2+4*'OddsRatio_working_3-way'!U391^3/27</f>
        <v>-0.15777973375916304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0.20979525286913214</v>
      </c>
      <c r="Y391" s="11">
        <f>IF('OddsRatio_working_3-way'!W391&gt;=0,IF('OddsRatio_working_3-way'!V391+SQRT('OddsRatio_working_3-way'!W391)&gt;0,0,PI()),ACOS('OddsRatio_working_3-way'!V391/(2*'OddsRatio_working_3-way'!X391)))</f>
        <v>1.2427478707776847</v>
      </c>
      <c r="Z391" s="11">
        <f>'OddsRatio_working_3-way'!X391^(1/3)*COS('OddsRatio_working_3-way'!Y391/3)</f>
        <v>0.54394086189079605</v>
      </c>
      <c r="AA391" s="11">
        <f>'OddsRatio_working_3-way'!X391^(1/3)*COS(('OddsRatio_working_3-way'!Y391+2*PI())/3)</f>
        <v>-0.47909492268234982</v>
      </c>
      <c r="AB391" s="11">
        <f>'OddsRatio_working_3-way'!X391^(1/3)*COS(('OddsRatio_working_3-way'!Y391+4*PI())/3)</f>
        <v>-6.484593920844639E-2</v>
      </c>
      <c r="AC391" s="11">
        <f>'OddsRatio_working_3-way'!X391^(1/3)*SIN('OddsRatio_working_3-way'!Y391/3)</f>
        <v>0.23916676212018728</v>
      </c>
      <c r="AD391" s="11">
        <f>'OddsRatio_working_3-way'!X391^(1/3)*SIN(('OddsRatio_working_3-way'!Y391+2*PI())/3)</f>
        <v>0.35148322349373867</v>
      </c>
      <c r="AE391" s="11">
        <f>'OddsRatio_working_3-way'!X391^(1/3)*SIN(('OddsRatio_working_3-way'!Y391+4*PI())/3)</f>
        <v>-0.59064998561392568</v>
      </c>
      <c r="AF391" s="11">
        <f>-'OddsRatio_working_3-way'!U391/(3*'OddsRatio_working_3-way'!X391^(1/3))*COS(('OddsRatio_working_3-way'!Y391)/3)</f>
        <v>0.54394086189079593</v>
      </c>
      <c r="AG391" s="11">
        <f>-'OddsRatio_working_3-way'!U391/(3*'OddsRatio_working_3-way'!X391^(1/3))*COS(('OddsRatio_working_3-way'!Y391+2*PI())/3)</f>
        <v>-0.47909492268234977</v>
      </c>
      <c r="AH391" s="11">
        <f>-'OddsRatio_working_3-way'!U391/(3*'OddsRatio_working_3-way'!X391^(1/3))*COS(('OddsRatio_working_3-way'!Y391+4*PI())/3)</f>
        <v>-6.4845939208446376E-2</v>
      </c>
      <c r="AI391" s="11">
        <f>'OddsRatio_working_3-way'!U391/(3*'OddsRatio_working_3-way'!X391^(1/3))*SIN(('OddsRatio_working_3-way'!Y391)/3)</f>
        <v>-0.23916676212018723</v>
      </c>
      <c r="AJ391" s="11">
        <f>'OddsRatio_working_3-way'!U391/(3*'OddsRatio_working_3-way'!X391^(1/3))*SIN(('OddsRatio_working_3-way'!Y391+2*PI())/3)</f>
        <v>-0.35148322349373862</v>
      </c>
      <c r="AK391" s="11">
        <f>'OddsRatio_working_3-way'!U391/(3*'OddsRatio_working_3-way'!X391^(1/3))*SIN(('OddsRatio_working_3-way'!Y391+4*PI())/3)</f>
        <v>0.59064998561392557</v>
      </c>
      <c r="AL391" s="11">
        <f>'OddsRatio_working_3-way'!Z391+'OddsRatio_working_3-way'!AF391</f>
        <v>1.0878817237815919</v>
      </c>
      <c r="AM391" s="11">
        <f>'OddsRatio_working_3-way'!AA391+'OddsRatio_working_3-way'!AG391</f>
        <v>-0.95818984536469953</v>
      </c>
      <c r="AN391" s="11">
        <f>'OddsRatio_working_3-way'!AB391+'OddsRatio_working_3-way'!AH391</f>
        <v>-0.12969187841689278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1.0878817237815919</v>
      </c>
      <c r="AS391" s="11">
        <f>IF(('OddsRatio_working_3-way'!X391=0),IF(Q391&gt;0,-Q391^(1/3),(-Q391)^(1/3)),'OddsRatio_working_3-way'!AM391-'OddsRatio_working_3-way'!R391/3)</f>
        <v>-0.95818984536469953</v>
      </c>
      <c r="AT391" s="11">
        <f>IF(('OddsRatio_working_3-way'!X391=0),IF(Q391&gt;0,-Q391^(1/3),(-Q391)^(1/3)),'OddsRatio_working_3-way'!AN391-'OddsRatio_working_3-way'!R391/3)</f>
        <v>-0.12969187841689278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2.82</v>
      </c>
      <c r="B392" s="4">
        <f>IF('True_Odds_Calculator_3-way'!B393="","",'True_Odds_Calculator_3-way'!B393)</f>
        <v>3.11</v>
      </c>
      <c r="C392" s="4">
        <f>IF('True_Odds_Calculator_3-way'!C393="","",'True_Odds_Calculator_3-way'!C393)</f>
        <v>2.84</v>
      </c>
      <c r="D392" s="9">
        <f t="shared" si="91"/>
        <v>0.34502363794411972</v>
      </c>
      <c r="E392" s="9">
        <f t="shared" si="92"/>
        <v>0.31241830029947615</v>
      </c>
      <c r="F392" s="9">
        <f t="shared" si="93"/>
        <v>0.34255806175640413</v>
      </c>
      <c r="G392" s="9">
        <f t="shared" si="94"/>
        <v>1.0430506273515421</v>
      </c>
      <c r="H392" s="9">
        <f t="shared" si="95"/>
        <v>2.8983521417798066</v>
      </c>
      <c r="I392" s="9">
        <f t="shared" si="96"/>
        <v>3.2008368237117537</v>
      </c>
      <c r="J392" s="9">
        <f t="shared" si="97"/>
        <v>2.9192131543268371</v>
      </c>
      <c r="K392" s="11">
        <f t="shared" si="98"/>
        <v>0.3546099290780142</v>
      </c>
      <c r="L392" s="11">
        <f t="shared" si="99"/>
        <v>0.32154340836012862</v>
      </c>
      <c r="M392" s="11">
        <f t="shared" si="100"/>
        <v>0.35211267605633806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-0.28368987040300686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0.23165835908474958</v>
      </c>
      <c r="Q392" s="11">
        <f>2*'OddsRatio_working_3-way'!K392*'OddsRatio_working_3-way'!L392*'OddsRatio_working_3-way'!M392</f>
        <v>8.029752481273815E-2</v>
      </c>
      <c r="R392" s="11">
        <f t="shared" si="101"/>
        <v>0</v>
      </c>
      <c r="S392" s="11">
        <f t="shared" si="102"/>
        <v>-0.81659016853741773</v>
      </c>
      <c r="T392" s="11">
        <f t="shared" si="103"/>
        <v>-0.28304685217934755</v>
      </c>
      <c r="U392" s="11">
        <f>'OddsRatio_working_3-way'!S392-'OddsRatio_working_3-way'!R392^2/3</f>
        <v>-0.81659016853741773</v>
      </c>
      <c r="V392" s="11">
        <f>'OddsRatio_working_3-way'!S392*'OddsRatio_working_3-way'!R392/3-2*'OddsRatio_working_3-way'!R392^3/27-'OddsRatio_working_3-way'!T392</f>
        <v>0.28304685217934755</v>
      </c>
      <c r="W392" s="11">
        <f>'OddsRatio_working_3-way'!V392^2+4*'OddsRatio_working_3-way'!U392^3/27</f>
        <v>-5.5384993450642572E-4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0.14201176928616149</v>
      </c>
      <c r="Y392" s="11">
        <f>IF('OddsRatio_working_3-way'!W392&gt;=0,IF('OddsRatio_working_3-way'!V392+SQRT('OddsRatio_working_3-way'!W392)&gt;0,0,PI()),ACOS('OddsRatio_working_3-way'!V392/(2*'OddsRatio_working_3-way'!X392)))</f>
        <v>8.2954496297907188E-2</v>
      </c>
      <c r="Z392" s="11">
        <f>'OddsRatio_working_3-way'!X392^(1/3)*COS('OddsRatio_working_3-way'!Y392/3)</f>
        <v>0.52152531367577104</v>
      </c>
      <c r="AA392" s="11">
        <f>'OddsRatio_working_3-way'!X392^(1/3)*COS(('OddsRatio_working_3-way'!Y392+2*PI())/3)</f>
        <v>-0.2732547555765244</v>
      </c>
      <c r="AB392" s="11">
        <f>'OddsRatio_working_3-way'!X392^(1/3)*COS(('OddsRatio_working_3-way'!Y392+4*PI())/3)</f>
        <v>-0.24827055809924656</v>
      </c>
      <c r="AC392" s="11">
        <f>'OddsRatio_working_3-way'!X392^(1/3)*SIN('OddsRatio_working_3-way'!Y392/3)</f>
        <v>1.4424633138993181E-2</v>
      </c>
      <c r="AD392" s="11">
        <f>'OddsRatio_working_3-way'!X392^(1/3)*SIN(('OddsRatio_working_3-way'!Y392+2*PI())/3)</f>
        <v>0.4444418537903691</v>
      </c>
      <c r="AE392" s="11">
        <f>'OddsRatio_working_3-way'!X392^(1/3)*SIN(('OddsRatio_working_3-way'!Y392+4*PI())/3)</f>
        <v>-0.45886648692936222</v>
      </c>
      <c r="AF392" s="11">
        <f>-'OddsRatio_working_3-way'!U392/(3*'OddsRatio_working_3-way'!X392^(1/3))*COS(('OddsRatio_working_3-way'!Y392)/3)</f>
        <v>0.52152531367577104</v>
      </c>
      <c r="AG392" s="11">
        <f>-'OddsRatio_working_3-way'!U392/(3*'OddsRatio_working_3-way'!X392^(1/3))*COS(('OddsRatio_working_3-way'!Y392+2*PI())/3)</f>
        <v>-0.2732547555765244</v>
      </c>
      <c r="AH392" s="11">
        <f>-'OddsRatio_working_3-way'!U392/(3*'OddsRatio_working_3-way'!X392^(1/3))*COS(('OddsRatio_working_3-way'!Y392+4*PI())/3)</f>
        <v>-0.24827055809924656</v>
      </c>
      <c r="AI392" s="11">
        <f>'OddsRatio_working_3-way'!U392/(3*'OddsRatio_working_3-way'!X392^(1/3))*SIN(('OddsRatio_working_3-way'!Y392)/3)</f>
        <v>-1.4424633138993181E-2</v>
      </c>
      <c r="AJ392" s="11">
        <f>'OddsRatio_working_3-way'!U392/(3*'OddsRatio_working_3-way'!X392^(1/3))*SIN(('OddsRatio_working_3-way'!Y392+2*PI())/3)</f>
        <v>-0.4444418537903691</v>
      </c>
      <c r="AK392" s="11">
        <f>'OddsRatio_working_3-way'!U392/(3*'OddsRatio_working_3-way'!X392^(1/3))*SIN(('OddsRatio_working_3-way'!Y392+4*PI())/3)</f>
        <v>0.45886648692936222</v>
      </c>
      <c r="AL392" s="11">
        <f>'OddsRatio_working_3-way'!Z392+'OddsRatio_working_3-way'!AF392</f>
        <v>1.0430506273515421</v>
      </c>
      <c r="AM392" s="11">
        <f>'OddsRatio_working_3-way'!AA392+'OddsRatio_working_3-way'!AG392</f>
        <v>-0.5465095111530488</v>
      </c>
      <c r="AN392" s="11">
        <f>'OddsRatio_working_3-way'!AB392+'OddsRatio_working_3-way'!AH392</f>
        <v>-0.49654111619849312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1.0430506273515421</v>
      </c>
      <c r="AS392" s="11">
        <f>IF(('OddsRatio_working_3-way'!X392=0),IF(Q392&gt;0,-Q392^(1/3),(-Q392)^(1/3)),'OddsRatio_working_3-way'!AM392-'OddsRatio_working_3-way'!R392/3)</f>
        <v>-0.5465095111530488</v>
      </c>
      <c r="AT392" s="11">
        <f>IF(('OddsRatio_working_3-way'!X392=0),IF(Q392&gt;0,-Q392^(1/3),(-Q392)^(1/3)),'OddsRatio_working_3-way'!AN392-'OddsRatio_working_3-way'!R392/3)</f>
        <v>-0.49654111619849312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2.37</v>
      </c>
      <c r="B393" s="4">
        <f>IF('True_Odds_Calculator_3-way'!B394="","",'True_Odds_Calculator_3-way'!B394)</f>
        <v>3.06</v>
      </c>
      <c r="C393" s="4">
        <f>IF('True_Odds_Calculator_3-way'!C394="","",'True_Odds_Calculator_3-way'!C394)</f>
        <v>3.59</v>
      </c>
      <c r="D393" s="9">
        <f t="shared" si="91"/>
        <v>0.41189887391332497</v>
      </c>
      <c r="E393" s="9">
        <f t="shared" si="92"/>
        <v>0.31777492165465765</v>
      </c>
      <c r="F393" s="9">
        <f t="shared" si="93"/>
        <v>0.27032620443201733</v>
      </c>
      <c r="G393" s="9">
        <f t="shared" si="94"/>
        <v>1.0421754516476487</v>
      </c>
      <c r="H393" s="9">
        <f t="shared" si="95"/>
        <v>2.4277803687572788</v>
      </c>
      <c r="I393" s="9">
        <f t="shared" si="96"/>
        <v>3.1468814303941564</v>
      </c>
      <c r="J393" s="9">
        <f t="shared" si="97"/>
        <v>3.6992344197674103</v>
      </c>
      <c r="K393" s="11">
        <f t="shared" si="98"/>
        <v>0.42194092827004215</v>
      </c>
      <c r="L393" s="11">
        <f t="shared" si="99"/>
        <v>0.32679738562091504</v>
      </c>
      <c r="M393" s="11">
        <f t="shared" si="100"/>
        <v>0.2785515320334262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-0.28075230499645132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0.2312236594193797</v>
      </c>
      <c r="Q393" s="11">
        <f>2*'OddsRatio_working_3-way'!K393*'OddsRatio_working_3-way'!L393*'OddsRatio_working_3-way'!M393</f>
        <v>7.6818491501455047E-2</v>
      </c>
      <c r="R393" s="11">
        <f t="shared" si="101"/>
        <v>0</v>
      </c>
      <c r="S393" s="11">
        <f t="shared" si="102"/>
        <v>-0.82358596992570499</v>
      </c>
      <c r="T393" s="11">
        <f t="shared" si="103"/>
        <v>-0.27361660130422089</v>
      </c>
      <c r="U393" s="11">
        <f>'OddsRatio_working_3-way'!S393-'OddsRatio_working_3-way'!R393^2/3</f>
        <v>-0.82358596992570499</v>
      </c>
      <c r="V393" s="11">
        <f>'OddsRatio_working_3-way'!S393*'OddsRatio_working_3-way'!R393/3-2*'OddsRatio_working_3-way'!R393^3/27-'OddsRatio_working_3-way'!T393</f>
        <v>0.27361660130422089</v>
      </c>
      <c r="W393" s="11">
        <f>'OddsRatio_working_3-way'!V393^2+4*'OddsRatio_working_3-way'!U393^3/27</f>
        <v>-7.8944441174416541E-3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0.14384061372463153</v>
      </c>
      <c r="Y393" s="11">
        <f>IF('OddsRatio_working_3-way'!W393&gt;=0,IF('OddsRatio_working_3-way'!V393+SQRT('OddsRatio_working_3-way'!W393)&gt;0,0,PI()),ACOS('OddsRatio_working_3-way'!V393/(2*'OddsRatio_working_3-way'!X393)))</f>
        <v>0.31398491482604274</v>
      </c>
      <c r="Z393" s="11">
        <f>'OddsRatio_working_3-way'!X393^(1/3)*COS('OddsRatio_working_3-way'!Y393/3)</f>
        <v>0.52108772582382434</v>
      </c>
      <c r="AA393" s="11">
        <f>'OddsRatio_working_3-way'!X393^(1/3)*COS(('OddsRatio_working_3-way'!Y393+2*PI())/3)</f>
        <v>-0.30794828230760118</v>
      </c>
      <c r="AB393" s="11">
        <f>'OddsRatio_working_3-way'!X393^(1/3)*COS(('OddsRatio_working_3-way'!Y393+4*PI())/3)</f>
        <v>-0.21313944351622346</v>
      </c>
      <c r="AC393" s="11">
        <f>'OddsRatio_working_3-way'!X393^(1/3)*SIN('OddsRatio_working_3-way'!Y393/3)</f>
        <v>5.4737908597757963E-2</v>
      </c>
      <c r="AD393" s="11">
        <f>'OddsRatio_working_3-way'!X393^(1/3)*SIN(('OddsRatio_working_3-way'!Y393+2*PI())/3)</f>
        <v>0.42390625386481334</v>
      </c>
      <c r="AE393" s="11">
        <f>'OddsRatio_working_3-way'!X393^(1/3)*SIN(('OddsRatio_working_3-way'!Y393+4*PI())/3)</f>
        <v>-0.47864416246257119</v>
      </c>
      <c r="AF393" s="11">
        <f>-'OddsRatio_working_3-way'!U393/(3*'OddsRatio_working_3-way'!X393^(1/3))*COS(('OddsRatio_working_3-way'!Y393)/3)</f>
        <v>0.52108772582382434</v>
      </c>
      <c r="AG393" s="11">
        <f>-'OddsRatio_working_3-way'!U393/(3*'OddsRatio_working_3-way'!X393^(1/3))*COS(('OddsRatio_working_3-way'!Y393+2*PI())/3)</f>
        <v>-0.30794828230760118</v>
      </c>
      <c r="AH393" s="11">
        <f>-'OddsRatio_working_3-way'!U393/(3*'OddsRatio_working_3-way'!X393^(1/3))*COS(('OddsRatio_working_3-way'!Y393+4*PI())/3)</f>
        <v>-0.21313944351622346</v>
      </c>
      <c r="AI393" s="11">
        <f>'OddsRatio_working_3-way'!U393/(3*'OddsRatio_working_3-way'!X393^(1/3))*SIN(('OddsRatio_working_3-way'!Y393)/3)</f>
        <v>-5.4737908597757963E-2</v>
      </c>
      <c r="AJ393" s="11">
        <f>'OddsRatio_working_3-way'!U393/(3*'OddsRatio_working_3-way'!X393^(1/3))*SIN(('OddsRatio_working_3-way'!Y393+2*PI())/3)</f>
        <v>-0.42390625386481334</v>
      </c>
      <c r="AK393" s="11">
        <f>'OddsRatio_working_3-way'!U393/(3*'OddsRatio_working_3-way'!X393^(1/3))*SIN(('OddsRatio_working_3-way'!Y393+4*PI())/3)</f>
        <v>0.47864416246257119</v>
      </c>
      <c r="AL393" s="11">
        <f>'OddsRatio_working_3-way'!Z393+'OddsRatio_working_3-way'!AF393</f>
        <v>1.0421754516476487</v>
      </c>
      <c r="AM393" s="11">
        <f>'OddsRatio_working_3-way'!AA393+'OddsRatio_working_3-way'!AG393</f>
        <v>-0.61589656461520237</v>
      </c>
      <c r="AN393" s="11">
        <f>'OddsRatio_working_3-way'!AB393+'OddsRatio_working_3-way'!AH393</f>
        <v>-0.42627888703244693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1.0421754516476487</v>
      </c>
      <c r="AS393" s="11">
        <f>IF(('OddsRatio_working_3-way'!X393=0),IF(Q393&gt;0,-Q393^(1/3),(-Q393)^(1/3)),'OddsRatio_working_3-way'!AM393-'OddsRatio_working_3-way'!R393/3)</f>
        <v>-0.61589656461520237</v>
      </c>
      <c r="AT393" s="11">
        <f>IF(('OddsRatio_working_3-way'!X393=0),IF(Q393&gt;0,-Q393^(1/3),(-Q393)^(1/3)),'OddsRatio_working_3-way'!AN393-'OddsRatio_working_3-way'!R393/3)</f>
        <v>-0.42627888703244693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2.73</v>
      </c>
      <c r="B394" s="4">
        <f>IF('True_Odds_Calculator_3-way'!B395="","",'True_Odds_Calculator_3-way'!B395)</f>
        <v>3.06</v>
      </c>
      <c r="C394" s="4">
        <f>IF('True_Odds_Calculator_3-way'!C395="","",'True_Odds_Calculator_3-way'!C395)</f>
        <v>2.99</v>
      </c>
      <c r="D394" s="9">
        <f t="shared" si="91"/>
        <v>0.35681464313055516</v>
      </c>
      <c r="E394" s="9">
        <f t="shared" si="92"/>
        <v>0.31782157882576151</v>
      </c>
      <c r="F394" s="9">
        <f t="shared" si="93"/>
        <v>0.32536377804368327</v>
      </c>
      <c r="G394" s="9">
        <f t="shared" si="94"/>
        <v>1.0419511935251591</v>
      </c>
      <c r="H394" s="9">
        <f t="shared" si="95"/>
        <v>2.8025755647985258</v>
      </c>
      <c r="I394" s="9">
        <f t="shared" si="96"/>
        <v>3.1464194586618279</v>
      </c>
      <c r="J394" s="9">
        <f t="shared" si="97"/>
        <v>3.0734828751150665</v>
      </c>
      <c r="K394" s="11">
        <f t="shared" si="98"/>
        <v>0.36630036630036628</v>
      </c>
      <c r="L394" s="11">
        <f t="shared" si="99"/>
        <v>0.32679738562091504</v>
      </c>
      <c r="M394" s="11">
        <f t="shared" si="100"/>
        <v>0.33444816053511706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-0.28392990561001585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0.23140491367916116</v>
      </c>
      <c r="Q394" s="11">
        <f>2*'OddsRatio_working_3-way'!K394*'OddsRatio_working_3-way'!L394*'OddsRatio_working_3-way'!M394</f>
        <v>8.0070904387252992E-2</v>
      </c>
      <c r="R394" s="11">
        <f t="shared" si="101"/>
        <v>0</v>
      </c>
      <c r="S394" s="11">
        <f t="shared" si="102"/>
        <v>-0.81500718700974406</v>
      </c>
      <c r="T394" s="11">
        <f t="shared" si="103"/>
        <v>-0.28200940726980761</v>
      </c>
      <c r="U394" s="11">
        <f>'OddsRatio_working_3-way'!S394-'OddsRatio_working_3-way'!R394^2/3</f>
        <v>-0.81500718700974406</v>
      </c>
      <c r="V394" s="11">
        <f>'OddsRatio_working_3-way'!S394*'OddsRatio_working_3-way'!R394/3-2*'OddsRatio_working_3-way'!R394^3/27-'OddsRatio_working_3-way'!T394</f>
        <v>0.28200940726980761</v>
      </c>
      <c r="W394" s="11">
        <f>'OddsRatio_working_3-way'!V394^2+4*'OddsRatio_working_3-way'!U394^3/27</f>
        <v>-6.7183443369235596E-4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0.14159902914776692</v>
      </c>
      <c r="Y394" s="11">
        <f>IF('OddsRatio_working_3-way'!W394&gt;=0,IF('OddsRatio_working_3-way'!V394+SQRT('OddsRatio_working_3-way'!W394)&gt;0,0,PI()),ACOS('OddsRatio_working_3-way'!V394/(2*'OddsRatio_working_3-way'!X394)))</f>
        <v>9.165350275326678E-2</v>
      </c>
      <c r="Z394" s="11">
        <f>'OddsRatio_working_3-way'!X394^(1/3)*COS('OddsRatio_working_3-way'!Y394/3)</f>
        <v>0.52097559676257954</v>
      </c>
      <c r="AA394" s="11">
        <f>'OddsRatio_working_3-way'!X394^(1/3)*COS(('OddsRatio_working_3-way'!Y394+2*PI())/3)</f>
        <v>-0.27427610632104987</v>
      </c>
      <c r="AB394" s="11">
        <f>'OddsRatio_working_3-way'!X394^(1/3)*COS(('OddsRatio_working_3-way'!Y394+4*PI())/3)</f>
        <v>-0.24669949044152953</v>
      </c>
      <c r="AC394" s="11">
        <f>'OddsRatio_working_3-way'!X394^(1/3)*SIN('OddsRatio_working_3-way'!Y394/3)</f>
        <v>1.5921366601380011E-2</v>
      </c>
      <c r="AD394" s="11">
        <f>'OddsRatio_working_3-way'!X394^(1/3)*SIN(('OddsRatio_working_3-way'!Y394+2*PI())/3)</f>
        <v>0.44321741824746186</v>
      </c>
      <c r="AE394" s="11">
        <f>'OddsRatio_working_3-way'!X394^(1/3)*SIN(('OddsRatio_working_3-way'!Y394+4*PI())/3)</f>
        <v>-0.45913878484884185</v>
      </c>
      <c r="AF394" s="11">
        <f>-'OddsRatio_working_3-way'!U394/(3*'OddsRatio_working_3-way'!X394^(1/3))*COS(('OddsRatio_working_3-way'!Y394)/3)</f>
        <v>0.52097559676257943</v>
      </c>
      <c r="AG394" s="11">
        <f>-'OddsRatio_working_3-way'!U394/(3*'OddsRatio_working_3-way'!X394^(1/3))*COS(('OddsRatio_working_3-way'!Y394+2*PI())/3)</f>
        <v>-0.27427610632104982</v>
      </c>
      <c r="AH394" s="11">
        <f>-'OddsRatio_working_3-way'!U394/(3*'OddsRatio_working_3-way'!X394^(1/3))*COS(('OddsRatio_working_3-way'!Y394+4*PI())/3)</f>
        <v>-0.24669949044152947</v>
      </c>
      <c r="AI394" s="11">
        <f>'OddsRatio_working_3-way'!U394/(3*'OddsRatio_working_3-way'!X394^(1/3))*SIN(('OddsRatio_working_3-way'!Y394)/3)</f>
        <v>-1.5921366601380008E-2</v>
      </c>
      <c r="AJ394" s="11">
        <f>'OddsRatio_working_3-way'!U394/(3*'OddsRatio_working_3-way'!X394^(1/3))*SIN(('OddsRatio_working_3-way'!Y394+2*PI())/3)</f>
        <v>-0.44321741824746175</v>
      </c>
      <c r="AK394" s="11">
        <f>'OddsRatio_working_3-way'!U394/(3*'OddsRatio_working_3-way'!X394^(1/3))*SIN(('OddsRatio_working_3-way'!Y394+4*PI())/3)</f>
        <v>0.45913878484884174</v>
      </c>
      <c r="AL394" s="11">
        <f>'OddsRatio_working_3-way'!Z394+'OddsRatio_working_3-way'!AF394</f>
        <v>1.0419511935251591</v>
      </c>
      <c r="AM394" s="11">
        <f>'OddsRatio_working_3-way'!AA394+'OddsRatio_working_3-way'!AG394</f>
        <v>-0.54855221264209963</v>
      </c>
      <c r="AN394" s="11">
        <f>'OddsRatio_working_3-way'!AB394+'OddsRatio_working_3-way'!AH394</f>
        <v>-0.493398980883059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1.0419511935251591</v>
      </c>
      <c r="AS394" s="11">
        <f>IF(('OddsRatio_working_3-way'!X394=0),IF(Q394&gt;0,-Q394^(1/3),(-Q394)^(1/3)),'OddsRatio_working_3-way'!AM394-'OddsRatio_working_3-way'!R394/3)</f>
        <v>-0.54855221264209963</v>
      </c>
      <c r="AT394" s="11">
        <f>IF(('OddsRatio_working_3-way'!X394=0),IF(Q394&gt;0,-Q394^(1/3),(-Q394)^(1/3)),'OddsRatio_working_3-way'!AN394-'OddsRatio_working_3-way'!R394/3)</f>
        <v>-0.493398980883059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2.88</v>
      </c>
      <c r="B395" s="4">
        <f>IF('True_Odds_Calculator_3-way'!B396="","",'True_Odds_Calculator_3-way'!B396)</f>
        <v>3.51</v>
      </c>
      <c r="C395" s="4">
        <f>IF('True_Odds_Calculator_3-way'!C396="","",'True_Odds_Calculator_3-way'!C396)</f>
        <v>2.5299999999999998</v>
      </c>
      <c r="D395" s="9">
        <f t="shared" si="91"/>
        <v>0.33795116361726724</v>
      </c>
      <c r="E395" s="9">
        <f t="shared" si="92"/>
        <v>0.27658819440210625</v>
      </c>
      <c r="F395" s="9">
        <f t="shared" si="93"/>
        <v>0.38546064198062657</v>
      </c>
      <c r="G395" s="9">
        <f t="shared" si="94"/>
        <v>1.0420252222377644</v>
      </c>
      <c r="H395" s="9">
        <f t="shared" si="95"/>
        <v>2.9590074178069972</v>
      </c>
      <c r="I395" s="9">
        <f t="shared" si="96"/>
        <v>3.6154833078167883</v>
      </c>
      <c r="J395" s="9">
        <f t="shared" si="97"/>
        <v>2.5942985900237785</v>
      </c>
      <c r="K395" s="11">
        <f t="shared" si="98"/>
        <v>0.34722222222222221</v>
      </c>
      <c r="L395" s="11">
        <f t="shared" si="99"/>
        <v>0.28490028490028491</v>
      </c>
      <c r="M395" s="11">
        <f t="shared" si="100"/>
        <v>0.39525691699604748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-0.2822947985991463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0.23147366142535231</v>
      </c>
      <c r="Q395" s="11">
        <f>2*'OddsRatio_working_3-way'!K395*'OddsRatio_working_3-way'!L395*'OddsRatio_working_3-way'!M395</f>
        <v>7.8200561292348744E-2</v>
      </c>
      <c r="R395" s="11">
        <f t="shared" si="101"/>
        <v>0</v>
      </c>
      <c r="S395" s="11">
        <f t="shared" si="102"/>
        <v>-0.81997140072722652</v>
      </c>
      <c r="T395" s="11">
        <f t="shared" si="103"/>
        <v>-0.27701736511054947</v>
      </c>
      <c r="U395" s="11">
        <f>'OddsRatio_working_3-way'!S395-'OddsRatio_working_3-way'!R395^2/3</f>
        <v>-0.81997140072722652</v>
      </c>
      <c r="V395" s="11">
        <f>'OddsRatio_working_3-way'!S395*'OddsRatio_working_3-way'!R395/3-2*'OddsRatio_working_3-way'!R395^3/27-'OddsRatio_working_3-way'!T395</f>
        <v>0.27701736511054947</v>
      </c>
      <c r="W395" s="11">
        <f>'OddsRatio_working_3-way'!V395^2+4*'OddsRatio_working_3-way'!U395^3/27</f>
        <v>-4.9369811396555163E-3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0.14289471798534664</v>
      </c>
      <c r="Y395" s="11">
        <f>IF('OddsRatio_working_3-way'!W395&gt;=0,IF('OddsRatio_working_3-way'!V395+SQRT('OddsRatio_working_3-way'!W395)&gt;0,0,PI()),ACOS('OddsRatio_working_3-way'!V395/(2*'OddsRatio_working_3-way'!X395)))</f>
        <v>0.24840489033336111</v>
      </c>
      <c r="Z395" s="11">
        <f>'OddsRatio_working_3-way'!X395^(1/3)*COS('OddsRatio_working_3-way'!Y395/3)</f>
        <v>0.5210126111188822</v>
      </c>
      <c r="AA395" s="11">
        <f>'OddsRatio_working_3-way'!X395^(1/3)*COS(('OddsRatio_working_3-way'!Y395+2*PI())/3)</f>
        <v>-0.29795286044930902</v>
      </c>
      <c r="AB395" s="11">
        <f>'OddsRatio_working_3-way'!X395^(1/3)*COS(('OddsRatio_working_3-way'!Y395+4*PI())/3)</f>
        <v>-0.22305975066957337</v>
      </c>
      <c r="AC395" s="11">
        <f>'OddsRatio_working_3-way'!X395^(1/3)*SIN('OddsRatio_working_3-way'!Y395/3)</f>
        <v>4.3239557091778673E-2</v>
      </c>
      <c r="AD395" s="11">
        <f>'OddsRatio_working_3-way'!X395^(1/3)*SIN(('OddsRatio_working_3-way'!Y395+2*PI())/3)</f>
        <v>0.42959037837512543</v>
      </c>
      <c r="AE395" s="11">
        <f>'OddsRatio_working_3-way'!X395^(1/3)*SIN(('OddsRatio_working_3-way'!Y395+4*PI())/3)</f>
        <v>-0.47282993546690399</v>
      </c>
      <c r="AF395" s="11">
        <f>-'OddsRatio_working_3-way'!U395/(3*'OddsRatio_working_3-way'!X395^(1/3))*COS(('OddsRatio_working_3-way'!Y395)/3)</f>
        <v>0.52101261111888231</v>
      </c>
      <c r="AG395" s="11">
        <f>-'OddsRatio_working_3-way'!U395/(3*'OddsRatio_working_3-way'!X395^(1/3))*COS(('OddsRatio_working_3-way'!Y395+2*PI())/3)</f>
        <v>-0.29795286044930908</v>
      </c>
      <c r="AH395" s="11">
        <f>-'OddsRatio_working_3-way'!U395/(3*'OddsRatio_working_3-way'!X395^(1/3))*COS(('OddsRatio_working_3-way'!Y395+4*PI())/3)</f>
        <v>-0.2230597506695734</v>
      </c>
      <c r="AI395" s="11">
        <f>'OddsRatio_working_3-way'!U395/(3*'OddsRatio_working_3-way'!X395^(1/3))*SIN(('OddsRatio_working_3-way'!Y395)/3)</f>
        <v>-4.323955709177868E-2</v>
      </c>
      <c r="AJ395" s="11">
        <f>'OddsRatio_working_3-way'!U395/(3*'OddsRatio_working_3-way'!X395^(1/3))*SIN(('OddsRatio_working_3-way'!Y395+2*PI())/3)</f>
        <v>-0.42959037837512548</v>
      </c>
      <c r="AK395" s="11">
        <f>'OddsRatio_working_3-way'!U395/(3*'OddsRatio_working_3-way'!X395^(1/3))*SIN(('OddsRatio_working_3-way'!Y395+4*PI())/3)</f>
        <v>0.47282993546690411</v>
      </c>
      <c r="AL395" s="11">
        <f>'OddsRatio_working_3-way'!Z395+'OddsRatio_working_3-way'!AF395</f>
        <v>1.0420252222377644</v>
      </c>
      <c r="AM395" s="11">
        <f>'OddsRatio_working_3-way'!AA395+'OddsRatio_working_3-way'!AG395</f>
        <v>-0.59590572089861804</v>
      </c>
      <c r="AN395" s="11">
        <f>'OddsRatio_working_3-way'!AB395+'OddsRatio_working_3-way'!AH395</f>
        <v>-0.4461195013391468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1.0420252222377644</v>
      </c>
      <c r="AS395" s="11">
        <f>IF(('OddsRatio_working_3-way'!X395=0),IF(Q395&gt;0,-Q395^(1/3),(-Q395)^(1/3)),'OddsRatio_working_3-way'!AM395-'OddsRatio_working_3-way'!R395/3)</f>
        <v>-0.59590572089861804</v>
      </c>
      <c r="AT395" s="11">
        <f>IF(('OddsRatio_working_3-way'!X395=0),IF(Q395&gt;0,-Q395^(1/3),(-Q395)^(1/3)),'OddsRatio_working_3-way'!AN395-'OddsRatio_working_3-way'!R395/3)</f>
        <v>-0.4461195013391468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2.6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2.87</v>
      </c>
      <c r="D396" s="9">
        <f t="shared" si="91"/>
        <v>0.37502231921888413</v>
      </c>
      <c r="E396" s="9">
        <f t="shared" si="92"/>
        <v>0.28573372030141492</v>
      </c>
      <c r="F396" s="9">
        <f t="shared" si="93"/>
        <v>0.33924396047970085</v>
      </c>
      <c r="G396" s="9">
        <f t="shared" si="94"/>
        <v>1.0415674760419122</v>
      </c>
      <c r="H396" s="9">
        <f t="shared" si="95"/>
        <v>2.6665079616670595</v>
      </c>
      <c r="I396" s="9">
        <f t="shared" si="96"/>
        <v>3.4997619425005895</v>
      </c>
      <c r="J396" s="9">
        <f t="shared" si="97"/>
        <v>2.9477311801983768</v>
      </c>
      <c r="K396" s="11">
        <f t="shared" si="98"/>
        <v>0.38461538461538458</v>
      </c>
      <c r="L396" s="11">
        <f t="shared" si="99"/>
        <v>0.29411764705882354</v>
      </c>
      <c r="M396" s="11">
        <f t="shared" si="100"/>
        <v>0.34843205574912889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-0.28303403913159997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0.23136834471124285</v>
      </c>
      <c r="Q396" s="11">
        <f>2*'OddsRatio_working_3-way'!K396*'OddsRatio_working_3-way'!L396*'OddsRatio_working_3-way'!M396</f>
        <v>7.8830781843694325E-2</v>
      </c>
      <c r="R396" s="11">
        <f t="shared" si="101"/>
        <v>0</v>
      </c>
      <c r="S396" s="11">
        <f t="shared" si="102"/>
        <v>-0.81745766488413585</v>
      </c>
      <c r="T396" s="11">
        <f t="shared" si="103"/>
        <v>-0.27852049910873455</v>
      </c>
      <c r="U396" s="11">
        <f>'OddsRatio_working_3-way'!S396-'OddsRatio_working_3-way'!R396^2/3</f>
        <v>-0.81745766488413585</v>
      </c>
      <c r="V396" s="11">
        <f>'OddsRatio_working_3-way'!S396*'OddsRatio_working_3-way'!R396/3-2*'OddsRatio_working_3-way'!R396^3/27-'OddsRatio_working_3-way'!T396</f>
        <v>0.27852049910873455</v>
      </c>
      <c r="W396" s="11">
        <f>'OddsRatio_working_3-way'!V396^2+4*'OddsRatio_working_3-way'!U396^3/27</f>
        <v>-3.3530701396091572E-3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0.14223812653732101</v>
      </c>
      <c r="Y396" s="11">
        <f>IF('OddsRatio_working_3-way'!W396&gt;=0,IF('OddsRatio_working_3-way'!V396+SQRT('OddsRatio_working_3-way'!W396)&gt;0,0,PI()),ACOS('OddsRatio_working_3-way'!V396/(2*'OddsRatio_working_3-way'!X396)))</f>
        <v>0.20498448050005691</v>
      </c>
      <c r="Z396" s="11">
        <f>'OddsRatio_working_3-way'!X396^(1/3)*COS('OddsRatio_working_3-way'!Y396/3)</f>
        <v>0.52078373802095623</v>
      </c>
      <c r="AA396" s="11">
        <f>'OddsRatio_working_3-way'!X396^(1/3)*COS(('OddsRatio_working_3-way'!Y396+2*PI())/3)</f>
        <v>-0.2912567338364257</v>
      </c>
      <c r="AB396" s="11">
        <f>'OddsRatio_working_3-way'!X396^(1/3)*COS(('OddsRatio_working_3-way'!Y396+4*PI())/3)</f>
        <v>-0.22952700418453045</v>
      </c>
      <c r="AC396" s="11">
        <f>'OddsRatio_working_3-way'!X396^(1/3)*SIN('OddsRatio_working_3-way'!Y396/3)</f>
        <v>3.5639676031524486E-2</v>
      </c>
      <c r="AD396" s="11">
        <f>'OddsRatio_working_3-way'!X396^(1/3)*SIN(('OddsRatio_working_3-way'!Y396+2*PI())/3)</f>
        <v>0.4331921089882057</v>
      </c>
      <c r="AE396" s="11">
        <f>'OddsRatio_working_3-way'!X396^(1/3)*SIN(('OddsRatio_working_3-way'!Y396+4*PI())/3)</f>
        <v>-0.46883178501973022</v>
      </c>
      <c r="AF396" s="11">
        <f>-'OddsRatio_working_3-way'!U396/(3*'OddsRatio_working_3-way'!X396^(1/3))*COS(('OddsRatio_working_3-way'!Y396)/3)</f>
        <v>0.52078373802095612</v>
      </c>
      <c r="AG396" s="11">
        <f>-'OddsRatio_working_3-way'!U396/(3*'OddsRatio_working_3-way'!X396^(1/3))*COS(('OddsRatio_working_3-way'!Y396+2*PI())/3)</f>
        <v>-0.29125673383642564</v>
      </c>
      <c r="AH396" s="11">
        <f>-'OddsRatio_working_3-way'!U396/(3*'OddsRatio_working_3-way'!X396^(1/3))*COS(('OddsRatio_working_3-way'!Y396+4*PI())/3)</f>
        <v>-0.2295270041845304</v>
      </c>
      <c r="AI396" s="11">
        <f>'OddsRatio_working_3-way'!U396/(3*'OddsRatio_working_3-way'!X396^(1/3))*SIN(('OddsRatio_working_3-way'!Y396)/3)</f>
        <v>-3.563967603152448E-2</v>
      </c>
      <c r="AJ396" s="11">
        <f>'OddsRatio_working_3-way'!U396/(3*'OddsRatio_working_3-way'!X396^(1/3))*SIN(('OddsRatio_working_3-way'!Y396+2*PI())/3)</f>
        <v>-0.43319210898820559</v>
      </c>
      <c r="AK396" s="11">
        <f>'OddsRatio_working_3-way'!U396/(3*'OddsRatio_working_3-way'!X396^(1/3))*SIN(('OddsRatio_working_3-way'!Y396+4*PI())/3)</f>
        <v>0.46883178501973016</v>
      </c>
      <c r="AL396" s="11">
        <f>'OddsRatio_working_3-way'!Z396+'OddsRatio_working_3-way'!AF396</f>
        <v>1.0415674760419122</v>
      </c>
      <c r="AM396" s="11">
        <f>'OddsRatio_working_3-way'!AA396+'OddsRatio_working_3-way'!AG396</f>
        <v>-0.58251346767285139</v>
      </c>
      <c r="AN396" s="11">
        <f>'OddsRatio_working_3-way'!AB396+'OddsRatio_working_3-way'!AH396</f>
        <v>-0.45905400836906085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1.0415674760419122</v>
      </c>
      <c r="AS396" s="11">
        <f>IF(('OddsRatio_working_3-way'!X396=0),IF(Q396&gt;0,-Q396^(1/3),(-Q396)^(1/3)),'OddsRatio_working_3-way'!AM396-'OddsRatio_working_3-way'!R396/3)</f>
        <v>-0.58251346767285139</v>
      </c>
      <c r="AT396" s="11">
        <f>IF(('OddsRatio_working_3-way'!X396=0),IF(Q396&gt;0,-Q396^(1/3),(-Q396)^(1/3)),'OddsRatio_working_3-way'!AN396-'OddsRatio_working_3-way'!R396/3)</f>
        <v>-0.45905400836906085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1.72</v>
      </c>
      <c r="B397" s="4">
        <f>IF('True_Odds_Calculator_3-way'!B398="","",'True_Odds_Calculator_3-way'!B398)</f>
        <v>4.28</v>
      </c>
      <c r="C397" s="4">
        <f>IF('True_Odds_Calculator_3-way'!C398="","",'True_Odds_Calculator_3-way'!C398)</f>
        <v>4.6100000000000003</v>
      </c>
      <c r="D397" s="9">
        <f t="shared" si="91"/>
        <v>0.56811390970540243</v>
      </c>
      <c r="E397" s="9">
        <f t="shared" si="92"/>
        <v>0.22405546329682771</v>
      </c>
      <c r="F397" s="9">
        <f t="shared" si="93"/>
        <v>0.20783062699776986</v>
      </c>
      <c r="G397" s="9">
        <f t="shared" si="94"/>
        <v>1.055847747834374</v>
      </c>
      <c r="H397" s="9">
        <f t="shared" si="95"/>
        <v>1.7602103784407492</v>
      </c>
      <c r="I397" s="9">
        <f t="shared" si="96"/>
        <v>4.4631806128967462</v>
      </c>
      <c r="J397" s="9">
        <f t="shared" si="97"/>
        <v>4.8116103696820902</v>
      </c>
      <c r="K397" s="11">
        <f t="shared" si="98"/>
        <v>0.58139534883720934</v>
      </c>
      <c r="L397" s="11">
        <f t="shared" si="99"/>
        <v>0.23364485981308411</v>
      </c>
      <c r="M397" s="11">
        <f t="shared" si="100"/>
        <v>0.21691973969631234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-0.25121201134715121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0.22423918972627377</v>
      </c>
      <c r="Q397" s="11">
        <f>2*'OddsRatio_working_3-way'!K397*'OddsRatio_working_3-way'!L397*'OddsRatio_working_3-way'!M397</f>
        <v>5.8932769967483256E-2</v>
      </c>
      <c r="R397" s="11">
        <f t="shared" si="101"/>
        <v>0</v>
      </c>
      <c r="S397" s="11">
        <f t="shared" si="102"/>
        <v>-0.89262925177728247</v>
      </c>
      <c r="T397" s="11">
        <f t="shared" si="103"/>
        <v>-0.23459375867996912</v>
      </c>
      <c r="U397" s="11">
        <f>'OddsRatio_working_3-way'!S397-'OddsRatio_working_3-way'!R397^2/3</f>
        <v>-0.89262925177728247</v>
      </c>
      <c r="V397" s="11">
        <f>'OddsRatio_working_3-way'!S397*'OddsRatio_working_3-way'!R397/3-2*'OddsRatio_working_3-way'!R397^3/27-'OddsRatio_working_3-way'!T397</f>
        <v>0.23459375867996912</v>
      </c>
      <c r="W397" s="11">
        <f>'OddsRatio_working_3-way'!V397^2+4*'OddsRatio_working_3-way'!U397^3/27</f>
        <v>-5.0333970875898755E-2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0.1623023432420912</v>
      </c>
      <c r="Y397" s="11">
        <f>IF('OddsRatio_working_3-way'!W397&gt;=0,IF('OddsRatio_working_3-way'!V397+SQRT('OddsRatio_working_3-way'!W397)&gt;0,0,PI()),ACOS('OddsRatio_working_3-way'!V397/(2*'OddsRatio_working_3-way'!X397)))</f>
        <v>0.76308677893635934</v>
      </c>
      <c r="Z397" s="11">
        <f>'OddsRatio_working_3-way'!X397^(1/3)*COS('OddsRatio_working_3-way'!Y397/3)</f>
        <v>0.52792387391718698</v>
      </c>
      <c r="AA397" s="11">
        <f>'OddsRatio_working_3-way'!X397^(1/3)*COS(('OddsRatio_working_3-way'!Y397+2*PI())/3)</f>
        <v>-0.38282993288484413</v>
      </c>
      <c r="AB397" s="11">
        <f>'OddsRatio_working_3-way'!X397^(1/3)*COS(('OddsRatio_working_3-way'!Y397+4*PI())/3)</f>
        <v>-0.14509394103234305</v>
      </c>
      <c r="AC397" s="11">
        <f>'OddsRatio_working_3-way'!X397^(1/3)*SIN('OddsRatio_working_3-way'!Y397/3)</f>
        <v>0.13725693889210439</v>
      </c>
      <c r="AD397" s="11">
        <f>'OddsRatio_working_3-way'!X397^(1/3)*SIN(('OddsRatio_working_3-way'!Y397+2*PI())/3)</f>
        <v>0.38856701663052484</v>
      </c>
      <c r="AE397" s="11">
        <f>'OddsRatio_working_3-way'!X397^(1/3)*SIN(('OddsRatio_working_3-way'!Y397+4*PI())/3)</f>
        <v>-0.52582395552262906</v>
      </c>
      <c r="AF397" s="11">
        <f>-'OddsRatio_working_3-way'!U397/(3*'OddsRatio_working_3-way'!X397^(1/3))*COS(('OddsRatio_working_3-way'!Y397)/3)</f>
        <v>0.52792387391718698</v>
      </c>
      <c r="AG397" s="11">
        <f>-'OddsRatio_working_3-way'!U397/(3*'OddsRatio_working_3-way'!X397^(1/3))*COS(('OddsRatio_working_3-way'!Y397+2*PI())/3)</f>
        <v>-0.38282993288484413</v>
      </c>
      <c r="AH397" s="11">
        <f>-'OddsRatio_working_3-way'!U397/(3*'OddsRatio_working_3-way'!X397^(1/3))*COS(('OddsRatio_working_3-way'!Y397+4*PI())/3)</f>
        <v>-0.14509394103234305</v>
      </c>
      <c r="AI397" s="11">
        <f>'OddsRatio_working_3-way'!U397/(3*'OddsRatio_working_3-way'!X397^(1/3))*SIN(('OddsRatio_working_3-way'!Y397)/3)</f>
        <v>-0.13725693889210439</v>
      </c>
      <c r="AJ397" s="11">
        <f>'OddsRatio_working_3-way'!U397/(3*'OddsRatio_working_3-way'!X397^(1/3))*SIN(('OddsRatio_working_3-way'!Y397+2*PI())/3)</f>
        <v>-0.38856701663052484</v>
      </c>
      <c r="AK397" s="11">
        <f>'OddsRatio_working_3-way'!U397/(3*'OddsRatio_working_3-way'!X397^(1/3))*SIN(('OddsRatio_working_3-way'!Y397+4*PI())/3)</f>
        <v>0.52582395552262906</v>
      </c>
      <c r="AL397" s="11">
        <f>'OddsRatio_working_3-way'!Z397+'OddsRatio_working_3-way'!AF397</f>
        <v>1.055847747834374</v>
      </c>
      <c r="AM397" s="11">
        <f>'OddsRatio_working_3-way'!AA397+'OddsRatio_working_3-way'!AG397</f>
        <v>-0.76565986576968825</v>
      </c>
      <c r="AN397" s="11">
        <f>'OddsRatio_working_3-way'!AB397+'OddsRatio_working_3-way'!AH397</f>
        <v>-0.2901878820646861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1.055847747834374</v>
      </c>
      <c r="AS397" s="11">
        <f>IF(('OddsRatio_working_3-way'!X397=0),IF(Q397&gt;0,-Q397^(1/3),(-Q397)^(1/3)),'OddsRatio_working_3-way'!AM397-'OddsRatio_working_3-way'!R397/3)</f>
        <v>-0.76565986576968825</v>
      </c>
      <c r="AT397" s="11">
        <f>IF(('OddsRatio_working_3-way'!X397=0),IF(Q397&gt;0,-Q397^(1/3),(-Q397)^(1/3)),'OddsRatio_working_3-way'!AN397-'OddsRatio_working_3-way'!R397/3)</f>
        <v>-0.2901878820646861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1.64</v>
      </c>
      <c r="B398" s="4">
        <f>IF('True_Odds_Calculator_3-way'!B399="","",'True_Odds_Calculator_3-way'!B399)</f>
        <v>4.09</v>
      </c>
      <c r="C398" s="4">
        <f>IF('True_Odds_Calculator_3-way'!C399="","",'True_Odds_Calculator_3-way'!C399)</f>
        <v>5.61</v>
      </c>
      <c r="D398" s="9">
        <f t="shared" si="91"/>
        <v>0.59598616076217681</v>
      </c>
      <c r="E398" s="9">
        <f t="shared" si="92"/>
        <v>0.23403068340434022</v>
      </c>
      <c r="F398" s="9">
        <f t="shared" si="93"/>
        <v>0.16998315583348259</v>
      </c>
      <c r="G398" s="9">
        <f t="shared" si="94"/>
        <v>1.0592051718143871</v>
      </c>
      <c r="H398" s="9">
        <f t="shared" si="95"/>
        <v>1.6778913099612081</v>
      </c>
      <c r="I398" s="9">
        <f t="shared" si="96"/>
        <v>4.2729439809064562</v>
      </c>
      <c r="J398" s="9">
        <f t="shared" si="97"/>
        <v>5.8829358420643239</v>
      </c>
      <c r="K398" s="11">
        <f t="shared" si="98"/>
        <v>0.6097560975609756</v>
      </c>
      <c r="L398" s="11">
        <f t="shared" si="99"/>
        <v>0.24449877750611249</v>
      </c>
      <c r="M398" s="11">
        <f t="shared" si="100"/>
        <v>0.17825311942959002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-0.24227542355179821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0.22163382074703036</v>
      </c>
      <c r="Q398" s="11">
        <f>2*'OddsRatio_working_3-way'!K398*'OddsRatio_working_3-way'!L398*'OddsRatio_working_3-way'!M398</f>
        <v>5.3149597301446132E-2</v>
      </c>
      <c r="R398" s="11">
        <f t="shared" si="101"/>
        <v>0</v>
      </c>
      <c r="S398" s="11">
        <f t="shared" si="102"/>
        <v>-0.91480108670471605</v>
      </c>
      <c r="T398" s="11">
        <f t="shared" si="103"/>
        <v>-0.21937675940161058</v>
      </c>
      <c r="U398" s="11">
        <f>'OddsRatio_working_3-way'!S398-'OddsRatio_working_3-way'!R398^2/3</f>
        <v>-0.91480108670471605</v>
      </c>
      <c r="V398" s="11">
        <f>'OddsRatio_working_3-way'!S398*'OddsRatio_working_3-way'!R398/3-2*'OddsRatio_working_3-way'!R398^3/27-'OddsRatio_working_3-way'!T398</f>
        <v>0.21937675940161058</v>
      </c>
      <c r="W398" s="11">
        <f>'OddsRatio_working_3-way'!V398^2+4*'OddsRatio_working_3-way'!U398^3/27</f>
        <v>-6.5290337886483002E-2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0.16838683176842775</v>
      </c>
      <c r="Y398" s="11">
        <f>IF('OddsRatio_working_3-way'!W398&gt;=0,IF('OddsRatio_working_3-way'!V398+SQRT('OddsRatio_working_3-way'!W398)&gt;0,0,PI()),ACOS('OddsRatio_working_3-way'!V398/(2*'OddsRatio_working_3-way'!X398)))</f>
        <v>0.86135879759275458</v>
      </c>
      <c r="Z398" s="11">
        <f>'OddsRatio_working_3-way'!X398^(1/3)*COS('OddsRatio_working_3-way'!Y398/3)</f>
        <v>0.52960258590719356</v>
      </c>
      <c r="AA398" s="11">
        <f>'OddsRatio_working_3-way'!X398^(1/3)*COS(('OddsRatio_working_3-way'!Y398+2*PI())/3)</f>
        <v>-0.40023060081009193</v>
      </c>
      <c r="AB398" s="11">
        <f>'OddsRatio_working_3-way'!X398^(1/3)*COS(('OddsRatio_working_3-way'!Y398+4*PI())/3)</f>
        <v>-0.12937198509710199</v>
      </c>
      <c r="AC398" s="11">
        <f>'OddsRatio_working_3-way'!X398^(1/3)*SIN('OddsRatio_working_3-way'!Y398/3)</f>
        <v>0.15638029469422438</v>
      </c>
      <c r="AD398" s="11">
        <f>'OddsRatio_working_3-way'!X398^(1/3)*SIN(('OddsRatio_working_3-way'!Y398+2*PI())/3)</f>
        <v>0.38045914595844799</v>
      </c>
      <c r="AE398" s="11">
        <f>'OddsRatio_working_3-way'!X398^(1/3)*SIN(('OddsRatio_working_3-way'!Y398+4*PI())/3)</f>
        <v>-0.5368394406526722</v>
      </c>
      <c r="AF398" s="11">
        <f>-'OddsRatio_working_3-way'!U398/(3*'OddsRatio_working_3-way'!X398^(1/3))*COS(('OddsRatio_working_3-way'!Y398)/3)</f>
        <v>0.52960258590719345</v>
      </c>
      <c r="AG398" s="11">
        <f>-'OddsRatio_working_3-way'!U398/(3*'OddsRatio_working_3-way'!X398^(1/3))*COS(('OddsRatio_working_3-way'!Y398+2*PI())/3)</f>
        <v>-0.40023060081009187</v>
      </c>
      <c r="AH398" s="11">
        <f>-'OddsRatio_working_3-way'!U398/(3*'OddsRatio_working_3-way'!X398^(1/3))*COS(('OddsRatio_working_3-way'!Y398+4*PI())/3)</f>
        <v>-0.12937198509710196</v>
      </c>
      <c r="AI398" s="11">
        <f>'OddsRatio_working_3-way'!U398/(3*'OddsRatio_working_3-way'!X398^(1/3))*SIN(('OddsRatio_working_3-way'!Y398)/3)</f>
        <v>-0.15638029469422435</v>
      </c>
      <c r="AJ398" s="11">
        <f>'OddsRatio_working_3-way'!U398/(3*'OddsRatio_working_3-way'!X398^(1/3))*SIN(('OddsRatio_working_3-way'!Y398+2*PI())/3)</f>
        <v>-0.38045914595844788</v>
      </c>
      <c r="AK398" s="11">
        <f>'OddsRatio_working_3-way'!U398/(3*'OddsRatio_working_3-way'!X398^(1/3))*SIN(('OddsRatio_working_3-way'!Y398+4*PI())/3)</f>
        <v>0.53683944065267208</v>
      </c>
      <c r="AL398" s="11">
        <f>'OddsRatio_working_3-way'!Z398+'OddsRatio_working_3-way'!AF398</f>
        <v>1.0592051718143871</v>
      </c>
      <c r="AM398" s="11">
        <f>'OddsRatio_working_3-way'!AA398+'OddsRatio_working_3-way'!AG398</f>
        <v>-0.80046120162018375</v>
      </c>
      <c r="AN398" s="11">
        <f>'OddsRatio_working_3-way'!AB398+'OddsRatio_working_3-way'!AH398</f>
        <v>-0.25874397019420392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1.0592051718143871</v>
      </c>
      <c r="AS398" s="11">
        <f>IF(('OddsRatio_working_3-way'!X398=0),IF(Q398&gt;0,-Q398^(1/3),(-Q398)^(1/3)),'OddsRatio_working_3-way'!AM398-'OddsRatio_working_3-way'!R398/3)</f>
        <v>-0.80046120162018375</v>
      </c>
      <c r="AT398" s="11">
        <f>IF(('OddsRatio_working_3-way'!X398=0),IF(Q398&gt;0,-Q398^(1/3),(-Q398)^(1/3)),'OddsRatio_working_3-way'!AN398-'OddsRatio_working_3-way'!R398/3)</f>
        <v>-0.25874397019420392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3.39</v>
      </c>
      <c r="C399" s="4">
        <f>IF('True_Odds_Calculator_3-way'!C400="","",'True_Odds_Calculator_3-way'!C400)</f>
        <v>4.1100000000000003</v>
      </c>
      <c r="D399" s="9">
        <f t="shared" si="91"/>
        <v>0.4790395725597017</v>
      </c>
      <c r="E399" s="9">
        <f t="shared" si="92"/>
        <v>0.28578106675729475</v>
      </c>
      <c r="F399" s="9">
        <f t="shared" si="93"/>
        <v>0.23517936068300363</v>
      </c>
      <c r="G399" s="9">
        <f t="shared" si="94"/>
        <v>1.045682896815241</v>
      </c>
      <c r="H399" s="9">
        <f t="shared" si="95"/>
        <v>2.0875102126878509</v>
      </c>
      <c r="I399" s="9">
        <f t="shared" si="96"/>
        <v>3.4991821233884255</v>
      </c>
      <c r="J399" s="9">
        <f t="shared" si="97"/>
        <v>4.2520738090953989</v>
      </c>
      <c r="K399" s="11">
        <f t="shared" si="98"/>
        <v>0.49019607843137253</v>
      </c>
      <c r="L399" s="11">
        <f t="shared" si="99"/>
        <v>0.29498525073746312</v>
      </c>
      <c r="M399" s="11">
        <f t="shared" si="100"/>
        <v>0.24330900243309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-0.27196933650765109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0.23009440625721678</v>
      </c>
      <c r="Q399" s="11">
        <f>2*'OddsRatio_working_3-way'!K399*'OddsRatio_working_3-way'!L399*'OddsRatio_working_3-way'!M399</f>
        <v>7.0365261852359876E-2</v>
      </c>
      <c r="R399" s="11">
        <f t="shared" si="101"/>
        <v>0</v>
      </c>
      <c r="S399" s="11">
        <f t="shared" si="102"/>
        <v>-0.84603069306213396</v>
      </c>
      <c r="T399" s="11">
        <f t="shared" si="103"/>
        <v>-0.25872498258780857</v>
      </c>
      <c r="U399" s="11">
        <f>'OddsRatio_working_3-way'!S399-'OddsRatio_working_3-way'!R399^2/3</f>
        <v>-0.84603069306213396</v>
      </c>
      <c r="V399" s="11">
        <f>'OddsRatio_working_3-way'!S399*'OddsRatio_working_3-way'!R399/3-2*'OddsRatio_working_3-way'!R399^3/27-'OddsRatio_working_3-way'!T399</f>
        <v>0.25872498258780857</v>
      </c>
      <c r="W399" s="11">
        <f>'OddsRatio_working_3-way'!V399^2+4*'OddsRatio_working_3-way'!U399^3/27</f>
        <v>-2.2774219079451069E-2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0.14976050521959464</v>
      </c>
      <c r="Y399" s="11">
        <f>IF('OddsRatio_working_3-way'!W399&gt;=0,IF('OddsRatio_working_3-way'!V399+SQRT('OddsRatio_working_3-way'!W399)&gt;0,0,PI()),ACOS('OddsRatio_working_3-way'!V399/(2*'OddsRatio_working_3-way'!X399)))</f>
        <v>0.52804096352651331</v>
      </c>
      <c r="Z399" s="11">
        <f>'OddsRatio_working_3-way'!X399^(1/3)*COS('OddsRatio_working_3-way'!Y399/3)</f>
        <v>0.52284144840762048</v>
      </c>
      <c r="AA399" s="11">
        <f>'OddsRatio_working_3-way'!X399^(1/3)*COS(('OddsRatio_working_3-way'!Y399+2*PI())/3)</f>
        <v>-0.34195201089289573</v>
      </c>
      <c r="AB399" s="11">
        <f>'OddsRatio_working_3-way'!X399^(1/3)*COS(('OddsRatio_working_3-way'!Y399+4*PI())/3)</f>
        <v>-0.18088943751472503</v>
      </c>
      <c r="AC399" s="11">
        <f>'OddsRatio_working_3-way'!X399^(1/3)*SIN('OddsRatio_working_3-way'!Y399/3)</f>
        <v>9.2989520096260922E-2</v>
      </c>
      <c r="AD399" s="11">
        <f>'OddsRatio_working_3-way'!X399^(1/3)*SIN(('OddsRatio_working_3-way'!Y399+2*PI())/3)</f>
        <v>0.40629921642431982</v>
      </c>
      <c r="AE399" s="11">
        <f>'OddsRatio_working_3-way'!X399^(1/3)*SIN(('OddsRatio_working_3-way'!Y399+4*PI())/3)</f>
        <v>-0.49928873652058053</v>
      </c>
      <c r="AF399" s="11">
        <f>-'OddsRatio_working_3-way'!U399/(3*'OddsRatio_working_3-way'!X399^(1/3))*COS(('OddsRatio_working_3-way'!Y399)/3)</f>
        <v>0.52284144840762048</v>
      </c>
      <c r="AG399" s="11">
        <f>-'OddsRatio_working_3-way'!U399/(3*'OddsRatio_working_3-way'!X399^(1/3))*COS(('OddsRatio_working_3-way'!Y399+2*PI())/3)</f>
        <v>-0.34195201089289573</v>
      </c>
      <c r="AH399" s="11">
        <f>-'OddsRatio_working_3-way'!U399/(3*'OddsRatio_working_3-way'!X399^(1/3))*COS(('OddsRatio_working_3-way'!Y399+4*PI())/3)</f>
        <v>-0.18088943751472503</v>
      </c>
      <c r="AI399" s="11">
        <f>'OddsRatio_working_3-way'!U399/(3*'OddsRatio_working_3-way'!X399^(1/3))*SIN(('OddsRatio_working_3-way'!Y399)/3)</f>
        <v>-9.2989520096260922E-2</v>
      </c>
      <c r="AJ399" s="11">
        <f>'OddsRatio_working_3-way'!U399/(3*'OddsRatio_working_3-way'!X399^(1/3))*SIN(('OddsRatio_working_3-way'!Y399+2*PI())/3)</f>
        <v>-0.40629921642431982</v>
      </c>
      <c r="AK399" s="11">
        <f>'OddsRatio_working_3-way'!U399/(3*'OddsRatio_working_3-way'!X399^(1/3))*SIN(('OddsRatio_working_3-way'!Y399+4*PI())/3)</f>
        <v>0.49928873652058053</v>
      </c>
      <c r="AL399" s="11">
        <f>'OddsRatio_working_3-way'!Z399+'OddsRatio_working_3-way'!AF399</f>
        <v>1.045682896815241</v>
      </c>
      <c r="AM399" s="11">
        <f>'OddsRatio_working_3-way'!AA399+'OddsRatio_working_3-way'!AG399</f>
        <v>-0.68390402178579146</v>
      </c>
      <c r="AN399" s="11">
        <f>'OddsRatio_working_3-way'!AB399+'OddsRatio_working_3-way'!AH399</f>
        <v>-0.36177887502945005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1.045682896815241</v>
      </c>
      <c r="AS399" s="11">
        <f>IF(('OddsRatio_working_3-way'!X399=0),IF(Q399&gt;0,-Q399^(1/3),(-Q399)^(1/3)),'OddsRatio_working_3-way'!AM399-'OddsRatio_working_3-way'!R399/3)</f>
        <v>-0.68390402178579146</v>
      </c>
      <c r="AT399" s="11">
        <f>IF(('OddsRatio_working_3-way'!X399=0),IF(Q399&gt;0,-Q399^(1/3),(-Q399)^(1/3)),'OddsRatio_working_3-way'!AN399-'OddsRatio_working_3-way'!R399/3)</f>
        <v>-0.36177887502945005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1.51</v>
      </c>
      <c r="B400" s="4">
        <f>IF('True_Odds_Calculator_3-way'!B401="","",'True_Odds_Calculator_3-way'!B401)</f>
        <v>4.2699999999999996</v>
      </c>
      <c r="C400" s="4">
        <f>IF('True_Odds_Calculator_3-way'!C401="","",'True_Odds_Calculator_3-way'!C401)</f>
        <v>7.54</v>
      </c>
      <c r="D400" s="9">
        <f t="shared" si="91"/>
        <v>0.64951285099912615</v>
      </c>
      <c r="E400" s="9">
        <f t="shared" si="92"/>
        <v>0.22422092274642216</v>
      </c>
      <c r="F400" s="9">
        <f t="shared" si="93"/>
        <v>0.12626622625445197</v>
      </c>
      <c r="G400" s="9">
        <f t="shared" si="94"/>
        <v>1.0580694483044297</v>
      </c>
      <c r="H400" s="9">
        <f t="shared" si="95"/>
        <v>1.5396154186352586</v>
      </c>
      <c r="I400" s="9">
        <f t="shared" si="96"/>
        <v>4.4598870959554855</v>
      </c>
      <c r="J400" s="9">
        <f t="shared" si="97"/>
        <v>7.9197741919109692</v>
      </c>
      <c r="K400" s="11">
        <f t="shared" si="98"/>
        <v>0.66225165562913912</v>
      </c>
      <c r="L400" s="11">
        <f t="shared" si="99"/>
        <v>0.23419203747072601</v>
      </c>
      <c r="M400" s="11">
        <f t="shared" si="100"/>
        <v>0.13262599469496023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-0.22434660865846978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0.21227728728879902</v>
      </c>
      <c r="Q400" s="11">
        <f>2*'OddsRatio_working_3-way'!K400*'OddsRatio_working_3-way'!L400*'OddsRatio_working_3-way'!M400</f>
        <v>4.1139009164495942E-2</v>
      </c>
      <c r="R400" s="11">
        <f t="shared" si="101"/>
        <v>0</v>
      </c>
      <c r="S400" s="11">
        <f t="shared" si="102"/>
        <v>-0.94620234537155723</v>
      </c>
      <c r="T400" s="11">
        <f t="shared" si="103"/>
        <v>-0.18337254755262741</v>
      </c>
      <c r="U400" s="11">
        <f>'OddsRatio_working_3-way'!S400-'OddsRatio_working_3-way'!R400^2/3</f>
        <v>-0.94620234537155723</v>
      </c>
      <c r="V400" s="11">
        <f>'OddsRatio_working_3-way'!S400*'OddsRatio_working_3-way'!R400/3-2*'OddsRatio_working_3-way'!R400^3/27-'OddsRatio_working_3-way'!T400</f>
        <v>0.18337254755262741</v>
      </c>
      <c r="W400" s="11">
        <f>'OddsRatio_working_3-way'!V400^2+4*'OddsRatio_working_3-way'!U400^3/27</f>
        <v>-9.1875827105979302E-2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0.17713082615818168</v>
      </c>
      <c r="Y400" s="11">
        <f>IF('OddsRatio_working_3-way'!W400&gt;=0,IF('OddsRatio_working_3-way'!V400+SQRT('OddsRatio_working_3-way'!W400)&gt;0,0,PI()),ACOS('OddsRatio_working_3-way'!V400/(2*'OddsRatio_working_3-way'!X400)))</f>
        <v>1.0267305803959506</v>
      </c>
      <c r="Z400" s="11">
        <f>'OddsRatio_working_3-way'!X400^(1/3)*COS('OddsRatio_working_3-way'!Y400/3)</f>
        <v>0.52903472415221486</v>
      </c>
      <c r="AA400" s="11">
        <f>'OddsRatio_working_3-way'!X400^(1/3)*COS(('OddsRatio_working_3-way'!Y400+2*PI())/3)</f>
        <v>-0.42774199815712854</v>
      </c>
      <c r="AB400" s="11">
        <f>'OddsRatio_working_3-way'!X400^(1/3)*COS(('OddsRatio_working_3-way'!Y400+4*PI())/3)</f>
        <v>-0.10129272599508619</v>
      </c>
      <c r="AC400" s="11">
        <f>'OddsRatio_working_3-way'!X400^(1/3)*SIN('OddsRatio_working_3-way'!Y400/3)</f>
        <v>0.18847557515951252</v>
      </c>
      <c r="AD400" s="11">
        <f>'OddsRatio_working_3-way'!X400^(1/3)*SIN(('OddsRatio_working_3-way'!Y400+2*PI())/3)</f>
        <v>0.36391972302015474</v>
      </c>
      <c r="AE400" s="11">
        <f>'OddsRatio_working_3-way'!X400^(1/3)*SIN(('OddsRatio_working_3-way'!Y400+4*PI())/3)</f>
        <v>-0.55239529817966726</v>
      </c>
      <c r="AF400" s="11">
        <f>-'OddsRatio_working_3-way'!U400/(3*'OddsRatio_working_3-way'!X400^(1/3))*COS(('OddsRatio_working_3-way'!Y400)/3)</f>
        <v>0.52903472415221475</v>
      </c>
      <c r="AG400" s="11">
        <f>-'OddsRatio_working_3-way'!U400/(3*'OddsRatio_working_3-way'!X400^(1/3))*COS(('OddsRatio_working_3-way'!Y400+2*PI())/3)</f>
        <v>-0.42774199815712843</v>
      </c>
      <c r="AH400" s="11">
        <f>-'OddsRatio_working_3-way'!U400/(3*'OddsRatio_working_3-way'!X400^(1/3))*COS(('OddsRatio_working_3-way'!Y400+4*PI())/3)</f>
        <v>-0.10129272599508617</v>
      </c>
      <c r="AI400" s="11">
        <f>'OddsRatio_working_3-way'!U400/(3*'OddsRatio_working_3-way'!X400^(1/3))*SIN(('OddsRatio_working_3-way'!Y400)/3)</f>
        <v>-0.18847557515951249</v>
      </c>
      <c r="AJ400" s="11">
        <f>'OddsRatio_working_3-way'!U400/(3*'OddsRatio_working_3-way'!X400^(1/3))*SIN(('OddsRatio_working_3-way'!Y400+2*PI())/3)</f>
        <v>-0.36391972302015468</v>
      </c>
      <c r="AK400" s="11">
        <f>'OddsRatio_working_3-way'!U400/(3*'OddsRatio_working_3-way'!X400^(1/3))*SIN(('OddsRatio_working_3-way'!Y400+4*PI())/3)</f>
        <v>0.55239529817966715</v>
      </c>
      <c r="AL400" s="11">
        <f>'OddsRatio_working_3-way'!Z400+'OddsRatio_working_3-way'!AF400</f>
        <v>1.0580694483044297</v>
      </c>
      <c r="AM400" s="11">
        <f>'OddsRatio_working_3-way'!AA400+'OddsRatio_working_3-way'!AG400</f>
        <v>-0.85548399631425698</v>
      </c>
      <c r="AN400" s="11">
        <f>'OddsRatio_working_3-way'!AB400+'OddsRatio_working_3-way'!AH400</f>
        <v>-0.20258545199017236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1.0580694483044297</v>
      </c>
      <c r="AS400" s="11">
        <f>IF(('OddsRatio_working_3-way'!X400=0),IF(Q400&gt;0,-Q400^(1/3),(-Q400)^(1/3)),'OddsRatio_working_3-way'!AM400-'OddsRatio_working_3-way'!R400/3)</f>
        <v>-0.85548399631425698</v>
      </c>
      <c r="AT400" s="11">
        <f>IF(('OddsRatio_working_3-way'!X400=0),IF(Q400&gt;0,-Q400^(1/3),(-Q400)^(1/3)),'OddsRatio_working_3-way'!AN400-'OddsRatio_working_3-way'!R400/3)</f>
        <v>-0.20258545199017236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2.5099999999999998</v>
      </c>
      <c r="B401" s="4">
        <f>IF('True_Odds_Calculator_3-way'!B402="","",'True_Odds_Calculator_3-way'!B402)</f>
        <v>3.31</v>
      </c>
      <c r="C401" s="4">
        <f>IF('True_Odds_Calculator_3-way'!C402="","",'True_Odds_Calculator_3-way'!C402)</f>
        <v>3.06</v>
      </c>
      <c r="D401" s="9">
        <f t="shared" si="91"/>
        <v>0.38861990052692735</v>
      </c>
      <c r="E401" s="9">
        <f t="shared" si="92"/>
        <v>0.29353951892259628</v>
      </c>
      <c r="F401" s="9">
        <f t="shared" si="93"/>
        <v>0.31784058055047631</v>
      </c>
      <c r="G401" s="9">
        <f t="shared" si="94"/>
        <v>1.0418598804275478</v>
      </c>
      <c r="H401" s="9">
        <f t="shared" si="95"/>
        <v>2.5732084194455975</v>
      </c>
      <c r="I401" s="9">
        <f t="shared" si="96"/>
        <v>3.406696323787636</v>
      </c>
      <c r="J401" s="9">
        <f t="shared" si="97"/>
        <v>3.1462313536807485</v>
      </c>
      <c r="K401" s="11">
        <f t="shared" si="98"/>
        <v>0.39840637450199207</v>
      </c>
      <c r="L401" s="11">
        <f t="shared" si="99"/>
        <v>0.30211480362537763</v>
      </c>
      <c r="M401" s="11">
        <f t="shared" si="100"/>
        <v>0.32679738562091504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-0.28263959740683031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0.23128857710559342</v>
      </c>
      <c r="Q401" s="11">
        <f>2*'OddsRatio_working_3-way'!K401*'OddsRatio_working_3-way'!L401*'OddsRatio_working_3-way'!M401</f>
        <v>7.8669584049521568E-2</v>
      </c>
      <c r="R401" s="11">
        <f t="shared" si="101"/>
        <v>0</v>
      </c>
      <c r="S401" s="11">
        <f t="shared" si="102"/>
        <v>-0.8183162558524224</v>
      </c>
      <c r="T401" s="11">
        <f t="shared" si="103"/>
        <v>-0.27833886253483753</v>
      </c>
      <c r="U401" s="11">
        <f>'OddsRatio_working_3-way'!S401-'OddsRatio_working_3-way'!R401^2/3</f>
        <v>-0.8183162558524224</v>
      </c>
      <c r="V401" s="11">
        <f>'OddsRatio_working_3-way'!S401*'OddsRatio_working_3-way'!R401/3-2*'OddsRatio_working_3-way'!R401^3/27-'OddsRatio_working_3-way'!T401</f>
        <v>0.27833886253483753</v>
      </c>
      <c r="W401" s="11">
        <f>'OddsRatio_working_3-way'!V401^2+4*'OddsRatio_working_3-way'!U401^3/27</f>
        <v>-3.709480657362943E-3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0.14246227838848266</v>
      </c>
      <c r="Y401" s="11">
        <f>IF('OddsRatio_working_3-way'!W401&gt;=0,IF('OddsRatio_working_3-way'!V401+SQRT('OddsRatio_working_3-way'!W401)&gt;0,0,PI()),ACOS('OddsRatio_working_3-way'!V401/(2*'OddsRatio_working_3-way'!X401)))</f>
        <v>0.21542243145375628</v>
      </c>
      <c r="Z401" s="11">
        <f>'OddsRatio_working_3-way'!X401^(1/3)*COS('OddsRatio_working_3-way'!Y401/3)</f>
        <v>0.52092994021377392</v>
      </c>
      <c r="AA401" s="11">
        <f>'OddsRatio_working_3-way'!X401^(1/3)*COS(('OddsRatio_working_3-way'!Y401+2*PI())/3)</f>
        <v>-0.29291588696236398</v>
      </c>
      <c r="AB401" s="11">
        <f>'OddsRatio_working_3-way'!X401^(1/3)*COS(('OddsRatio_working_3-way'!Y401+4*PI())/3)</f>
        <v>-0.22801405325141003</v>
      </c>
      <c r="AC401" s="11">
        <f>'OddsRatio_working_3-way'!X401^(1/3)*SIN('OddsRatio_working_3-way'!Y401/3)</f>
        <v>3.7471091163919591E-2</v>
      </c>
      <c r="AD401" s="11">
        <f>'OddsRatio_working_3-way'!X401^(1/3)*SIN(('OddsRatio_working_3-way'!Y401+2*PI())/3)</f>
        <v>0.43240301623507721</v>
      </c>
      <c r="AE401" s="11">
        <f>'OddsRatio_working_3-way'!X401^(1/3)*SIN(('OddsRatio_working_3-way'!Y401+4*PI())/3)</f>
        <v>-0.46987410739899682</v>
      </c>
      <c r="AF401" s="11">
        <f>-'OddsRatio_working_3-way'!U401/(3*'OddsRatio_working_3-way'!X401^(1/3))*COS(('OddsRatio_working_3-way'!Y401)/3)</f>
        <v>0.52092994021377381</v>
      </c>
      <c r="AG401" s="11">
        <f>-'OddsRatio_working_3-way'!U401/(3*'OddsRatio_working_3-way'!X401^(1/3))*COS(('OddsRatio_working_3-way'!Y401+2*PI())/3)</f>
        <v>-0.29291588696236392</v>
      </c>
      <c r="AH401" s="11">
        <f>-'OddsRatio_working_3-way'!U401/(3*'OddsRatio_working_3-way'!X401^(1/3))*COS(('OddsRatio_working_3-way'!Y401+4*PI())/3)</f>
        <v>-0.22801405325140997</v>
      </c>
      <c r="AI401" s="11">
        <f>'OddsRatio_working_3-way'!U401/(3*'OddsRatio_working_3-way'!X401^(1/3))*SIN(('OddsRatio_working_3-way'!Y401)/3)</f>
        <v>-3.7471091163919577E-2</v>
      </c>
      <c r="AJ401" s="11">
        <f>'OddsRatio_working_3-way'!U401/(3*'OddsRatio_working_3-way'!X401^(1/3))*SIN(('OddsRatio_working_3-way'!Y401+2*PI())/3)</f>
        <v>-0.4324030162350771</v>
      </c>
      <c r="AK401" s="11">
        <f>'OddsRatio_working_3-way'!U401/(3*'OddsRatio_working_3-way'!X401^(1/3))*SIN(('OddsRatio_working_3-way'!Y401+4*PI())/3)</f>
        <v>0.46987410739899671</v>
      </c>
      <c r="AL401" s="11">
        <f>'OddsRatio_working_3-way'!Z401+'OddsRatio_working_3-way'!AF401</f>
        <v>1.0418598804275478</v>
      </c>
      <c r="AM401" s="11">
        <f>'OddsRatio_working_3-way'!AA401+'OddsRatio_working_3-way'!AG401</f>
        <v>-0.58583177392472785</v>
      </c>
      <c r="AN401" s="11">
        <f>'OddsRatio_working_3-way'!AB401+'OddsRatio_working_3-way'!AH401</f>
        <v>-0.45602810650282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1.0418598804275478</v>
      </c>
      <c r="AS401" s="11">
        <f>IF(('OddsRatio_working_3-way'!X401=0),IF(Q401&gt;0,-Q401^(1/3),(-Q401)^(1/3)),'OddsRatio_working_3-way'!AM401-'OddsRatio_working_3-way'!R401/3)</f>
        <v>-0.58583177392472785</v>
      </c>
      <c r="AT401" s="11">
        <f>IF(('OddsRatio_working_3-way'!X401=0),IF(Q401&gt;0,-Q401^(1/3),(-Q401)^(1/3)),'OddsRatio_working_3-way'!AN401-'OddsRatio_working_3-way'!R401/3)</f>
        <v>-0.45602810650282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1.97</v>
      </c>
      <c r="B402" s="4">
        <f>IF('True_Odds_Calculator_3-way'!B403="","",'True_Odds_Calculator_3-way'!B403)</f>
        <v>3.7</v>
      </c>
      <c r="C402" s="4">
        <f>IF('True_Odds_Calculator_3-way'!C403="","",'True_Odds_Calculator_3-way'!C403)</f>
        <v>3.96</v>
      </c>
      <c r="D402" s="9">
        <f t="shared" si="91"/>
        <v>0.49557645800413652</v>
      </c>
      <c r="E402" s="9">
        <f t="shared" si="92"/>
        <v>0.26087887155836242</v>
      </c>
      <c r="F402" s="9">
        <f t="shared" si="93"/>
        <v>0.24354467043750122</v>
      </c>
      <c r="G402" s="9">
        <f t="shared" si="94"/>
        <v>1.0493320691486272</v>
      </c>
      <c r="H402" s="9">
        <f t="shared" si="95"/>
        <v>2.0178521070741682</v>
      </c>
      <c r="I402" s="9">
        <f t="shared" si="96"/>
        <v>3.8331965867012934</v>
      </c>
      <c r="J402" s="9">
        <f t="shared" si="97"/>
        <v>4.1060229246799365</v>
      </c>
      <c r="K402" s="11">
        <f t="shared" si="98"/>
        <v>0.50761421319796951</v>
      </c>
      <c r="L402" s="11">
        <f t="shared" si="99"/>
        <v>0.27027027027027023</v>
      </c>
      <c r="M402" s="11">
        <f t="shared" si="100"/>
        <v>0.25252525252525254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-0.26857406552838037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0.22969439213094037</v>
      </c>
      <c r="Q402" s="11">
        <f>2*'OddsRatio_working_3-way'!K402*'OddsRatio_working_3-way'!L402*'OddsRatio_working_3-way'!M402</f>
        <v>6.9289409390932227E-2</v>
      </c>
      <c r="R402" s="11">
        <f t="shared" si="101"/>
        <v>0</v>
      </c>
      <c r="S402" s="11">
        <f t="shared" si="102"/>
        <v>-0.8552366799789477</v>
      </c>
      <c r="T402" s="11">
        <f t="shared" si="103"/>
        <v>-0.25798994871159808</v>
      </c>
      <c r="U402" s="11">
        <f>'OddsRatio_working_3-way'!S402-'OddsRatio_working_3-way'!R402^2/3</f>
        <v>-0.8552366799789477</v>
      </c>
      <c r="V402" s="11">
        <f>'OddsRatio_working_3-way'!S402*'OddsRatio_working_3-way'!R402/3-2*'OddsRatio_working_3-way'!R402^3/27-'OddsRatio_working_3-way'!T402</f>
        <v>0.25798994871159808</v>
      </c>
      <c r="W402" s="11">
        <f>'OddsRatio_working_3-way'!V402^2+4*'OddsRatio_working_3-way'!U402^3/27</f>
        <v>-2.6114604977528003E-2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0.15221154572973514</v>
      </c>
      <c r="Y402" s="11">
        <f>IF('OddsRatio_working_3-way'!W402&gt;=0,IF('OddsRatio_working_3-way'!V402+SQRT('OddsRatio_working_3-way'!W402)&gt;0,0,PI()),ACOS('OddsRatio_working_3-way'!V402/(2*'OddsRatio_working_3-way'!X402)))</f>
        <v>0.5595921593386286</v>
      </c>
      <c r="Z402" s="11">
        <f>'OddsRatio_working_3-way'!X402^(1/3)*COS('OddsRatio_working_3-way'!Y402/3)</f>
        <v>0.5246660345743136</v>
      </c>
      <c r="AA402" s="11">
        <f>'OddsRatio_working_3-way'!X402^(1/3)*COS(('OddsRatio_working_3-way'!Y402+2*PI())/3)</f>
        <v>-0.34808460104970751</v>
      </c>
      <c r="AB402" s="11">
        <f>'OddsRatio_working_3-way'!X402^(1/3)*COS(('OddsRatio_working_3-way'!Y402+4*PI())/3)</f>
        <v>-0.17658143352460628</v>
      </c>
      <c r="AC402" s="11">
        <f>'OddsRatio_working_3-way'!X402^(1/3)*SIN('OddsRatio_working_3-way'!Y402/3)</f>
        <v>9.9017399937490841E-2</v>
      </c>
      <c r="AD402" s="11">
        <f>'OddsRatio_working_3-way'!X402^(1/3)*SIN(('OddsRatio_working_3-way'!Y402+2*PI())/3)</f>
        <v>0.40486541447545488</v>
      </c>
      <c r="AE402" s="11">
        <f>'OddsRatio_working_3-way'!X402^(1/3)*SIN(('OddsRatio_working_3-way'!Y402+4*PI())/3)</f>
        <v>-0.50388281441294558</v>
      </c>
      <c r="AF402" s="11">
        <f>-'OddsRatio_working_3-way'!U402/(3*'OddsRatio_working_3-way'!X402^(1/3))*COS(('OddsRatio_working_3-way'!Y402)/3)</f>
        <v>0.5246660345743136</v>
      </c>
      <c r="AG402" s="11">
        <f>-'OddsRatio_working_3-way'!U402/(3*'OddsRatio_working_3-way'!X402^(1/3))*COS(('OddsRatio_working_3-way'!Y402+2*PI())/3)</f>
        <v>-0.34808460104970751</v>
      </c>
      <c r="AH402" s="11">
        <f>-'OddsRatio_working_3-way'!U402/(3*'OddsRatio_working_3-way'!X402^(1/3))*COS(('OddsRatio_working_3-way'!Y402+4*PI())/3)</f>
        <v>-0.17658143352460628</v>
      </c>
      <c r="AI402" s="11">
        <f>'OddsRatio_working_3-way'!U402/(3*'OddsRatio_working_3-way'!X402^(1/3))*SIN(('OddsRatio_working_3-way'!Y402)/3)</f>
        <v>-9.9017399937490841E-2</v>
      </c>
      <c r="AJ402" s="11">
        <f>'OddsRatio_working_3-way'!U402/(3*'OddsRatio_working_3-way'!X402^(1/3))*SIN(('OddsRatio_working_3-way'!Y402+2*PI())/3)</f>
        <v>-0.40486541447545488</v>
      </c>
      <c r="AK402" s="11">
        <f>'OddsRatio_working_3-way'!U402/(3*'OddsRatio_working_3-way'!X402^(1/3))*SIN(('OddsRatio_working_3-way'!Y402+4*PI())/3)</f>
        <v>0.50388281441294558</v>
      </c>
      <c r="AL402" s="11">
        <f>'OddsRatio_working_3-way'!Z402+'OddsRatio_working_3-way'!AF402</f>
        <v>1.0493320691486272</v>
      </c>
      <c r="AM402" s="11">
        <f>'OddsRatio_working_3-way'!AA402+'OddsRatio_working_3-way'!AG402</f>
        <v>-0.69616920209941502</v>
      </c>
      <c r="AN402" s="11">
        <f>'OddsRatio_working_3-way'!AB402+'OddsRatio_working_3-way'!AH402</f>
        <v>-0.35316286704921257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1.0493320691486272</v>
      </c>
      <c r="AS402" s="11">
        <f>IF(('OddsRatio_working_3-way'!X402=0),IF(Q402&gt;0,-Q402^(1/3),(-Q402)^(1/3)),'OddsRatio_working_3-way'!AM402-'OddsRatio_working_3-way'!R402/3)</f>
        <v>-0.69616920209941502</v>
      </c>
      <c r="AT402" s="11">
        <f>IF(('OddsRatio_working_3-way'!X402=0),IF(Q402&gt;0,-Q402^(1/3),(-Q402)^(1/3)),'OddsRatio_working_3-way'!AN402-'OddsRatio_working_3-way'!R402/3)</f>
        <v>-0.35316286704921257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2.19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3.48</v>
      </c>
      <c r="D403" s="9">
        <f t="shared" si="91"/>
        <v>0.446262443263512</v>
      </c>
      <c r="E403" s="9">
        <f t="shared" si="92"/>
        <v>0.27487061019849185</v>
      </c>
      <c r="F403" s="9">
        <f t="shared" si="93"/>
        <v>0.27886694653799593</v>
      </c>
      <c r="G403" s="9">
        <f t="shared" si="94"/>
        <v>1.042717542007122</v>
      </c>
      <c r="H403" s="9">
        <f t="shared" si="95"/>
        <v>2.2408338749884749</v>
      </c>
      <c r="I403" s="9">
        <f t="shared" si="96"/>
        <v>3.6380753812780191</v>
      </c>
      <c r="J403" s="9">
        <f t="shared" si="97"/>
        <v>3.5859395041776629</v>
      </c>
      <c r="K403" s="11">
        <f t="shared" si="98"/>
        <v>0.45662100456621008</v>
      </c>
      <c r="L403" s="11">
        <f t="shared" si="99"/>
        <v>0.28328611898016998</v>
      </c>
      <c r="M403" s="11">
        <f t="shared" si="100"/>
        <v>0.28735632183908044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-0.27753713400327007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0.23045897465977194</v>
      </c>
      <c r="Q403" s="11">
        <f>2*'OddsRatio_working_3-way'!K403*'OddsRatio_working_3-way'!L403*'OddsRatio_working_3-way'!M403</f>
        <v>7.4341604728958691E-2</v>
      </c>
      <c r="R403" s="11">
        <f t="shared" si="101"/>
        <v>0</v>
      </c>
      <c r="S403" s="11">
        <f t="shared" si="102"/>
        <v>-0.83037167436144443</v>
      </c>
      <c r="T403" s="11">
        <f t="shared" si="103"/>
        <v>-0.26786183043917561</v>
      </c>
      <c r="U403" s="11">
        <f>'OddsRatio_working_3-way'!S403-'OddsRatio_working_3-way'!R403^2/3</f>
        <v>-0.83037167436144443</v>
      </c>
      <c r="V403" s="11">
        <f>'OddsRatio_working_3-way'!S403*'OddsRatio_working_3-way'!R403/3-2*'OddsRatio_working_3-way'!R403^3/27-'OddsRatio_working_3-way'!T403</f>
        <v>0.26786183043917561</v>
      </c>
      <c r="W403" s="11">
        <f>'OddsRatio_working_3-way'!V403^2+4*'OddsRatio_working_3-way'!U403^3/27</f>
        <v>-1.3073074375596572E-2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0.14562197171256663</v>
      </c>
      <c r="Y403" s="11">
        <f>IF('OddsRatio_working_3-way'!W403&gt;=0,IF('OddsRatio_working_3-way'!V403+SQRT('OddsRatio_working_3-way'!W403)&gt;0,0,PI()),ACOS('OddsRatio_working_3-way'!V403/(2*'OddsRatio_working_3-way'!X403)))</f>
        <v>0.40343885457407702</v>
      </c>
      <c r="Z403" s="11">
        <f>'OddsRatio_working_3-way'!X403^(1/3)*COS('OddsRatio_working_3-way'!Y403/3)</f>
        <v>0.52135877100356087</v>
      </c>
      <c r="AA403" s="11">
        <f>'OddsRatio_working_3-way'!X403^(1/3)*COS(('OddsRatio_working_3-way'!Y403+2*PI())/3)</f>
        <v>-0.32176696618397405</v>
      </c>
      <c r="AB403" s="11">
        <f>'OddsRatio_working_3-way'!X403^(1/3)*COS(('OddsRatio_working_3-way'!Y403+4*PI())/3)</f>
        <v>-0.19959180481958688</v>
      </c>
      <c r="AC403" s="11">
        <f>'OddsRatio_working_3-way'!X403^(1/3)*SIN('OddsRatio_working_3-way'!Y403/3)</f>
        <v>7.0537862302014975E-2</v>
      </c>
      <c r="AD403" s="11">
        <f>'OddsRatio_working_3-way'!X403^(1/3)*SIN(('OddsRatio_working_3-way'!Y403+2*PI())/3)</f>
        <v>0.41624100902391004</v>
      </c>
      <c r="AE403" s="11">
        <f>'OddsRatio_working_3-way'!X403^(1/3)*SIN(('OddsRatio_working_3-way'!Y403+4*PI())/3)</f>
        <v>-0.48677887132592496</v>
      </c>
      <c r="AF403" s="11">
        <f>-'OddsRatio_working_3-way'!U403/(3*'OddsRatio_working_3-way'!X403^(1/3))*COS(('OddsRatio_working_3-way'!Y403)/3)</f>
        <v>0.52135877100356098</v>
      </c>
      <c r="AG403" s="11">
        <f>-'OddsRatio_working_3-way'!U403/(3*'OddsRatio_working_3-way'!X403^(1/3))*COS(('OddsRatio_working_3-way'!Y403+2*PI())/3)</f>
        <v>-0.3217669661839741</v>
      </c>
      <c r="AH403" s="11">
        <f>-'OddsRatio_working_3-way'!U403/(3*'OddsRatio_working_3-way'!X403^(1/3))*COS(('OddsRatio_working_3-way'!Y403+4*PI())/3)</f>
        <v>-0.19959180481958694</v>
      </c>
      <c r="AI403" s="11">
        <f>'OddsRatio_working_3-way'!U403/(3*'OddsRatio_working_3-way'!X403^(1/3))*SIN(('OddsRatio_working_3-way'!Y403)/3)</f>
        <v>-7.0537862302014989E-2</v>
      </c>
      <c r="AJ403" s="11">
        <f>'OddsRatio_working_3-way'!U403/(3*'OddsRatio_working_3-way'!X403^(1/3))*SIN(('OddsRatio_working_3-way'!Y403+2*PI())/3)</f>
        <v>-0.41624100902391015</v>
      </c>
      <c r="AK403" s="11">
        <f>'OddsRatio_working_3-way'!U403/(3*'OddsRatio_working_3-way'!X403^(1/3))*SIN(('OddsRatio_working_3-way'!Y403+4*PI())/3)</f>
        <v>0.48677887132592507</v>
      </c>
      <c r="AL403" s="11">
        <f>'OddsRatio_working_3-way'!Z403+'OddsRatio_working_3-way'!AF403</f>
        <v>1.042717542007122</v>
      </c>
      <c r="AM403" s="11">
        <f>'OddsRatio_working_3-way'!AA403+'OddsRatio_working_3-way'!AG403</f>
        <v>-0.64353393236794809</v>
      </c>
      <c r="AN403" s="11">
        <f>'OddsRatio_working_3-way'!AB403+'OddsRatio_working_3-way'!AH403</f>
        <v>-0.39918360963917382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1.042717542007122</v>
      </c>
      <c r="AS403" s="11">
        <f>IF(('OddsRatio_working_3-way'!X403=0),IF(Q403&gt;0,-Q403^(1/3),(-Q403)^(1/3)),'OddsRatio_working_3-way'!AM403-'OddsRatio_working_3-way'!R403/3)</f>
        <v>-0.64353393236794809</v>
      </c>
      <c r="AT403" s="11">
        <f>IF(('OddsRatio_working_3-way'!X403=0),IF(Q403&gt;0,-Q403^(1/3),(-Q403)^(1/3)),'OddsRatio_working_3-way'!AN403-'OddsRatio_working_3-way'!R403/3)</f>
        <v>-0.39918360963917382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2.78</v>
      </c>
      <c r="B404" s="4">
        <f>IF('True_Odds_Calculator_3-way'!B405="","",'True_Odds_Calculator_3-way'!B405)</f>
        <v>3.43</v>
      </c>
      <c r="C404" s="4">
        <f>IF('True_Odds_Calculator_3-way'!C405="","",'True_Odds_Calculator_3-way'!C405)</f>
        <v>2.65</v>
      </c>
      <c r="D404" s="9">
        <f t="shared" si="91"/>
        <v>0.34989578193575843</v>
      </c>
      <c r="E404" s="9">
        <f t="shared" si="92"/>
        <v>0.28276746274016412</v>
      </c>
      <c r="F404" s="9">
        <f t="shared" si="93"/>
        <v>0.36733675532407745</v>
      </c>
      <c r="G404" s="9">
        <f t="shared" si="94"/>
        <v>1.0438167810413681</v>
      </c>
      <c r="H404" s="9">
        <f t="shared" si="95"/>
        <v>2.8579938702536345</v>
      </c>
      <c r="I404" s="9">
        <f t="shared" si="96"/>
        <v>3.5364747779305254</v>
      </c>
      <c r="J404" s="9">
        <f t="shared" si="97"/>
        <v>2.7222976887182573</v>
      </c>
      <c r="K404" s="11">
        <f t="shared" si="98"/>
        <v>0.35971223021582738</v>
      </c>
      <c r="L404" s="11">
        <f t="shared" si="99"/>
        <v>0.29154518950437314</v>
      </c>
      <c r="M404" s="11">
        <f t="shared" si="100"/>
        <v>0.37735849056603776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-0.28243949754658015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0.2319064490967323</v>
      </c>
      <c r="Q404" s="11">
        <f>2*'OddsRatio_working_3-way'!K404*'OddsRatio_working_3-way'!L404*'OddsRatio_working_3-way'!M404</f>
        <v>7.9148958736086114E-2</v>
      </c>
      <c r="R404" s="11">
        <f t="shared" si="101"/>
        <v>0</v>
      </c>
      <c r="S404" s="11">
        <f t="shared" si="102"/>
        <v>-0.8210836342338631</v>
      </c>
      <c r="T404" s="11">
        <f t="shared" si="103"/>
        <v>-0.28023332226411712</v>
      </c>
      <c r="U404" s="11">
        <f>'OddsRatio_working_3-way'!S404-'OddsRatio_working_3-way'!R404^2/3</f>
        <v>-0.8210836342338631</v>
      </c>
      <c r="V404" s="11">
        <f>'OddsRatio_working_3-way'!S404*'OddsRatio_working_3-way'!R404/3-2*'OddsRatio_working_3-way'!R404^3/27-'OddsRatio_working_3-way'!T404</f>
        <v>0.28023332226411712</v>
      </c>
      <c r="W404" s="11">
        <f>'OddsRatio_working_3-way'!V404^2+4*'OddsRatio_working_3-way'!U404^3/27</f>
        <v>-3.4776994537601136E-3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0.14318555650007497</v>
      </c>
      <c r="Y404" s="11">
        <f>IF('OddsRatio_working_3-way'!W404&gt;=0,IF('OddsRatio_working_3-way'!V404+SQRT('OddsRatio_working_3-way'!W404)&gt;0,0,PI()),ACOS('OddsRatio_working_3-way'!V404/(2*'OddsRatio_working_3-way'!X404)))</f>
        <v>0.20741262353585999</v>
      </c>
      <c r="Z404" s="11">
        <f>'OddsRatio_working_3-way'!X404^(1/3)*COS('OddsRatio_working_3-way'!Y404/3)</f>
        <v>0.52190839052068405</v>
      </c>
      <c r="AA404" s="11">
        <f>'OddsRatio_working_3-way'!X404^(1/3)*COS(('OddsRatio_working_3-way'!Y404+2*PI())/3)</f>
        <v>-0.2922532765016127</v>
      </c>
      <c r="AB404" s="11">
        <f>'OddsRatio_working_3-way'!X404^(1/3)*COS(('OddsRatio_working_3-way'!Y404+4*PI())/3)</f>
        <v>-0.22965511401907168</v>
      </c>
      <c r="AC404" s="11">
        <f>'OddsRatio_working_3-way'!X404^(1/3)*SIN('OddsRatio_working_3-way'!Y404/3)</f>
        <v>3.614106596007121E-2</v>
      </c>
      <c r="AD404" s="11">
        <f>'OddsRatio_working_3-way'!X404^(1/3)*SIN(('OddsRatio_working_3-way'!Y404+2*PI())/3)</f>
        <v>0.43391539165912635</v>
      </c>
      <c r="AE404" s="11">
        <f>'OddsRatio_working_3-way'!X404^(1/3)*SIN(('OddsRatio_working_3-way'!Y404+4*PI())/3)</f>
        <v>-0.4700564576191974</v>
      </c>
      <c r="AF404" s="11">
        <f>-'OddsRatio_working_3-way'!U404/(3*'OddsRatio_working_3-way'!X404^(1/3))*COS(('OddsRatio_working_3-way'!Y404)/3)</f>
        <v>0.52190839052068394</v>
      </c>
      <c r="AG404" s="11">
        <f>-'OddsRatio_working_3-way'!U404/(3*'OddsRatio_working_3-way'!X404^(1/3))*COS(('OddsRatio_working_3-way'!Y404+2*PI())/3)</f>
        <v>-0.29225327650161265</v>
      </c>
      <c r="AH404" s="11">
        <f>-'OddsRatio_working_3-way'!U404/(3*'OddsRatio_working_3-way'!X404^(1/3))*COS(('OddsRatio_working_3-way'!Y404+4*PI())/3)</f>
        <v>-0.22965511401907165</v>
      </c>
      <c r="AI404" s="11">
        <f>'OddsRatio_working_3-way'!U404/(3*'OddsRatio_working_3-way'!X404^(1/3))*SIN(('OddsRatio_working_3-way'!Y404)/3)</f>
        <v>-3.6141065960071203E-2</v>
      </c>
      <c r="AJ404" s="11">
        <f>'OddsRatio_working_3-way'!U404/(3*'OddsRatio_working_3-way'!X404^(1/3))*SIN(('OddsRatio_working_3-way'!Y404+2*PI())/3)</f>
        <v>-0.43391539165912624</v>
      </c>
      <c r="AK404" s="11">
        <f>'OddsRatio_working_3-way'!U404/(3*'OddsRatio_working_3-way'!X404^(1/3))*SIN(('OddsRatio_working_3-way'!Y404+4*PI())/3)</f>
        <v>0.47005645761919729</v>
      </c>
      <c r="AL404" s="11">
        <f>'OddsRatio_working_3-way'!Z404+'OddsRatio_working_3-way'!AF404</f>
        <v>1.0438167810413681</v>
      </c>
      <c r="AM404" s="11">
        <f>'OddsRatio_working_3-way'!AA404+'OddsRatio_working_3-way'!AG404</f>
        <v>-0.5845065530032254</v>
      </c>
      <c r="AN404" s="11">
        <f>'OddsRatio_working_3-way'!AB404+'OddsRatio_working_3-way'!AH404</f>
        <v>-0.45931022803814336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1.0438167810413681</v>
      </c>
      <c r="AS404" s="11">
        <f>IF(('OddsRatio_working_3-way'!X404=0),IF(Q404&gt;0,-Q404^(1/3),(-Q404)^(1/3)),'OddsRatio_working_3-way'!AM404-'OddsRatio_working_3-way'!R404/3)</f>
        <v>-0.5845065530032254</v>
      </c>
      <c r="AT404" s="11">
        <f>IF(('OddsRatio_working_3-way'!X404=0),IF(Q404&gt;0,-Q404^(1/3),(-Q404)^(1/3)),'OddsRatio_working_3-way'!AN404-'OddsRatio_working_3-way'!R404/3)</f>
        <v>-0.45931022803814336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1.63</v>
      </c>
      <c r="B405" s="4">
        <f>IF('True_Odds_Calculator_3-way'!B406="","",'True_Odds_Calculator_3-way'!B406)</f>
        <v>4.12</v>
      </c>
      <c r="C405" s="4">
        <f>IF('True_Odds_Calculator_3-way'!C406="","",'True_Odds_Calculator_3-way'!C406)</f>
        <v>5.75</v>
      </c>
      <c r="D405" s="9">
        <f t="shared" si="91"/>
        <v>0.60068600531732463</v>
      </c>
      <c r="E405" s="9">
        <f t="shared" si="92"/>
        <v>0.23298287441681814</v>
      </c>
      <c r="F405" s="9">
        <f t="shared" si="93"/>
        <v>0.16633112026585725</v>
      </c>
      <c r="G405" s="9">
        <f t="shared" si="94"/>
        <v>1.0551797977326169</v>
      </c>
      <c r="H405" s="9">
        <f t="shared" si="95"/>
        <v>1.6647632725715487</v>
      </c>
      <c r="I405" s="9">
        <f t="shared" si="96"/>
        <v>4.2921609689257654</v>
      </c>
      <c r="J405" s="9">
        <f t="shared" si="97"/>
        <v>6.0121040392299321</v>
      </c>
      <c r="K405" s="11">
        <f t="shared" si="98"/>
        <v>0.61349693251533743</v>
      </c>
      <c r="L405" s="11">
        <f t="shared" si="99"/>
        <v>0.24271844660194175</v>
      </c>
      <c r="M405" s="11">
        <f t="shared" si="100"/>
        <v>0.17391304347826086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-0.24178874884435209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0.22012342449896027</v>
      </c>
      <c r="Q405" s="11">
        <f>2*'OddsRatio_working_3-way'!K405*'OddsRatio_working_3-way'!L405*'OddsRatio_working_3-way'!M405</f>
        <v>5.179374694093182E-2</v>
      </c>
      <c r="R405" s="11">
        <f t="shared" si="101"/>
        <v>0</v>
      </c>
      <c r="S405" s="11">
        <f t="shared" si="102"/>
        <v>-0.91039564723775235</v>
      </c>
      <c r="T405" s="11">
        <f t="shared" si="103"/>
        <v>-0.21421074052652994</v>
      </c>
      <c r="U405" s="11">
        <f>'OddsRatio_working_3-way'!S405-'OddsRatio_working_3-way'!R405^2/3</f>
        <v>-0.91039564723775235</v>
      </c>
      <c r="V405" s="11">
        <f>'OddsRatio_working_3-way'!S405*'OddsRatio_working_3-way'!R405/3-2*'OddsRatio_working_3-way'!R405^3/27-'OddsRatio_working_3-way'!T405</f>
        <v>0.21421074052652994</v>
      </c>
      <c r="W405" s="11">
        <f>'OddsRatio_working_3-way'!V405^2+4*'OddsRatio_working_3-way'!U405^3/27</f>
        <v>-6.5899585878627182E-2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0.16717193786305129</v>
      </c>
      <c r="Y405" s="11">
        <f>IF('OddsRatio_working_3-way'!W405&gt;=0,IF('OddsRatio_working_3-way'!V405+SQRT('OddsRatio_working_3-way'!W405)&gt;0,0,PI()),ACOS('OddsRatio_working_3-way'!V405/(2*'OddsRatio_working_3-way'!X405)))</f>
        <v>0.87539987078758041</v>
      </c>
      <c r="Z405" s="11">
        <f>'OddsRatio_working_3-way'!X405^(1/3)*COS('OddsRatio_working_3-way'!Y405/3)</f>
        <v>0.52758989886630847</v>
      </c>
      <c r="AA405" s="11">
        <f>'OddsRatio_working_3-way'!X405^(1/3)*COS(('OddsRatio_working_3-way'!Y405+2*PI())/3)</f>
        <v>-0.40103774804246889</v>
      </c>
      <c r="AB405" s="11">
        <f>'OddsRatio_working_3-way'!X405^(1/3)*COS(('OddsRatio_working_3-way'!Y405+4*PI())/3)</f>
        <v>-0.12655215082383975</v>
      </c>
      <c r="AC405" s="11">
        <f>'OddsRatio_working_3-way'!X405^(1/3)*SIN('OddsRatio_working_3-way'!Y405/3)</f>
        <v>0.15847433344285075</v>
      </c>
      <c r="AD405" s="11">
        <f>'OddsRatio_working_3-way'!X405^(1/3)*SIN(('OddsRatio_working_3-way'!Y405+2*PI())/3)</f>
        <v>0.37766908847686059</v>
      </c>
      <c r="AE405" s="11">
        <f>'OddsRatio_working_3-way'!X405^(1/3)*SIN(('OddsRatio_working_3-way'!Y405+4*PI())/3)</f>
        <v>-0.53614342191971132</v>
      </c>
      <c r="AF405" s="11">
        <f>-'OddsRatio_working_3-way'!U405/(3*'OddsRatio_working_3-way'!X405^(1/3))*COS(('OddsRatio_working_3-way'!Y405)/3)</f>
        <v>0.52758989886630847</v>
      </c>
      <c r="AG405" s="11">
        <f>-'OddsRatio_working_3-way'!U405/(3*'OddsRatio_working_3-way'!X405^(1/3))*COS(('OddsRatio_working_3-way'!Y405+2*PI())/3)</f>
        <v>-0.40103774804246889</v>
      </c>
      <c r="AH405" s="11">
        <f>-'OddsRatio_working_3-way'!U405/(3*'OddsRatio_working_3-way'!X405^(1/3))*COS(('OddsRatio_working_3-way'!Y405+4*PI())/3)</f>
        <v>-0.12655215082383975</v>
      </c>
      <c r="AI405" s="11">
        <f>'OddsRatio_working_3-way'!U405/(3*'OddsRatio_working_3-way'!X405^(1/3))*SIN(('OddsRatio_working_3-way'!Y405)/3)</f>
        <v>-0.15847433344285075</v>
      </c>
      <c r="AJ405" s="11">
        <f>'OddsRatio_working_3-way'!U405/(3*'OddsRatio_working_3-way'!X405^(1/3))*SIN(('OddsRatio_working_3-way'!Y405+2*PI())/3)</f>
        <v>-0.37766908847686059</v>
      </c>
      <c r="AK405" s="11">
        <f>'OddsRatio_working_3-way'!U405/(3*'OddsRatio_working_3-way'!X405^(1/3))*SIN(('OddsRatio_working_3-way'!Y405+4*PI())/3)</f>
        <v>0.53614342191971132</v>
      </c>
      <c r="AL405" s="11">
        <f>'OddsRatio_working_3-way'!Z405+'OddsRatio_working_3-way'!AF405</f>
        <v>1.0551797977326169</v>
      </c>
      <c r="AM405" s="11">
        <f>'OddsRatio_working_3-way'!AA405+'OddsRatio_working_3-way'!AG405</f>
        <v>-0.80207549608493778</v>
      </c>
      <c r="AN405" s="11">
        <f>'OddsRatio_working_3-way'!AB405+'OddsRatio_working_3-way'!AH405</f>
        <v>-0.2531043016476795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1.0551797977326169</v>
      </c>
      <c r="AS405" s="11">
        <f>IF(('OddsRatio_working_3-way'!X405=0),IF(Q405&gt;0,-Q405^(1/3),(-Q405)^(1/3)),'OddsRatio_working_3-way'!AM405-'OddsRatio_working_3-way'!R405/3)</f>
        <v>-0.80207549608493778</v>
      </c>
      <c r="AT405" s="11">
        <f>IF(('OddsRatio_working_3-way'!X405=0),IF(Q405&gt;0,-Q405^(1/3),(-Q405)^(1/3)),'OddsRatio_working_3-way'!AN405-'OddsRatio_working_3-way'!R405/3)</f>
        <v>-0.2531043016476795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1.9</v>
      </c>
      <c r="B406" s="4">
        <f>IF('True_Odds_Calculator_3-way'!B407="","",'True_Odds_Calculator_3-way'!B407)</f>
        <v>3.67</v>
      </c>
      <c r="C406" s="4">
        <f>IF('True_Odds_Calculator_3-way'!C407="","",'True_Odds_Calculator_3-way'!C407)</f>
        <v>4.33</v>
      </c>
      <c r="D406" s="9">
        <f t="shared" si="91"/>
        <v>0.5143617323342552</v>
      </c>
      <c r="E406" s="9">
        <f t="shared" si="92"/>
        <v>0.26308870818227398</v>
      </c>
      <c r="F406" s="9">
        <f t="shared" si="93"/>
        <v>0.22254955948347088</v>
      </c>
      <c r="G406" s="9">
        <f t="shared" si="94"/>
        <v>1.049063414448387</v>
      </c>
      <c r="H406" s="9">
        <f t="shared" si="95"/>
        <v>1.944157073003548</v>
      </c>
      <c r="I406" s="9">
        <f t="shared" si="96"/>
        <v>3.8009993165771934</v>
      </c>
      <c r="J406" s="9">
        <f t="shared" si="97"/>
        <v>4.4933811701131301</v>
      </c>
      <c r="K406" s="11">
        <f t="shared" si="98"/>
        <v>0.52631578947368418</v>
      </c>
      <c r="L406" s="11">
        <f t="shared" si="99"/>
        <v>0.27247956403269757</v>
      </c>
      <c r="M406" s="11">
        <f t="shared" si="100"/>
        <v>0.23094688221709006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-0.26502719662015384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0.2285291104686536</v>
      </c>
      <c r="Q406" s="11">
        <f>2*'OddsRatio_working_3-way'!K406*'OddsRatio_working_3-way'!L406*'OddsRatio_working_3-way'!M406</f>
        <v>6.6240321874972058E-2</v>
      </c>
      <c r="R406" s="11">
        <f t="shared" si="101"/>
        <v>0</v>
      </c>
      <c r="S406" s="11">
        <f t="shared" si="102"/>
        <v>-0.86228550648026303</v>
      </c>
      <c r="T406" s="11">
        <f t="shared" si="103"/>
        <v>-0.24993782796529362</v>
      </c>
      <c r="U406" s="11">
        <f>'OddsRatio_working_3-way'!S406-'OddsRatio_working_3-way'!R406^2/3</f>
        <v>-0.86228550648026303</v>
      </c>
      <c r="V406" s="11">
        <f>'OddsRatio_working_3-way'!S406*'OddsRatio_working_3-way'!R406/3-2*'OddsRatio_working_3-way'!R406^3/27-'OddsRatio_working_3-way'!T406</f>
        <v>0.24993782796529362</v>
      </c>
      <c r="W406" s="11">
        <f>'OddsRatio_working_3-way'!V406^2+4*'OddsRatio_working_3-way'!U406^3/27</f>
        <v>-3.2514870366763114E-2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0.15409720001899113</v>
      </c>
      <c r="Y406" s="11">
        <f>IF('OddsRatio_working_3-way'!W406&gt;=0,IF('OddsRatio_working_3-way'!V406+SQRT('OddsRatio_working_3-way'!W406)&gt;0,0,PI()),ACOS('OddsRatio_working_3-way'!V406/(2*'OddsRatio_working_3-way'!X406)))</f>
        <v>0.62498039112748471</v>
      </c>
      <c r="Z406" s="11">
        <f>'OddsRatio_working_3-way'!X406^(1/3)*COS('OddsRatio_working_3-way'!Y406/3)</f>
        <v>0.52453170722419351</v>
      </c>
      <c r="AA406" s="11">
        <f>'OddsRatio_working_3-way'!X406^(1/3)*COS(('OddsRatio_working_3-way'!Y406+2*PI())/3)</f>
        <v>-0.35829315549765661</v>
      </c>
      <c r="AB406" s="11">
        <f>'OddsRatio_working_3-way'!X406^(1/3)*COS(('OddsRatio_working_3-way'!Y406+4*PI())/3)</f>
        <v>-0.16623855172653676</v>
      </c>
      <c r="AC406" s="11">
        <f>'OddsRatio_working_3-way'!X406^(1/3)*SIN('OddsRatio_working_3-way'!Y406/3)</f>
        <v>0.11088277718636293</v>
      </c>
      <c r="AD406" s="11">
        <f>'OddsRatio_working_3-way'!X406^(1/3)*SIN(('OddsRatio_working_3-way'!Y406+2*PI())/3)</f>
        <v>0.39881639495339166</v>
      </c>
      <c r="AE406" s="11">
        <f>'OddsRatio_working_3-way'!X406^(1/3)*SIN(('OddsRatio_working_3-way'!Y406+4*PI())/3)</f>
        <v>-0.50969917213975469</v>
      </c>
      <c r="AF406" s="11">
        <f>-'OddsRatio_working_3-way'!U406/(3*'OddsRatio_working_3-way'!X406^(1/3))*COS(('OddsRatio_working_3-way'!Y406)/3)</f>
        <v>0.52453170722419351</v>
      </c>
      <c r="AG406" s="11">
        <f>-'OddsRatio_working_3-way'!U406/(3*'OddsRatio_working_3-way'!X406^(1/3))*COS(('OddsRatio_working_3-way'!Y406+2*PI())/3)</f>
        <v>-0.35829315549765661</v>
      </c>
      <c r="AH406" s="11">
        <f>-'OddsRatio_working_3-way'!U406/(3*'OddsRatio_working_3-way'!X406^(1/3))*COS(('OddsRatio_working_3-way'!Y406+4*PI())/3)</f>
        <v>-0.16623855172653676</v>
      </c>
      <c r="AI406" s="11">
        <f>'OddsRatio_working_3-way'!U406/(3*'OddsRatio_working_3-way'!X406^(1/3))*SIN(('OddsRatio_working_3-way'!Y406)/3)</f>
        <v>-0.11088277718636293</v>
      </c>
      <c r="AJ406" s="11">
        <f>'OddsRatio_working_3-way'!U406/(3*'OddsRatio_working_3-way'!X406^(1/3))*SIN(('OddsRatio_working_3-way'!Y406+2*PI())/3)</f>
        <v>-0.39881639495339166</v>
      </c>
      <c r="AK406" s="11">
        <f>'OddsRatio_working_3-way'!U406/(3*'OddsRatio_working_3-way'!X406^(1/3))*SIN(('OddsRatio_working_3-way'!Y406+4*PI())/3)</f>
        <v>0.50969917213975469</v>
      </c>
      <c r="AL406" s="11">
        <f>'OddsRatio_working_3-way'!Z406+'OddsRatio_working_3-way'!AF406</f>
        <v>1.049063414448387</v>
      </c>
      <c r="AM406" s="11">
        <f>'OddsRatio_working_3-way'!AA406+'OddsRatio_working_3-way'!AG406</f>
        <v>-0.71658631099531322</v>
      </c>
      <c r="AN406" s="11">
        <f>'OddsRatio_working_3-way'!AB406+'OddsRatio_working_3-way'!AH406</f>
        <v>-0.33247710345307352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1.049063414448387</v>
      </c>
      <c r="AS406" s="11">
        <f>IF(('OddsRatio_working_3-way'!X406=0),IF(Q406&gt;0,-Q406^(1/3),(-Q406)^(1/3)),'OddsRatio_working_3-way'!AM406-'OddsRatio_working_3-way'!R406/3)</f>
        <v>-0.71658631099531322</v>
      </c>
      <c r="AT406" s="11">
        <f>IF(('OddsRatio_working_3-way'!X406=0),IF(Q406&gt;0,-Q406^(1/3),(-Q406)^(1/3)),'OddsRatio_working_3-way'!AN406-'OddsRatio_working_3-way'!R406/3)</f>
        <v>-0.33247710345307352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2.4500000000000002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3.1</v>
      </c>
      <c r="D407" s="9">
        <f t="shared" si="91"/>
        <v>0.39758001340874422</v>
      </c>
      <c r="E407" s="9">
        <f t="shared" si="92"/>
        <v>0.28937726595457147</v>
      </c>
      <c r="F407" s="9">
        <f t="shared" si="93"/>
        <v>0.31304272063668426</v>
      </c>
      <c r="G407" s="9">
        <f t="shared" si="94"/>
        <v>1.0449772264859274</v>
      </c>
      <c r="H407" s="9">
        <f t="shared" si="95"/>
        <v>2.5152169784045952</v>
      </c>
      <c r="I407" s="9">
        <f t="shared" si="96"/>
        <v>3.45569648224193</v>
      </c>
      <c r="J407" s="9">
        <f t="shared" si="97"/>
        <v>3.1944521756204476</v>
      </c>
      <c r="K407" s="11">
        <f t="shared" si="98"/>
        <v>0.4081632653061224</v>
      </c>
      <c r="L407" s="11">
        <f t="shared" si="99"/>
        <v>0.29850746268656714</v>
      </c>
      <c r="M407" s="11">
        <f t="shared" si="100"/>
        <v>0.32258064516129031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-0.28124355182612282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0.23188861485855772</v>
      </c>
      <c r="Q407" s="11">
        <f>2*'OddsRatio_working_3-way'!K407*'OddsRatio_working_3-way'!L407*'OddsRatio_working_3-way'!M407</f>
        <v>7.8606310121544995E-2</v>
      </c>
      <c r="R407" s="11">
        <f t="shared" si="101"/>
        <v>0</v>
      </c>
      <c r="S407" s="11">
        <f t="shared" si="102"/>
        <v>-0.82451175627991469</v>
      </c>
      <c r="T407" s="11">
        <f t="shared" si="103"/>
        <v>-0.27949551060336092</v>
      </c>
      <c r="U407" s="11">
        <f>'OddsRatio_working_3-way'!S407-'OddsRatio_working_3-way'!R407^2/3</f>
        <v>-0.82451175627991469</v>
      </c>
      <c r="V407" s="11">
        <f>'OddsRatio_working_3-way'!S407*'OddsRatio_working_3-way'!R407/3-2*'OddsRatio_working_3-way'!R407^3/27-'OddsRatio_working_3-way'!T407</f>
        <v>0.27949551060336092</v>
      </c>
      <c r="W407" s="11">
        <f>'OddsRatio_working_3-way'!V407^2+4*'OddsRatio_working_3-way'!U407^3/27</f>
        <v>-4.9221532167057491E-3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0.1440832169825299</v>
      </c>
      <c r="Y407" s="11">
        <f>IF('OddsRatio_working_3-way'!W407&gt;=0,IF('OddsRatio_working_3-way'!V407+SQRT('OddsRatio_working_3-way'!W407)&gt;0,0,PI()),ACOS('OddsRatio_working_3-way'!V407/(2*'OddsRatio_working_3-way'!X407)))</f>
        <v>0.24593538894490297</v>
      </c>
      <c r="Z407" s="11">
        <f>'OddsRatio_working_3-way'!X407^(1/3)*COS('OddsRatio_working_3-way'!Y407/3)</f>
        <v>0.5224886132429637</v>
      </c>
      <c r="AA407" s="11">
        <f>'OddsRatio_working_3-way'!X407^(1/3)*COS(('OddsRatio_working_3-way'!Y407+2*PI())/3)</f>
        <v>-0.29842193219873187</v>
      </c>
      <c r="AB407" s="11">
        <f>'OddsRatio_working_3-way'!X407^(1/3)*COS(('OddsRatio_working_3-way'!Y407+4*PI())/3)</f>
        <v>-0.224066681044232</v>
      </c>
      <c r="AC407" s="11">
        <f>'OddsRatio_working_3-way'!X407^(1/3)*SIN('OddsRatio_working_3-way'!Y407/3)</f>
        <v>4.2929024269712707E-2</v>
      </c>
      <c r="AD407" s="11">
        <f>'OddsRatio_working_3-way'!X407^(1/3)*SIN(('OddsRatio_working_3-way'!Y407+2*PI())/3)</f>
        <v>0.43102390012165265</v>
      </c>
      <c r="AE407" s="11">
        <f>'OddsRatio_working_3-way'!X407^(1/3)*SIN(('OddsRatio_working_3-way'!Y407+4*PI())/3)</f>
        <v>-0.47395292439136544</v>
      </c>
      <c r="AF407" s="11">
        <f>-'OddsRatio_working_3-way'!U407/(3*'OddsRatio_working_3-way'!X407^(1/3))*COS(('OddsRatio_working_3-way'!Y407)/3)</f>
        <v>0.5224886132429637</v>
      </c>
      <c r="AG407" s="11">
        <f>-'OddsRatio_working_3-way'!U407/(3*'OddsRatio_working_3-way'!X407^(1/3))*COS(('OddsRatio_working_3-way'!Y407+2*PI())/3)</f>
        <v>-0.29842193219873187</v>
      </c>
      <c r="AH407" s="11">
        <f>-'OddsRatio_working_3-way'!U407/(3*'OddsRatio_working_3-way'!X407^(1/3))*COS(('OddsRatio_working_3-way'!Y407+4*PI())/3)</f>
        <v>-0.224066681044232</v>
      </c>
      <c r="AI407" s="11">
        <f>'OddsRatio_working_3-way'!U407/(3*'OddsRatio_working_3-way'!X407^(1/3))*SIN(('OddsRatio_working_3-way'!Y407)/3)</f>
        <v>-4.2929024269712707E-2</v>
      </c>
      <c r="AJ407" s="11">
        <f>'OddsRatio_working_3-way'!U407/(3*'OddsRatio_working_3-way'!X407^(1/3))*SIN(('OddsRatio_working_3-way'!Y407+2*PI())/3)</f>
        <v>-0.43102390012165265</v>
      </c>
      <c r="AK407" s="11">
        <f>'OddsRatio_working_3-way'!U407/(3*'OddsRatio_working_3-way'!X407^(1/3))*SIN(('OddsRatio_working_3-way'!Y407+4*PI())/3)</f>
        <v>0.47395292439136544</v>
      </c>
      <c r="AL407" s="11">
        <f>'OddsRatio_working_3-way'!Z407+'OddsRatio_working_3-way'!AF407</f>
        <v>1.0449772264859274</v>
      </c>
      <c r="AM407" s="11">
        <f>'OddsRatio_working_3-way'!AA407+'OddsRatio_working_3-way'!AG407</f>
        <v>-0.59684386439746373</v>
      </c>
      <c r="AN407" s="11">
        <f>'OddsRatio_working_3-way'!AB407+'OddsRatio_working_3-way'!AH407</f>
        <v>-0.44813336208846399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1.0449772264859274</v>
      </c>
      <c r="AS407" s="11">
        <f>IF(('OddsRatio_working_3-way'!X407=0),IF(Q407&gt;0,-Q407^(1/3),(-Q407)^(1/3)),'OddsRatio_working_3-way'!AM407-'OddsRatio_working_3-way'!R407/3)</f>
        <v>-0.59684386439746373</v>
      </c>
      <c r="AT407" s="11">
        <f>IF(('OddsRatio_working_3-way'!X407=0),IF(Q407&gt;0,-Q407^(1/3),(-Q407)^(1/3)),'OddsRatio_working_3-way'!AN407-'OddsRatio_working_3-way'!R407/3)</f>
        <v>-0.44813336208846399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1.78</v>
      </c>
      <c r="B408" s="4">
        <f>IF('True_Odds_Calculator_3-way'!B409="","",'True_Odds_Calculator_3-way'!B409)</f>
        <v>3.79</v>
      </c>
      <c r="C408" s="4">
        <f>IF('True_Odds_Calculator_3-way'!C409="","",'True_Odds_Calculator_3-way'!C409)</f>
        <v>4.91</v>
      </c>
      <c r="D408" s="9">
        <f t="shared" si="91"/>
        <v>0.54970886209384329</v>
      </c>
      <c r="E408" s="9">
        <f t="shared" si="92"/>
        <v>0.25445177234502742</v>
      </c>
      <c r="F408" s="9">
        <f t="shared" si="93"/>
        <v>0.19583936556112946</v>
      </c>
      <c r="G408" s="9">
        <f t="shared" si="94"/>
        <v>1.0501855990641937</v>
      </c>
      <c r="H408" s="9">
        <f t="shared" si="95"/>
        <v>1.8191447672700709</v>
      </c>
      <c r="I408" s="9">
        <f t="shared" si="96"/>
        <v>3.9300178213891006</v>
      </c>
      <c r="J408" s="9">
        <f t="shared" si="97"/>
        <v>5.1062256923409972</v>
      </c>
      <c r="K408" s="11">
        <f t="shared" si="98"/>
        <v>0.5617977528089888</v>
      </c>
      <c r="L408" s="11">
        <f t="shared" si="99"/>
        <v>0.26385224274406333</v>
      </c>
      <c r="M408" s="11">
        <f t="shared" si="100"/>
        <v>0.20366598778004072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-0.25688270098619603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0.22581921505361605</v>
      </c>
      <c r="Q408" s="11">
        <f>2*'OddsRatio_working_3-way'!K408*'OddsRatio_working_3-way'!L408*'OddsRatio_working_3-way'!M408</f>
        <v>6.0379469265672746E-2</v>
      </c>
      <c r="R408" s="11">
        <f t="shared" si="101"/>
        <v>0</v>
      </c>
      <c r="S408" s="11">
        <f t="shared" si="102"/>
        <v>-0.87907521287605417</v>
      </c>
      <c r="T408" s="11">
        <f t="shared" si="103"/>
        <v>-0.23504684836258136</v>
      </c>
      <c r="U408" s="11">
        <f>'OddsRatio_working_3-way'!S408-'OddsRatio_working_3-way'!R408^2/3</f>
        <v>-0.87907521287605417</v>
      </c>
      <c r="V408" s="11">
        <f>'OddsRatio_working_3-way'!S408*'OddsRatio_working_3-way'!R408/3-2*'OddsRatio_working_3-way'!R408^3/27-'OddsRatio_working_3-way'!T408</f>
        <v>0.23504684836258136</v>
      </c>
      <c r="W408" s="11">
        <f>'OddsRatio_working_3-way'!V408^2+4*'OddsRatio_working_3-way'!U408^3/27</f>
        <v>-4.5393837085658459E-2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0.15861971662662303</v>
      </c>
      <c r="Y408" s="11">
        <f>IF('OddsRatio_working_3-way'!W408&gt;=0,IF('OddsRatio_working_3-way'!V408+SQRT('OddsRatio_working_3-way'!W408)&gt;0,0,PI()),ACOS('OddsRatio_working_3-way'!V408/(2*'OddsRatio_working_3-way'!X408)))</f>
        <v>0.73636741569071329</v>
      </c>
      <c r="Z408" s="11">
        <f>'OddsRatio_working_3-way'!X408^(1/3)*COS('OddsRatio_working_3-way'!Y408/3)</f>
        <v>0.52509279953209687</v>
      </c>
      <c r="AA408" s="11">
        <f>'OddsRatio_working_3-way'!X408^(1/3)*COS(('OddsRatio_working_3-way'!Y408+2*PI())/3)</f>
        <v>-0.37646289167425451</v>
      </c>
      <c r="AB408" s="11">
        <f>'OddsRatio_working_3-way'!X408^(1/3)*COS(('OddsRatio_working_3-way'!Y408+4*PI())/3)</f>
        <v>-0.14862990785784258</v>
      </c>
      <c r="AC408" s="11">
        <f>'OddsRatio_working_3-way'!X408^(1/3)*SIN('OddsRatio_working_3-way'!Y408/3)</f>
        <v>0.13153943453668124</v>
      </c>
      <c r="AD408" s="11">
        <f>'OddsRatio_working_3-way'!X408^(1/3)*SIN(('OddsRatio_working_3-way'!Y408+2*PI())/3)</f>
        <v>0.38897398647074494</v>
      </c>
      <c r="AE408" s="11">
        <f>'OddsRatio_working_3-way'!X408^(1/3)*SIN(('OddsRatio_working_3-way'!Y408+4*PI())/3)</f>
        <v>-0.52051342100742604</v>
      </c>
      <c r="AF408" s="11">
        <f>-'OddsRatio_working_3-way'!U408/(3*'OddsRatio_working_3-way'!X408^(1/3))*COS(('OddsRatio_working_3-way'!Y408)/3)</f>
        <v>0.52509279953209687</v>
      </c>
      <c r="AG408" s="11">
        <f>-'OddsRatio_working_3-way'!U408/(3*'OddsRatio_working_3-way'!X408^(1/3))*COS(('OddsRatio_working_3-way'!Y408+2*PI())/3)</f>
        <v>-0.37646289167425451</v>
      </c>
      <c r="AH408" s="11">
        <f>-'OddsRatio_working_3-way'!U408/(3*'OddsRatio_working_3-way'!X408^(1/3))*COS(('OddsRatio_working_3-way'!Y408+4*PI())/3)</f>
        <v>-0.14862990785784258</v>
      </c>
      <c r="AI408" s="11">
        <f>'OddsRatio_working_3-way'!U408/(3*'OddsRatio_working_3-way'!X408^(1/3))*SIN(('OddsRatio_working_3-way'!Y408)/3)</f>
        <v>-0.13153943453668124</v>
      </c>
      <c r="AJ408" s="11">
        <f>'OddsRatio_working_3-way'!U408/(3*'OddsRatio_working_3-way'!X408^(1/3))*SIN(('OddsRatio_working_3-way'!Y408+2*PI())/3)</f>
        <v>-0.38897398647074494</v>
      </c>
      <c r="AK408" s="11">
        <f>'OddsRatio_working_3-way'!U408/(3*'OddsRatio_working_3-way'!X408^(1/3))*SIN(('OddsRatio_working_3-way'!Y408+4*PI())/3)</f>
        <v>0.52051342100742604</v>
      </c>
      <c r="AL408" s="11">
        <f>'OddsRatio_working_3-way'!Z408+'OddsRatio_working_3-way'!AF408</f>
        <v>1.0501855990641937</v>
      </c>
      <c r="AM408" s="11">
        <f>'OddsRatio_working_3-way'!AA408+'OddsRatio_working_3-way'!AG408</f>
        <v>-0.75292578334850901</v>
      </c>
      <c r="AN408" s="11">
        <f>'OddsRatio_working_3-way'!AB408+'OddsRatio_working_3-way'!AH408</f>
        <v>-0.29725981571568516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1.0501855990641937</v>
      </c>
      <c r="AS408" s="11">
        <f>IF(('OddsRatio_working_3-way'!X408=0),IF(Q408&gt;0,-Q408^(1/3),(-Q408)^(1/3)),'OddsRatio_working_3-way'!AM408-'OddsRatio_working_3-way'!R408/3)</f>
        <v>-0.75292578334850901</v>
      </c>
      <c r="AT408" s="11">
        <f>IF(('OddsRatio_working_3-way'!X408=0),IF(Q408&gt;0,-Q408^(1/3),(-Q408)^(1/3)),'OddsRatio_working_3-way'!AN408-'OddsRatio_working_3-way'!R408/3)</f>
        <v>-0.29725981571568516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3.01</v>
      </c>
      <c r="B409" s="4">
        <f>IF('True_Odds_Calculator_3-way'!B410="","",'True_Odds_Calculator_3-way'!B410)</f>
        <v>3.28</v>
      </c>
      <c r="C409" s="4">
        <f>IF('True_Odds_Calculator_3-way'!C410="","",'True_Odds_Calculator_3-way'!C410)</f>
        <v>2.56</v>
      </c>
      <c r="D409" s="9">
        <f t="shared" si="91"/>
        <v>0.3230736416686269</v>
      </c>
      <c r="E409" s="9">
        <f t="shared" si="92"/>
        <v>0.29614505177431372</v>
      </c>
      <c r="F409" s="9">
        <f t="shared" si="93"/>
        <v>0.38078130655705955</v>
      </c>
      <c r="G409" s="9">
        <f t="shared" si="94"/>
        <v>1.0424226532765486</v>
      </c>
      <c r="H409" s="9">
        <f t="shared" si="95"/>
        <v>3.0952695330858626</v>
      </c>
      <c r="I409" s="9">
        <f t="shared" si="96"/>
        <v>3.3767236494705313</v>
      </c>
      <c r="J409" s="9">
        <f t="shared" si="97"/>
        <v>2.6261793391114154</v>
      </c>
      <c r="K409" s="11">
        <f t="shared" si="98"/>
        <v>0.33222591362126247</v>
      </c>
      <c r="L409" s="11">
        <f t="shared" si="99"/>
        <v>0.3048780487804878</v>
      </c>
      <c r="M409" s="11">
        <f t="shared" si="100"/>
        <v>0.390625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-0.28286238453123747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0.23145979357426463</v>
      </c>
      <c r="Q409" s="11">
        <f>2*'OddsRatio_working_3-way'!K409*'OddsRatio_working_3-way'!L409*'OddsRatio_working_3-way'!M409</f>
        <v>7.9131553358722947E-2</v>
      </c>
      <c r="R409" s="11">
        <f t="shared" si="101"/>
        <v>0</v>
      </c>
      <c r="S409" s="11">
        <f t="shared" si="102"/>
        <v>-0.81827703587326484</v>
      </c>
      <c r="T409" s="11">
        <f t="shared" si="103"/>
        <v>-0.27975283277718455</v>
      </c>
      <c r="U409" s="11">
        <f>'OddsRatio_working_3-way'!S409-'OddsRatio_working_3-way'!R409^2/3</f>
        <v>-0.81827703587326484</v>
      </c>
      <c r="V409" s="11">
        <f>'OddsRatio_working_3-way'!S409*'OddsRatio_working_3-way'!R409/3-2*'OddsRatio_working_3-way'!R409^3/27-'OddsRatio_working_3-way'!T409</f>
        <v>0.27975283277718455</v>
      </c>
      <c r="W409" s="11">
        <f>'OddsRatio_working_3-way'!V409^2+4*'OddsRatio_working_3-way'!U409^3/27</f>
        <v>-2.9086835780278708E-3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0.14245203668681544</v>
      </c>
      <c r="Y409" s="11">
        <f>IF('OddsRatio_working_3-way'!W409&gt;=0,IF('OddsRatio_working_3-way'!V409+SQRT('OddsRatio_working_3-way'!W409)&gt;0,0,PI()),ACOS('OddsRatio_working_3-way'!V409/(2*'OddsRatio_working_3-way'!X409)))</f>
        <v>0.1904487493686664</v>
      </c>
      <c r="Z409" s="11">
        <f>'OddsRatio_working_3-way'!X409^(1/3)*COS('OddsRatio_working_3-way'!Y409/3)</f>
        <v>0.52121132663827441</v>
      </c>
      <c r="AA409" s="11">
        <f>'OddsRatio_working_3-way'!X409^(1/3)*COS(('OddsRatio_working_3-way'!Y409+2*PI())/3)</f>
        <v>-0.28929928118607445</v>
      </c>
      <c r="AB409" s="11">
        <f>'OddsRatio_working_3-way'!X409^(1/3)*COS(('OddsRatio_working_3-way'!Y409+4*PI())/3)</f>
        <v>-0.23191204545220001</v>
      </c>
      <c r="AC409" s="11">
        <f>'OddsRatio_working_3-way'!X409^(1/3)*SIN('OddsRatio_working_3-way'!Y409/3)</f>
        <v>3.3132535999000887E-2</v>
      </c>
      <c r="AD409" s="11">
        <f>'OddsRatio_working_3-way'!X409^(1/3)*SIN(('OddsRatio_working_3-way'!Y409+2*PI())/3)</f>
        <v>0.43481598160943402</v>
      </c>
      <c r="AE409" s="11">
        <f>'OddsRatio_working_3-way'!X409^(1/3)*SIN(('OddsRatio_working_3-way'!Y409+4*PI())/3)</f>
        <v>-0.46794851760843492</v>
      </c>
      <c r="AF409" s="11">
        <f>-'OddsRatio_working_3-way'!U409/(3*'OddsRatio_working_3-way'!X409^(1/3))*COS(('OddsRatio_working_3-way'!Y409)/3)</f>
        <v>0.52121132663827419</v>
      </c>
      <c r="AG409" s="11">
        <f>-'OddsRatio_working_3-way'!U409/(3*'OddsRatio_working_3-way'!X409^(1/3))*COS(('OddsRatio_working_3-way'!Y409+2*PI())/3)</f>
        <v>-0.28929928118607434</v>
      </c>
      <c r="AH409" s="11">
        <f>-'OddsRatio_working_3-way'!U409/(3*'OddsRatio_working_3-way'!X409^(1/3))*COS(('OddsRatio_working_3-way'!Y409+4*PI())/3)</f>
        <v>-0.23191204545219993</v>
      </c>
      <c r="AI409" s="11">
        <f>'OddsRatio_working_3-way'!U409/(3*'OddsRatio_working_3-way'!X409^(1/3))*SIN(('OddsRatio_working_3-way'!Y409)/3)</f>
        <v>-3.3132535999000873E-2</v>
      </c>
      <c r="AJ409" s="11">
        <f>'OddsRatio_working_3-way'!U409/(3*'OddsRatio_working_3-way'!X409^(1/3))*SIN(('OddsRatio_working_3-way'!Y409+2*PI())/3)</f>
        <v>-0.43481598160943385</v>
      </c>
      <c r="AK409" s="11">
        <f>'OddsRatio_working_3-way'!U409/(3*'OddsRatio_working_3-way'!X409^(1/3))*SIN(('OddsRatio_working_3-way'!Y409+4*PI())/3)</f>
        <v>0.4679485176084347</v>
      </c>
      <c r="AL409" s="11">
        <f>'OddsRatio_working_3-way'!Z409+'OddsRatio_working_3-way'!AF409</f>
        <v>1.0424226532765486</v>
      </c>
      <c r="AM409" s="11">
        <f>'OddsRatio_working_3-way'!AA409+'OddsRatio_working_3-way'!AG409</f>
        <v>-0.57859856237214879</v>
      </c>
      <c r="AN409" s="11">
        <f>'OddsRatio_working_3-way'!AB409+'OddsRatio_working_3-way'!AH409</f>
        <v>-0.46382409090439991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1.0424226532765486</v>
      </c>
      <c r="AS409" s="11">
        <f>IF(('OddsRatio_working_3-way'!X409=0),IF(Q409&gt;0,-Q409^(1/3),(-Q409)^(1/3)),'OddsRatio_working_3-way'!AM409-'OddsRatio_working_3-way'!R409/3)</f>
        <v>-0.57859856237214879</v>
      </c>
      <c r="AT409" s="11">
        <f>IF(('OddsRatio_working_3-way'!X409=0),IF(Q409&gt;0,-Q409^(1/3),(-Q409)^(1/3)),'OddsRatio_working_3-way'!AN409-'OddsRatio_working_3-way'!R409/3)</f>
        <v>-0.46382409090439991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2.92</v>
      </c>
      <c r="B410" s="4">
        <f>IF('True_Odds_Calculator_3-way'!B411="","",'True_Odds_Calculator_3-way'!B411)</f>
        <v>3.51</v>
      </c>
      <c r="C410" s="4">
        <f>IF('True_Odds_Calculator_3-way'!C411="","",'True_Odds_Calculator_3-way'!C411)</f>
        <v>2.5</v>
      </c>
      <c r="D410" s="9">
        <f t="shared" si="91"/>
        <v>0.33325448088215992</v>
      </c>
      <c r="E410" s="9">
        <f t="shared" si="92"/>
        <v>0.27658605289439087</v>
      </c>
      <c r="F410" s="9">
        <f t="shared" si="93"/>
        <v>0.3901594662234491</v>
      </c>
      <c r="G410" s="9">
        <f t="shared" si="94"/>
        <v>1.042036374988764</v>
      </c>
      <c r="H410" s="9">
        <f t="shared" si="95"/>
        <v>3.0007098399784273</v>
      </c>
      <c r="I410" s="9">
        <f t="shared" si="96"/>
        <v>3.6155113012217974</v>
      </c>
      <c r="J410" s="9">
        <f t="shared" si="97"/>
        <v>2.5630545624831456</v>
      </c>
      <c r="K410" s="11">
        <f t="shared" si="98"/>
        <v>0.34246575342465752</v>
      </c>
      <c r="L410" s="11">
        <f t="shared" si="99"/>
        <v>0.28490028490028491</v>
      </c>
      <c r="M410" s="11">
        <f t="shared" si="100"/>
        <v>0.4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-0.28212153143659979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0.23143269718612183</v>
      </c>
      <c r="Q410" s="11">
        <f>2*'OddsRatio_working_3-way'!K410*'OddsRatio_working_3-way'!L410*'OddsRatio_working_3-way'!M410</f>
        <v>7.8054872575420528E-2</v>
      </c>
      <c r="R410" s="11">
        <f t="shared" si="101"/>
        <v>0</v>
      </c>
      <c r="S410" s="11">
        <f t="shared" si="102"/>
        <v>-0.8203297919433381</v>
      </c>
      <c r="T410" s="11">
        <f t="shared" si="103"/>
        <v>-0.27667109340416129</v>
      </c>
      <c r="U410" s="11">
        <f>'OddsRatio_working_3-way'!S410-'OddsRatio_working_3-way'!R410^2/3</f>
        <v>-0.8203297919433381</v>
      </c>
      <c r="V410" s="11">
        <f>'OddsRatio_working_3-way'!S410*'OddsRatio_working_3-way'!R410/3-2*'OddsRatio_working_3-way'!R410^3/27-'OddsRatio_working_3-way'!T410</f>
        <v>0.27667109340416129</v>
      </c>
      <c r="W410" s="11">
        <f>'OddsRatio_working_3-way'!V410^2+4*'OddsRatio_working_3-way'!U410^3/27</f>
        <v>-5.2358503560682723E-3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0.14298841236401152</v>
      </c>
      <c r="Y410" s="11">
        <f>IF('OddsRatio_working_3-way'!W410&gt;=0,IF('OddsRatio_working_3-way'!V410+SQRT('OddsRatio_working_3-way'!W410)&gt;0,0,PI()),ACOS('OddsRatio_working_3-way'!V410/(2*'OddsRatio_working_3-way'!X410)))</f>
        <v>0.25580533016880524</v>
      </c>
      <c r="Z410" s="11">
        <f>'OddsRatio_working_3-way'!X410^(1/3)*COS('OddsRatio_working_3-way'!Y410/3)</f>
        <v>0.521018187494382</v>
      </c>
      <c r="AA410" s="11">
        <f>'OddsRatio_working_3-way'!X410^(1/3)*COS(('OddsRatio_working_3-way'!Y410+2*PI())/3)</f>
        <v>-0.29907701060675518</v>
      </c>
      <c r="AB410" s="11">
        <f>'OddsRatio_working_3-way'!X410^(1/3)*COS(('OddsRatio_working_3-way'!Y410+4*PI())/3)</f>
        <v>-0.22194117688762702</v>
      </c>
      <c r="AC410" s="11">
        <f>'OddsRatio_working_3-way'!X410^(1/3)*SIN('OddsRatio_working_3-way'!Y410/3)</f>
        <v>4.4534394361905101E-2</v>
      </c>
      <c r="AD410" s="11">
        <f>'OddsRatio_working_3-way'!X410^(1/3)*SIN(('OddsRatio_working_3-way'!Y410+2*PI())/3)</f>
        <v>0.42894778902290609</v>
      </c>
      <c r="AE410" s="11">
        <f>'OddsRatio_working_3-way'!X410^(1/3)*SIN(('OddsRatio_working_3-way'!Y410+4*PI())/3)</f>
        <v>-0.47348218338481096</v>
      </c>
      <c r="AF410" s="11">
        <f>-'OddsRatio_working_3-way'!U410/(3*'OddsRatio_working_3-way'!X410^(1/3))*COS(('OddsRatio_working_3-way'!Y410)/3)</f>
        <v>0.521018187494382</v>
      </c>
      <c r="AG410" s="11">
        <f>-'OddsRatio_working_3-way'!U410/(3*'OddsRatio_working_3-way'!X410^(1/3))*COS(('OddsRatio_working_3-way'!Y410+2*PI())/3)</f>
        <v>-0.29907701060675518</v>
      </c>
      <c r="AH410" s="11">
        <f>-'OddsRatio_working_3-way'!U410/(3*'OddsRatio_working_3-way'!X410^(1/3))*COS(('OddsRatio_working_3-way'!Y410+4*PI())/3)</f>
        <v>-0.22194117688762702</v>
      </c>
      <c r="AI410" s="11">
        <f>'OddsRatio_working_3-way'!U410/(3*'OddsRatio_working_3-way'!X410^(1/3))*SIN(('OddsRatio_working_3-way'!Y410)/3)</f>
        <v>-4.4534394361905101E-2</v>
      </c>
      <c r="AJ410" s="11">
        <f>'OddsRatio_working_3-way'!U410/(3*'OddsRatio_working_3-way'!X410^(1/3))*SIN(('OddsRatio_working_3-way'!Y410+2*PI())/3)</f>
        <v>-0.42894778902290609</v>
      </c>
      <c r="AK410" s="11">
        <f>'OddsRatio_working_3-way'!U410/(3*'OddsRatio_working_3-way'!X410^(1/3))*SIN(('OddsRatio_working_3-way'!Y410+4*PI())/3)</f>
        <v>0.47348218338481096</v>
      </c>
      <c r="AL410" s="11">
        <f>'OddsRatio_working_3-way'!Z410+'OddsRatio_working_3-way'!AF410</f>
        <v>1.042036374988764</v>
      </c>
      <c r="AM410" s="11">
        <f>'OddsRatio_working_3-way'!AA410+'OddsRatio_working_3-way'!AG410</f>
        <v>-0.59815402121351036</v>
      </c>
      <c r="AN410" s="11">
        <f>'OddsRatio_working_3-way'!AB410+'OddsRatio_working_3-way'!AH410</f>
        <v>-0.44388235377525403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1.042036374988764</v>
      </c>
      <c r="AS410" s="11">
        <f>IF(('OddsRatio_working_3-way'!X410=0),IF(Q410&gt;0,-Q410^(1/3),(-Q410)^(1/3)),'OddsRatio_working_3-way'!AM410-'OddsRatio_working_3-way'!R410/3)</f>
        <v>-0.59815402121351036</v>
      </c>
      <c r="AT410" s="11">
        <f>IF(('OddsRatio_working_3-way'!X410=0),IF(Q410&gt;0,-Q410^(1/3),(-Q410)^(1/3)),'OddsRatio_working_3-way'!AN410-'OddsRatio_working_3-way'!R410/3)</f>
        <v>-0.44388235377525403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2.89</v>
      </c>
      <c r="B411" s="4">
        <f>IF('True_Odds_Calculator_3-way'!B412="","",'True_Odds_Calculator_3-way'!B412)</f>
        <v>3.5</v>
      </c>
      <c r="C411" s="4">
        <f>IF('True_Odds_Calculator_3-way'!C412="","",'True_Odds_Calculator_3-way'!C412)</f>
        <v>2.52</v>
      </c>
      <c r="D411" s="9">
        <f t="shared" si="91"/>
        <v>0.33637057469706733</v>
      </c>
      <c r="E411" s="9">
        <f t="shared" si="92"/>
        <v>0.27703352000890519</v>
      </c>
      <c r="F411" s="9">
        <f t="shared" si="93"/>
        <v>0.38659590529402749</v>
      </c>
      <c r="G411" s="9">
        <f t="shared" si="94"/>
        <v>1.0438685975153552</v>
      </c>
      <c r="H411" s="9">
        <f t="shared" si="95"/>
        <v>2.9729116493040215</v>
      </c>
      <c r="I411" s="9">
        <f t="shared" si="96"/>
        <v>3.6096714937883876</v>
      </c>
      <c r="J411" s="9">
        <f t="shared" si="97"/>
        <v>2.5866802682233403</v>
      </c>
      <c r="K411" s="11">
        <f t="shared" si="98"/>
        <v>0.34602076124567471</v>
      </c>
      <c r="L411" s="11">
        <f t="shared" si="99"/>
        <v>0.2857142857142857</v>
      </c>
      <c r="M411" s="11">
        <f t="shared" si="100"/>
        <v>0.3968253968253968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-0.2817597627286208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0.23185744886189763</v>
      </c>
      <c r="Q411" s="11">
        <f>2*'OddsRatio_working_3-way'!K411*'OddsRatio_working_3-way'!L411*'OddsRatio_working_3-way'!M411</f>
        <v>7.8462757652080425E-2</v>
      </c>
      <c r="R411" s="11">
        <f t="shared" si="101"/>
        <v>0</v>
      </c>
      <c r="S411" s="11">
        <f t="shared" si="102"/>
        <v>-0.82289055973266489</v>
      </c>
      <c r="T411" s="11">
        <f t="shared" si="103"/>
        <v>-0.27847396268448898</v>
      </c>
      <c r="U411" s="11">
        <f>'OddsRatio_working_3-way'!S411-'OddsRatio_working_3-way'!R411^2/3</f>
        <v>-0.82289055973266489</v>
      </c>
      <c r="V411" s="11">
        <f>'OddsRatio_working_3-way'!S411*'OddsRatio_working_3-way'!R411/3-2*'OddsRatio_working_3-way'!R411^3/27-'OddsRatio_working_3-way'!T411</f>
        <v>0.27847396268448898</v>
      </c>
      <c r="W411" s="11">
        <f>'OddsRatio_working_3-way'!V411^2+4*'OddsRatio_working_3-way'!U411^3/27</f>
        <v>-5.0032766060312817E-3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0.143658470424853</v>
      </c>
      <c r="Y411" s="11">
        <f>IF('OddsRatio_working_3-way'!W411&gt;=0,IF('OddsRatio_working_3-way'!V411+SQRT('OddsRatio_working_3-way'!W411)&gt;0,0,PI()),ACOS('OddsRatio_working_3-way'!V411/(2*'OddsRatio_working_3-way'!X411)))</f>
        <v>0.2487447260199398</v>
      </c>
      <c r="Z411" s="11">
        <f>'OddsRatio_working_3-way'!X411^(1/3)*COS('OddsRatio_working_3-way'!Y411/3)</f>
        <v>0.52193429875767772</v>
      </c>
      <c r="AA411" s="11">
        <f>'OddsRatio_working_3-way'!X411^(1/3)*COS(('OddsRatio_working_3-way'!Y411+2*PI())/3)</f>
        <v>-0.29853150440344595</v>
      </c>
      <c r="AB411" s="11">
        <f>'OddsRatio_working_3-way'!X411^(1/3)*COS(('OddsRatio_working_3-way'!Y411+4*PI())/3)</f>
        <v>-0.22340279435423191</v>
      </c>
      <c r="AC411" s="11">
        <f>'OddsRatio_working_3-way'!X411^(1/3)*SIN('OddsRatio_working_3-way'!Y411/3)</f>
        <v>4.3375580970783277E-2</v>
      </c>
      <c r="AD411" s="11">
        <f>'OddsRatio_working_3-way'!X411^(1/3)*SIN(('OddsRatio_working_3-way'!Y411+2*PI())/3)</f>
        <v>0.43032057134517415</v>
      </c>
      <c r="AE411" s="11">
        <f>'OddsRatio_working_3-way'!X411^(1/3)*SIN(('OddsRatio_working_3-way'!Y411+4*PI())/3)</f>
        <v>-0.47369615231595719</v>
      </c>
      <c r="AF411" s="11">
        <f>-'OddsRatio_working_3-way'!U411/(3*'OddsRatio_working_3-way'!X411^(1/3))*COS(('OddsRatio_working_3-way'!Y411)/3)</f>
        <v>0.5219342987576775</v>
      </c>
      <c r="AG411" s="11">
        <f>-'OddsRatio_working_3-way'!U411/(3*'OddsRatio_working_3-way'!X411^(1/3))*COS(('OddsRatio_working_3-way'!Y411+2*PI())/3)</f>
        <v>-0.29853150440344584</v>
      </c>
      <c r="AH411" s="11">
        <f>-'OddsRatio_working_3-way'!U411/(3*'OddsRatio_working_3-way'!X411^(1/3))*COS(('OddsRatio_working_3-way'!Y411+4*PI())/3)</f>
        <v>-0.22340279435423183</v>
      </c>
      <c r="AI411" s="11">
        <f>'OddsRatio_working_3-way'!U411/(3*'OddsRatio_working_3-way'!X411^(1/3))*SIN(('OddsRatio_working_3-way'!Y411)/3)</f>
        <v>-4.3375580970783263E-2</v>
      </c>
      <c r="AJ411" s="11">
        <f>'OddsRatio_working_3-way'!U411/(3*'OddsRatio_working_3-way'!X411^(1/3))*SIN(('OddsRatio_working_3-way'!Y411+2*PI())/3)</f>
        <v>-0.43032057134517399</v>
      </c>
      <c r="AK411" s="11">
        <f>'OddsRatio_working_3-way'!U411/(3*'OddsRatio_working_3-way'!X411^(1/3))*SIN(('OddsRatio_working_3-way'!Y411+4*PI())/3)</f>
        <v>0.47369615231595696</v>
      </c>
      <c r="AL411" s="11">
        <f>'OddsRatio_working_3-way'!Z411+'OddsRatio_working_3-way'!AF411</f>
        <v>1.0438685975153552</v>
      </c>
      <c r="AM411" s="11">
        <f>'OddsRatio_working_3-way'!AA411+'OddsRatio_working_3-way'!AG411</f>
        <v>-0.59706300880689178</v>
      </c>
      <c r="AN411" s="11">
        <f>'OddsRatio_working_3-way'!AB411+'OddsRatio_working_3-way'!AH411</f>
        <v>-0.44680558870846376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1.0438685975153552</v>
      </c>
      <c r="AS411" s="11">
        <f>IF(('OddsRatio_working_3-way'!X411=0),IF(Q411&gt;0,-Q411^(1/3),(-Q411)^(1/3)),'OddsRatio_working_3-way'!AM411-'OddsRatio_working_3-way'!R411/3)</f>
        <v>-0.59706300880689178</v>
      </c>
      <c r="AT411" s="11">
        <f>IF(('OddsRatio_working_3-way'!X411=0),IF(Q411&gt;0,-Q411^(1/3),(-Q411)^(1/3)),'OddsRatio_working_3-way'!AN411-'OddsRatio_working_3-way'!R411/3)</f>
        <v>-0.44680558870846376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2.67</v>
      </c>
      <c r="B412" s="4">
        <f>IF('True_Odds_Calculator_3-way'!B413="","",'True_Odds_Calculator_3-way'!B413)</f>
        <v>3.31</v>
      </c>
      <c r="C412" s="4">
        <f>IF('True_Odds_Calculator_3-way'!C413="","",'True_Odds_Calculator_3-way'!C413)</f>
        <v>2.85</v>
      </c>
      <c r="D412" s="9">
        <f t="shared" si="91"/>
        <v>0.36493733890383201</v>
      </c>
      <c r="E412" s="9">
        <f t="shared" si="92"/>
        <v>0.29350490537101454</v>
      </c>
      <c r="F412" s="9">
        <f t="shared" si="93"/>
        <v>0.3415577557251534</v>
      </c>
      <c r="G412" s="9">
        <f t="shared" si="94"/>
        <v>1.0420338015145281</v>
      </c>
      <c r="H412" s="9">
        <f t="shared" si="95"/>
        <v>2.7401964485292618</v>
      </c>
      <c r="I412" s="9">
        <f t="shared" si="96"/>
        <v>3.4070980814985599</v>
      </c>
      <c r="J412" s="9">
        <f t="shared" si="97"/>
        <v>2.9277625328018773</v>
      </c>
      <c r="K412" s="11">
        <f t="shared" si="98"/>
        <v>0.37453183520599254</v>
      </c>
      <c r="L412" s="11">
        <f t="shared" si="99"/>
        <v>0.30211480362537763</v>
      </c>
      <c r="M412" s="11">
        <f t="shared" si="100"/>
        <v>0.35087719298245612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-0.28334533335953682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0.2314645252823381</v>
      </c>
      <c r="Q412" s="11">
        <f>2*'OddsRatio_working_3-way'!K412*'OddsRatio_working_3-way'!L412*'OddsRatio_working_3-way'!M412</f>
        <v>7.9404639891025072E-2</v>
      </c>
      <c r="R412" s="11">
        <f t="shared" si="101"/>
        <v>0</v>
      </c>
      <c r="S412" s="11">
        <f t="shared" si="102"/>
        <v>-0.81689902049183505</v>
      </c>
      <c r="T412" s="11">
        <f t="shared" si="103"/>
        <v>-0.28023980119788505</v>
      </c>
      <c r="U412" s="11">
        <f>'OddsRatio_working_3-way'!S412-'OddsRatio_working_3-way'!R412^2/3</f>
        <v>-0.81689902049183505</v>
      </c>
      <c r="V412" s="11">
        <f>'OddsRatio_working_3-way'!S412*'OddsRatio_working_3-way'!R412/3-2*'OddsRatio_working_3-way'!R412^3/27-'OddsRatio_working_3-way'!T412</f>
        <v>0.28023980119788505</v>
      </c>
      <c r="W412" s="11">
        <f>'OddsRatio_working_3-way'!V412^2+4*'OddsRatio_working_3-way'!U412^3/27</f>
        <v>-2.2265915814143333E-3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0.14209234475935401</v>
      </c>
      <c r="Y412" s="11">
        <f>IF('OddsRatio_working_3-way'!W412&gt;=0,IF('OddsRatio_working_3-way'!V412+SQRT('OddsRatio_working_3-way'!W412)&gt;0,0,PI()),ACOS('OddsRatio_working_3-way'!V412/(2*'OddsRatio_working_3-way'!X412)))</f>
        <v>0.16681522476254895</v>
      </c>
      <c r="Z412" s="11">
        <f>'OddsRatio_working_3-way'!X412^(1/3)*COS('OddsRatio_working_3-way'!Y412/3)</f>
        <v>0.52101690075726403</v>
      </c>
      <c r="AA412" s="11">
        <f>'OddsRatio_working_3-way'!X412^(1/3)*COS(('OddsRatio_working_3-way'!Y412+2*PI())/3)</f>
        <v>-0.28562412211820964</v>
      </c>
      <c r="AB412" s="11">
        <f>'OddsRatio_working_3-way'!X412^(1/3)*COS(('OddsRatio_working_3-way'!Y412+4*PI())/3)</f>
        <v>-0.23539277863905453</v>
      </c>
      <c r="AC412" s="11">
        <f>'OddsRatio_working_3-way'!X412^(1/3)*SIN('OddsRatio_working_3-way'!Y412/3)</f>
        <v>2.900107967944681E-2</v>
      </c>
      <c r="AD412" s="11">
        <f>'OddsRatio_working_3-way'!X412^(1/3)*SIN(('OddsRatio_working_3-way'!Y412+2*PI())/3)</f>
        <v>0.43671333201710294</v>
      </c>
      <c r="AE412" s="11">
        <f>'OddsRatio_working_3-way'!X412^(1/3)*SIN(('OddsRatio_working_3-way'!Y412+4*PI())/3)</f>
        <v>-0.4657144116965497</v>
      </c>
      <c r="AF412" s="11">
        <f>-'OddsRatio_working_3-way'!U412/(3*'OddsRatio_working_3-way'!X412^(1/3))*COS(('OddsRatio_working_3-way'!Y412)/3)</f>
        <v>0.52101690075726403</v>
      </c>
      <c r="AG412" s="11">
        <f>-'OddsRatio_working_3-way'!U412/(3*'OddsRatio_working_3-way'!X412^(1/3))*COS(('OddsRatio_working_3-way'!Y412+2*PI())/3)</f>
        <v>-0.28562412211820964</v>
      </c>
      <c r="AH412" s="11">
        <f>-'OddsRatio_working_3-way'!U412/(3*'OddsRatio_working_3-way'!X412^(1/3))*COS(('OddsRatio_working_3-way'!Y412+4*PI())/3)</f>
        <v>-0.23539277863905453</v>
      </c>
      <c r="AI412" s="11">
        <f>'OddsRatio_working_3-way'!U412/(3*'OddsRatio_working_3-way'!X412^(1/3))*SIN(('OddsRatio_working_3-way'!Y412)/3)</f>
        <v>-2.900107967944681E-2</v>
      </c>
      <c r="AJ412" s="11">
        <f>'OddsRatio_working_3-way'!U412/(3*'OddsRatio_working_3-way'!X412^(1/3))*SIN(('OddsRatio_working_3-way'!Y412+2*PI())/3)</f>
        <v>-0.43671333201710294</v>
      </c>
      <c r="AK412" s="11">
        <f>'OddsRatio_working_3-way'!U412/(3*'OddsRatio_working_3-way'!X412^(1/3))*SIN(('OddsRatio_working_3-way'!Y412+4*PI())/3)</f>
        <v>0.4657144116965497</v>
      </c>
      <c r="AL412" s="11">
        <f>'OddsRatio_working_3-way'!Z412+'OddsRatio_working_3-way'!AF412</f>
        <v>1.0420338015145281</v>
      </c>
      <c r="AM412" s="11">
        <f>'OddsRatio_working_3-way'!AA412+'OddsRatio_working_3-way'!AG412</f>
        <v>-0.57124824423641929</v>
      </c>
      <c r="AN412" s="11">
        <f>'OddsRatio_working_3-way'!AB412+'OddsRatio_working_3-way'!AH412</f>
        <v>-0.47078555727810906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1.0420338015145281</v>
      </c>
      <c r="AS412" s="11">
        <f>IF(('OddsRatio_working_3-way'!X412=0),IF(Q412&gt;0,-Q412^(1/3),(-Q412)^(1/3)),'OddsRatio_working_3-way'!AM412-'OddsRatio_working_3-way'!R412/3)</f>
        <v>-0.57124824423641929</v>
      </c>
      <c r="AT412" s="11">
        <f>IF(('OddsRatio_working_3-way'!X412=0),IF(Q412&gt;0,-Q412^(1/3),(-Q412)^(1/3)),'OddsRatio_working_3-way'!AN412-'OddsRatio_working_3-way'!R412/3)</f>
        <v>-0.47078555727810906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1.91</v>
      </c>
      <c r="B413" s="4">
        <f>IF('True_Odds_Calculator_3-way'!B414="","",'True_Odds_Calculator_3-way'!B414)</f>
        <v>3.81</v>
      </c>
      <c r="C413" s="4">
        <f>IF('True_Odds_Calculator_3-way'!C414="","",'True_Odds_Calculator_3-way'!C414)</f>
        <v>4.13</v>
      </c>
      <c r="D413" s="9">
        <f t="shared" si="91"/>
        <v>0.51226696150338802</v>
      </c>
      <c r="E413" s="9">
        <f t="shared" si="92"/>
        <v>0.25380561288441789</v>
      </c>
      <c r="F413" s="9">
        <f t="shared" si="93"/>
        <v>0.23392742561219387</v>
      </c>
      <c r="G413" s="9">
        <f t="shared" si="94"/>
        <v>1.0462715971401839</v>
      </c>
      <c r="H413" s="9">
        <f t="shared" si="95"/>
        <v>1.9521071533975674</v>
      </c>
      <c r="I413" s="9">
        <f t="shared" si="96"/>
        <v>3.9400231879639169</v>
      </c>
      <c r="J413" s="9">
        <f t="shared" si="97"/>
        <v>4.274830099048776</v>
      </c>
      <c r="K413" s="11">
        <f t="shared" si="98"/>
        <v>0.52356020942408377</v>
      </c>
      <c r="L413" s="11">
        <f t="shared" si="99"/>
        <v>0.26246719160104987</v>
      </c>
      <c r="M413" s="11">
        <f t="shared" si="100"/>
        <v>0.24213075060532688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-0.26630765794438971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0.22791986390821745</v>
      </c>
      <c r="Q413" s="11">
        <f>2*'OddsRatio_working_3-way'!K413*'OddsRatio_working_3-way'!L413*'OddsRatio_working_3-way'!M413</f>
        <v>6.6545945666632828E-2</v>
      </c>
      <c r="R413" s="11">
        <f t="shared" si="101"/>
        <v>0</v>
      </c>
      <c r="S413" s="11">
        <f t="shared" si="102"/>
        <v>-0.85585170801138433</v>
      </c>
      <c r="T413" s="11">
        <f t="shared" si="103"/>
        <v>-0.24988371036828738</v>
      </c>
      <c r="U413" s="11">
        <f>'OddsRatio_working_3-way'!S413-'OddsRatio_working_3-way'!R413^2/3</f>
        <v>-0.85585170801138433</v>
      </c>
      <c r="V413" s="11">
        <f>'OddsRatio_working_3-way'!S413*'OddsRatio_working_3-way'!R413/3-2*'OddsRatio_working_3-way'!R413^3/27-'OddsRatio_working_3-way'!T413</f>
        <v>0.24988371036828738</v>
      </c>
      <c r="W413" s="11">
        <f>'OddsRatio_working_3-way'!V413^2+4*'OddsRatio_working_3-way'!U413^3/27</f>
        <v>-3.0431626971491599E-2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0.15237576552630813</v>
      </c>
      <c r="Y413" s="11">
        <f>IF('OddsRatio_working_3-way'!W413&gt;=0,IF('OddsRatio_working_3-way'!V413+SQRT('OddsRatio_working_3-way'!W413)&gt;0,0,PI()),ACOS('OddsRatio_working_3-way'!V413/(2*'OddsRatio_working_3-way'!X413)))</f>
        <v>0.60945722539044356</v>
      </c>
      <c r="Z413" s="11">
        <f>'OddsRatio_working_3-way'!X413^(1/3)*COS('OddsRatio_working_3-way'!Y413/3)</f>
        <v>0.52313579857009196</v>
      </c>
      <c r="AA413" s="11">
        <f>'OddsRatio_working_3-way'!X413^(1/3)*COS(('OddsRatio_working_3-way'!Y413+2*PI())/3)</f>
        <v>-0.35489329343728232</v>
      </c>
      <c r="AB413" s="11">
        <f>'OddsRatio_working_3-way'!X413^(1/3)*COS(('OddsRatio_working_3-way'!Y413+4*PI())/3)</f>
        <v>-0.16824250513280978</v>
      </c>
      <c r="AC413" s="11">
        <f>'OddsRatio_working_3-way'!X413^(1/3)*SIN('OddsRatio_working_3-way'!Y413/3)</f>
        <v>0.10776288287204333</v>
      </c>
      <c r="AD413" s="11">
        <f>'OddsRatio_working_3-way'!X413^(1/3)*SIN(('OddsRatio_working_3-way'!Y413+2*PI())/3)</f>
        <v>0.39916744975473706</v>
      </c>
      <c r="AE413" s="11">
        <f>'OddsRatio_working_3-way'!X413^(1/3)*SIN(('OddsRatio_working_3-way'!Y413+4*PI())/3)</f>
        <v>-0.50693033262678022</v>
      </c>
      <c r="AF413" s="11">
        <f>-'OddsRatio_working_3-way'!U413/(3*'OddsRatio_working_3-way'!X413^(1/3))*COS(('OddsRatio_working_3-way'!Y413)/3)</f>
        <v>0.52313579857009185</v>
      </c>
      <c r="AG413" s="11">
        <f>-'OddsRatio_working_3-way'!U413/(3*'OddsRatio_working_3-way'!X413^(1/3))*COS(('OddsRatio_working_3-way'!Y413+2*PI())/3)</f>
        <v>-0.35489329343728221</v>
      </c>
      <c r="AH413" s="11">
        <f>-'OddsRatio_working_3-way'!U413/(3*'OddsRatio_working_3-way'!X413^(1/3))*COS(('OddsRatio_working_3-way'!Y413+4*PI())/3)</f>
        <v>-0.16824250513280975</v>
      </c>
      <c r="AI413" s="11">
        <f>'OddsRatio_working_3-way'!U413/(3*'OddsRatio_working_3-way'!X413^(1/3))*SIN(('OddsRatio_working_3-way'!Y413)/3)</f>
        <v>-0.1077628828720433</v>
      </c>
      <c r="AJ413" s="11">
        <f>'OddsRatio_working_3-way'!U413/(3*'OddsRatio_working_3-way'!X413^(1/3))*SIN(('OddsRatio_working_3-way'!Y413+2*PI())/3)</f>
        <v>-0.399167449754737</v>
      </c>
      <c r="AK413" s="11">
        <f>'OddsRatio_working_3-way'!U413/(3*'OddsRatio_working_3-way'!X413^(1/3))*SIN(('OddsRatio_working_3-way'!Y413+4*PI())/3)</f>
        <v>0.50693033262678011</v>
      </c>
      <c r="AL413" s="11">
        <f>'OddsRatio_working_3-way'!Z413+'OddsRatio_working_3-way'!AF413</f>
        <v>1.0462715971401839</v>
      </c>
      <c r="AM413" s="11">
        <f>'OddsRatio_working_3-way'!AA413+'OddsRatio_working_3-way'!AG413</f>
        <v>-0.70978658687456453</v>
      </c>
      <c r="AN413" s="11">
        <f>'OddsRatio_working_3-way'!AB413+'OddsRatio_working_3-way'!AH413</f>
        <v>-0.3364850102656195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1.0462715971401839</v>
      </c>
      <c r="AS413" s="11">
        <f>IF(('OddsRatio_working_3-way'!X413=0),IF(Q413&gt;0,-Q413^(1/3),(-Q413)^(1/3)),'OddsRatio_working_3-way'!AM413-'OddsRatio_working_3-way'!R413/3)</f>
        <v>-0.70978658687456453</v>
      </c>
      <c r="AT413" s="11">
        <f>IF(('OddsRatio_working_3-way'!X413=0),IF(Q413&gt;0,-Q413^(1/3),(-Q413)^(1/3)),'OddsRatio_working_3-way'!AN413-'OddsRatio_working_3-way'!R413/3)</f>
        <v>-0.3364850102656195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1.74</v>
      </c>
      <c r="B414" s="4">
        <f>IF('True_Odds_Calculator_3-way'!B415="","",'True_Odds_Calculator_3-way'!B415)</f>
        <v>3.8</v>
      </c>
      <c r="C414" s="4">
        <f>IF('True_Odds_Calculator_3-way'!C415="","",'True_Odds_Calculator_3-way'!C415)</f>
        <v>5.25</v>
      </c>
      <c r="D414" s="9">
        <f t="shared" si="91"/>
        <v>0.56290615429250723</v>
      </c>
      <c r="E414" s="9">
        <f t="shared" si="92"/>
        <v>0.25393024340269155</v>
      </c>
      <c r="F414" s="9">
        <f t="shared" si="93"/>
        <v>0.1831636023048013</v>
      </c>
      <c r="G414" s="9">
        <f t="shared" si="94"/>
        <v>1.0493176430209119</v>
      </c>
      <c r="H414" s="9">
        <f t="shared" si="95"/>
        <v>1.7764950558354748</v>
      </c>
      <c r="I414" s="9">
        <f t="shared" si="96"/>
        <v>3.9380894004585532</v>
      </c>
      <c r="J414" s="9">
        <f t="shared" si="97"/>
        <v>5.4595999828388768</v>
      </c>
      <c r="K414" s="11">
        <f t="shared" si="98"/>
        <v>0.57471264367816088</v>
      </c>
      <c r="L414" s="11">
        <f t="shared" si="99"/>
        <v>0.26315789473684209</v>
      </c>
      <c r="M414" s="11">
        <f t="shared" si="100"/>
        <v>0.19047619047619047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-0.25368017745513216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0.22441160372194857</v>
      </c>
      <c r="Q414" s="11">
        <f>2*'OddsRatio_working_3-way'!K414*'OddsRatio_working_3-way'!L414*'OddsRatio_working_3-way'!M414</f>
        <v>5.7615302624377029E-2</v>
      </c>
      <c r="R414" s="11">
        <f t="shared" si="101"/>
        <v>0</v>
      </c>
      <c r="S414" s="11">
        <f t="shared" si="102"/>
        <v>-0.88462411991823742</v>
      </c>
      <c r="T414" s="11">
        <f t="shared" si="103"/>
        <v>-0.22711787417669763</v>
      </c>
      <c r="U414" s="11">
        <f>'OddsRatio_working_3-way'!S414-'OddsRatio_working_3-way'!R414^2/3</f>
        <v>-0.88462411991823742</v>
      </c>
      <c r="V414" s="11">
        <f>'OddsRatio_working_3-way'!S414*'OddsRatio_working_3-way'!R414/3-2*'OddsRatio_working_3-way'!R414^3/27-'OddsRatio_working_3-way'!T414</f>
        <v>0.22711787417669763</v>
      </c>
      <c r="W414" s="11">
        <f>'OddsRatio_working_3-way'!V414^2+4*'OddsRatio_working_3-way'!U414^3/27</f>
        <v>-5.0976182937557332E-2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0.16012394551417006</v>
      </c>
      <c r="Y414" s="11">
        <f>IF('OddsRatio_working_3-way'!W414&gt;=0,IF('OddsRatio_working_3-way'!V414+SQRT('OddsRatio_working_3-way'!W414)&gt;0,0,PI()),ACOS('OddsRatio_working_3-way'!V414/(2*'OddsRatio_working_3-way'!X414)))</f>
        <v>0.78244205486556062</v>
      </c>
      <c r="Z414" s="11">
        <f>'OddsRatio_working_3-way'!X414^(1/3)*COS('OddsRatio_working_3-way'!Y414/3)</f>
        <v>0.52465882151045606</v>
      </c>
      <c r="AA414" s="11">
        <f>'OddsRatio_working_3-way'!X414^(1/3)*COS(('OddsRatio_working_3-way'!Y414+2*PI())/3)</f>
        <v>-0.38359717538377214</v>
      </c>
      <c r="AB414" s="11">
        <f>'OddsRatio_working_3-way'!X414^(1/3)*COS(('OddsRatio_working_3-way'!Y414+4*PI())/3)</f>
        <v>-0.14106164612668384</v>
      </c>
      <c r="AC414" s="11">
        <f>'OddsRatio_working_3-way'!X414^(1/3)*SIN('OddsRatio_working_3-way'!Y414/3)</f>
        <v>0.14002795310462826</v>
      </c>
      <c r="AD414" s="11">
        <f>'OddsRatio_working_3-way'!X414^(1/3)*SIN(('OddsRatio_working_3-way'!Y414+2*PI())/3)</f>
        <v>0.3843538911953463</v>
      </c>
      <c r="AE414" s="11">
        <f>'OddsRatio_working_3-way'!X414^(1/3)*SIN(('OddsRatio_working_3-way'!Y414+4*PI())/3)</f>
        <v>-0.52438184429997459</v>
      </c>
      <c r="AF414" s="11">
        <f>-'OddsRatio_working_3-way'!U414/(3*'OddsRatio_working_3-way'!X414^(1/3))*COS(('OddsRatio_working_3-way'!Y414)/3)</f>
        <v>0.52465882151045595</v>
      </c>
      <c r="AG414" s="11">
        <f>-'OddsRatio_working_3-way'!U414/(3*'OddsRatio_working_3-way'!X414^(1/3))*COS(('OddsRatio_working_3-way'!Y414+2*PI())/3)</f>
        <v>-0.38359717538377208</v>
      </c>
      <c r="AH414" s="11">
        <f>-'OddsRatio_working_3-way'!U414/(3*'OddsRatio_working_3-way'!X414^(1/3))*COS(('OddsRatio_working_3-way'!Y414+4*PI())/3)</f>
        <v>-0.14106164612668379</v>
      </c>
      <c r="AI414" s="11">
        <f>'OddsRatio_working_3-way'!U414/(3*'OddsRatio_working_3-way'!X414^(1/3))*SIN(('OddsRatio_working_3-way'!Y414)/3)</f>
        <v>-0.14002795310462823</v>
      </c>
      <c r="AJ414" s="11">
        <f>'OddsRatio_working_3-way'!U414/(3*'OddsRatio_working_3-way'!X414^(1/3))*SIN(('OddsRatio_working_3-way'!Y414+2*PI())/3)</f>
        <v>-0.38435389119534619</v>
      </c>
      <c r="AK414" s="11">
        <f>'OddsRatio_working_3-way'!U414/(3*'OddsRatio_working_3-way'!X414^(1/3))*SIN(('OddsRatio_working_3-way'!Y414+4*PI())/3)</f>
        <v>0.52438184429997448</v>
      </c>
      <c r="AL414" s="11">
        <f>'OddsRatio_working_3-way'!Z414+'OddsRatio_working_3-way'!AF414</f>
        <v>1.0493176430209119</v>
      </c>
      <c r="AM414" s="11">
        <f>'OddsRatio_working_3-way'!AA414+'OddsRatio_working_3-way'!AG414</f>
        <v>-0.76719435076754428</v>
      </c>
      <c r="AN414" s="11">
        <f>'OddsRatio_working_3-way'!AB414+'OddsRatio_working_3-way'!AH414</f>
        <v>-0.28212329225336763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1.0493176430209119</v>
      </c>
      <c r="AS414" s="11">
        <f>IF(('OddsRatio_working_3-way'!X414=0),IF(Q414&gt;0,-Q414^(1/3),(-Q414)^(1/3)),'OddsRatio_working_3-way'!AM414-'OddsRatio_working_3-way'!R414/3)</f>
        <v>-0.76719435076754428</v>
      </c>
      <c r="AT414" s="11">
        <f>IF(('OddsRatio_working_3-way'!X414=0),IF(Q414&gt;0,-Q414^(1/3),(-Q414)^(1/3)),'OddsRatio_working_3-way'!AN414-'OddsRatio_working_3-way'!R414/3)</f>
        <v>-0.28212329225336763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2.25</v>
      </c>
      <c r="B415" s="4">
        <f>IF('True_Odds_Calculator_3-way'!B416="","",'True_Odds_Calculator_3-way'!B416)</f>
        <v>3.68</v>
      </c>
      <c r="C415" s="4">
        <f>IF('True_Odds_Calculator_3-way'!C416="","",'True_Odds_Calculator_3-way'!C416)</f>
        <v>3.21</v>
      </c>
      <c r="D415" s="9">
        <f t="shared" si="91"/>
        <v>0.43402506936229868</v>
      </c>
      <c r="E415" s="9">
        <f t="shared" si="92"/>
        <v>0.26344860157976796</v>
      </c>
      <c r="F415" s="9">
        <f t="shared" si="93"/>
        <v>0.30252632905793336</v>
      </c>
      <c r="G415" s="9">
        <f t="shared" si="94"/>
        <v>1.0432115019886257</v>
      </c>
      <c r="H415" s="9">
        <f t="shared" si="95"/>
        <v>2.3040143774857822</v>
      </c>
      <c r="I415" s="9">
        <f t="shared" si="96"/>
        <v>3.7958068253295179</v>
      </c>
      <c r="J415" s="9">
        <f t="shared" si="97"/>
        <v>3.3054974193948632</v>
      </c>
      <c r="K415" s="11">
        <f t="shared" si="98"/>
        <v>0.44444444444444442</v>
      </c>
      <c r="L415" s="11">
        <f t="shared" si="99"/>
        <v>0.27173913043478259</v>
      </c>
      <c r="M415" s="11">
        <f t="shared" si="100"/>
        <v>0.3115264797507788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-0.27854906918295796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0.23101118184417652</v>
      </c>
      <c r="Q415" s="11">
        <f>2*'OddsRatio_working_3-way'!K415*'OddsRatio_working_3-way'!L415*'OddsRatio_working_3-way'!M415</f>
        <v>7.5247941968787133E-2</v>
      </c>
      <c r="R415" s="11">
        <f t="shared" si="101"/>
        <v>0</v>
      </c>
      <c r="S415" s="11">
        <f t="shared" si="102"/>
        <v>-0.82933747551833537</v>
      </c>
      <c r="T415" s="11">
        <f t="shared" si="103"/>
        <v>-0.27014250016883889</v>
      </c>
      <c r="U415" s="11">
        <f>'OddsRatio_working_3-way'!S415-'OddsRatio_working_3-way'!R415^2/3</f>
        <v>-0.82933747551833537</v>
      </c>
      <c r="V415" s="11">
        <f>'OddsRatio_working_3-way'!S415*'OddsRatio_working_3-way'!R415/3-2*'OddsRatio_working_3-way'!R415^3/27-'OddsRatio_working_3-way'!T415</f>
        <v>0.27014250016883889</v>
      </c>
      <c r="W415" s="11">
        <f>'OddsRatio_working_3-way'!V415^2+4*'OddsRatio_working_3-way'!U415^3/27</f>
        <v>-1.1529526390717193E-2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0.14535000583779514</v>
      </c>
      <c r="Y415" s="11">
        <f>IF('OddsRatio_working_3-way'!W415&gt;=0,IF('OddsRatio_working_3-way'!V415+SQRT('OddsRatio_working_3-way'!W415)&gt;0,0,PI()),ACOS('OddsRatio_working_3-way'!V415/(2*'OddsRatio_working_3-way'!X415)))</f>
        <v>0.37833013130812909</v>
      </c>
      <c r="Z415" s="11">
        <f>'OddsRatio_working_3-way'!X415^(1/3)*COS('OddsRatio_working_3-way'!Y415/3)</f>
        <v>0.52160575099431283</v>
      </c>
      <c r="AA415" s="11">
        <f>'OddsRatio_working_3-way'!X415^(1/3)*COS(('OddsRatio_working_3-way'!Y415+2*PI())/3)</f>
        <v>-0.31807371691604991</v>
      </c>
      <c r="AB415" s="11">
        <f>'OddsRatio_working_3-way'!X415^(1/3)*COS(('OddsRatio_working_3-way'!Y415+4*PI())/3)</f>
        <v>-0.20353203407826301</v>
      </c>
      <c r="AC415" s="11">
        <f>'OddsRatio_working_3-way'!X415^(1/3)*SIN('OddsRatio_working_3-way'!Y415/3)</f>
        <v>6.6130671419829243E-2</v>
      </c>
      <c r="AD415" s="11">
        <f>'OddsRatio_working_3-way'!X415^(1/3)*SIN(('OddsRatio_working_3-way'!Y415+2*PI())/3)</f>
        <v>0.41865849541122063</v>
      </c>
      <c r="AE415" s="11">
        <f>'OddsRatio_working_3-way'!X415^(1/3)*SIN(('OddsRatio_working_3-way'!Y415+4*PI())/3)</f>
        <v>-0.48478916683104961</v>
      </c>
      <c r="AF415" s="11">
        <f>-'OddsRatio_working_3-way'!U415/(3*'OddsRatio_working_3-way'!X415^(1/3))*COS(('OddsRatio_working_3-way'!Y415)/3)</f>
        <v>0.52160575099431272</v>
      </c>
      <c r="AG415" s="11">
        <f>-'OddsRatio_working_3-way'!U415/(3*'OddsRatio_working_3-way'!X415^(1/3))*COS(('OddsRatio_working_3-way'!Y415+2*PI())/3)</f>
        <v>-0.31807371691604985</v>
      </c>
      <c r="AH415" s="11">
        <f>-'OddsRatio_working_3-way'!U415/(3*'OddsRatio_working_3-way'!X415^(1/3))*COS(('OddsRatio_working_3-way'!Y415+4*PI())/3)</f>
        <v>-0.20353203407826298</v>
      </c>
      <c r="AI415" s="11">
        <f>'OddsRatio_working_3-way'!U415/(3*'OddsRatio_working_3-way'!X415^(1/3))*SIN(('OddsRatio_working_3-way'!Y415)/3)</f>
        <v>-6.6130671419829229E-2</v>
      </c>
      <c r="AJ415" s="11">
        <f>'OddsRatio_working_3-way'!U415/(3*'OddsRatio_working_3-way'!X415^(1/3))*SIN(('OddsRatio_working_3-way'!Y415+2*PI())/3)</f>
        <v>-0.41865849541122052</v>
      </c>
      <c r="AK415" s="11">
        <f>'OddsRatio_working_3-way'!U415/(3*'OddsRatio_working_3-way'!X415^(1/3))*SIN(('OddsRatio_working_3-way'!Y415+4*PI())/3)</f>
        <v>0.4847891668310495</v>
      </c>
      <c r="AL415" s="11">
        <f>'OddsRatio_working_3-way'!Z415+'OddsRatio_working_3-way'!AF415</f>
        <v>1.0432115019886257</v>
      </c>
      <c r="AM415" s="11">
        <f>'OddsRatio_working_3-way'!AA415+'OddsRatio_working_3-way'!AG415</f>
        <v>-0.63614743383209982</v>
      </c>
      <c r="AN415" s="11">
        <f>'OddsRatio_working_3-way'!AB415+'OddsRatio_working_3-way'!AH415</f>
        <v>-0.40706406815652596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1.0432115019886257</v>
      </c>
      <c r="AS415" s="11">
        <f>IF(('OddsRatio_working_3-way'!X415=0),IF(Q415&gt;0,-Q415^(1/3),(-Q415)^(1/3)),'OddsRatio_working_3-way'!AM415-'OddsRatio_working_3-way'!R415/3)</f>
        <v>-0.63614743383209982</v>
      </c>
      <c r="AT415" s="11">
        <f>IF(('OddsRatio_working_3-way'!X415=0),IF(Q415&gt;0,-Q415^(1/3),(-Q415)^(1/3)),'OddsRatio_working_3-way'!AN415-'OddsRatio_working_3-way'!R415/3)</f>
        <v>-0.40706406815652596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1.71</v>
      </c>
      <c r="B416" s="4">
        <f>IF('True_Odds_Calculator_3-way'!B417="","",'True_Odds_Calculator_3-way'!B417)</f>
        <v>4.2699999999999996</v>
      </c>
      <c r="C416" s="4">
        <f>IF('True_Odds_Calculator_3-way'!C417="","",'True_Odds_Calculator_3-way'!C417)</f>
        <v>4.7</v>
      </c>
      <c r="D416" s="9">
        <f t="shared" si="91"/>
        <v>0.57156980180650196</v>
      </c>
      <c r="E416" s="9">
        <f t="shared" si="92"/>
        <v>0.22460635253755662</v>
      </c>
      <c r="F416" s="9">
        <f t="shared" si="93"/>
        <v>0.20382384565594122</v>
      </c>
      <c r="G416" s="9">
        <f t="shared" si="94"/>
        <v>1.055728998365314</v>
      </c>
      <c r="H416" s="9">
        <f t="shared" si="95"/>
        <v>1.7495675888393731</v>
      </c>
      <c r="I416" s="9">
        <f t="shared" si="96"/>
        <v>4.4522338246545772</v>
      </c>
      <c r="J416" s="9">
        <f t="shared" si="97"/>
        <v>4.9061972939516618</v>
      </c>
      <c r="K416" s="11">
        <f t="shared" si="98"/>
        <v>0.58479532163742687</v>
      </c>
      <c r="L416" s="11">
        <f t="shared" si="99"/>
        <v>0.23419203747072601</v>
      </c>
      <c r="M416" s="11">
        <f t="shared" si="100"/>
        <v>0.21276595744680851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-0.25031448520149324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0.22378933031917078</v>
      </c>
      <c r="Q416" s="11">
        <f>2*'OddsRatio_working_3-way'!K416*'OddsRatio_working_3-way'!L416*'OddsRatio_working_3-way'!M416</f>
        <v>5.8278471437284055E-2</v>
      </c>
      <c r="R416" s="11">
        <f t="shared" si="101"/>
        <v>0</v>
      </c>
      <c r="S416" s="11">
        <f t="shared" si="102"/>
        <v>-0.89403268108527256</v>
      </c>
      <c r="T416" s="11">
        <f t="shared" si="103"/>
        <v>-0.2328210106992897</v>
      </c>
      <c r="U416" s="11">
        <f>'OddsRatio_working_3-way'!S416-'OddsRatio_working_3-way'!R416^2/3</f>
        <v>-0.89403268108527256</v>
      </c>
      <c r="V416" s="11">
        <f>'OddsRatio_working_3-way'!S416*'OddsRatio_working_3-way'!R416/3-2*'OddsRatio_working_3-way'!R416^3/27-'OddsRatio_working_3-way'!T416</f>
        <v>0.2328210106992897</v>
      </c>
      <c r="W416" s="11">
        <f>'OddsRatio_working_3-way'!V416^2+4*'OddsRatio_working_3-way'!U416^3/27</f>
        <v>-5.1660354245725779E-2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0.16268526152418092</v>
      </c>
      <c r="Y416" s="11">
        <f>IF('OddsRatio_working_3-way'!W416&gt;=0,IF('OddsRatio_working_3-way'!V416+SQRT('OddsRatio_working_3-way'!W416)&gt;0,0,PI()),ACOS('OddsRatio_working_3-way'!V416/(2*'OddsRatio_working_3-way'!X416)))</f>
        <v>0.77337582101675229</v>
      </c>
      <c r="Z416" s="11">
        <f>'OddsRatio_working_3-way'!X416^(1/3)*COS('OddsRatio_working_3-way'!Y416/3)</f>
        <v>0.52786449918265699</v>
      </c>
      <c r="AA416" s="11">
        <f>'OddsRatio_working_3-way'!X416^(1/3)*COS(('OddsRatio_working_3-way'!Y416+2*PI())/3)</f>
        <v>-0.38446221743460018</v>
      </c>
      <c r="AB416" s="11">
        <f>'OddsRatio_working_3-way'!X416^(1/3)*COS(('OddsRatio_working_3-way'!Y416+4*PI())/3)</f>
        <v>-0.14340228174805678</v>
      </c>
      <c r="AC416" s="11">
        <f>'OddsRatio_working_3-way'!X416^(1/3)*SIN('OddsRatio_working_3-way'!Y416/3)</f>
        <v>0.13917601875945976</v>
      </c>
      <c r="AD416" s="11">
        <f>'OddsRatio_working_3-way'!X416^(1/3)*SIN(('OddsRatio_working_3-way'!Y416+2*PI())/3)</f>
        <v>0.38755605666840126</v>
      </c>
      <c r="AE416" s="11">
        <f>'OddsRatio_working_3-way'!X416^(1/3)*SIN(('OddsRatio_working_3-way'!Y416+4*PI())/3)</f>
        <v>-0.52673207542786094</v>
      </c>
      <c r="AF416" s="11">
        <f>-'OddsRatio_working_3-way'!U416/(3*'OddsRatio_working_3-way'!X416^(1/3))*COS(('OddsRatio_working_3-way'!Y416)/3)</f>
        <v>0.52786449918265699</v>
      </c>
      <c r="AG416" s="11">
        <f>-'OddsRatio_working_3-way'!U416/(3*'OddsRatio_working_3-way'!X416^(1/3))*COS(('OddsRatio_working_3-way'!Y416+2*PI())/3)</f>
        <v>-0.38446221743460018</v>
      </c>
      <c r="AH416" s="11">
        <f>-'OddsRatio_working_3-way'!U416/(3*'OddsRatio_working_3-way'!X416^(1/3))*COS(('OddsRatio_working_3-way'!Y416+4*PI())/3)</f>
        <v>-0.14340228174805678</v>
      </c>
      <c r="AI416" s="11">
        <f>'OddsRatio_working_3-way'!U416/(3*'OddsRatio_working_3-way'!X416^(1/3))*SIN(('OddsRatio_working_3-way'!Y416)/3)</f>
        <v>-0.13917601875945976</v>
      </c>
      <c r="AJ416" s="11">
        <f>'OddsRatio_working_3-way'!U416/(3*'OddsRatio_working_3-way'!X416^(1/3))*SIN(('OddsRatio_working_3-way'!Y416+2*PI())/3)</f>
        <v>-0.38755605666840126</v>
      </c>
      <c r="AK416" s="11">
        <f>'OddsRatio_working_3-way'!U416/(3*'OddsRatio_working_3-way'!X416^(1/3))*SIN(('OddsRatio_working_3-way'!Y416+4*PI())/3)</f>
        <v>0.52673207542786094</v>
      </c>
      <c r="AL416" s="11">
        <f>'OddsRatio_working_3-way'!Z416+'OddsRatio_working_3-way'!AF416</f>
        <v>1.055728998365314</v>
      </c>
      <c r="AM416" s="11">
        <f>'OddsRatio_working_3-way'!AA416+'OddsRatio_working_3-way'!AG416</f>
        <v>-0.76892443486920037</v>
      </c>
      <c r="AN416" s="11">
        <f>'OddsRatio_working_3-way'!AB416+'OddsRatio_working_3-way'!AH416</f>
        <v>-0.28680456349611355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1.055728998365314</v>
      </c>
      <c r="AS416" s="11">
        <f>IF(('OddsRatio_working_3-way'!X416=0),IF(Q416&gt;0,-Q416^(1/3),(-Q416)^(1/3)),'OddsRatio_working_3-way'!AM416-'OddsRatio_working_3-way'!R416/3)</f>
        <v>-0.76892443486920037</v>
      </c>
      <c r="AT416" s="11">
        <f>IF(('OddsRatio_working_3-way'!X416=0),IF(Q416&gt;0,-Q416^(1/3),(-Q416)^(1/3)),'OddsRatio_working_3-way'!AN416-'OddsRatio_working_3-way'!R416/3)</f>
        <v>-0.28680456349611355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2.86</v>
      </c>
      <c r="B417" s="4">
        <f>IF('True_Odds_Calculator_3-way'!B418="","",'True_Odds_Calculator_3-way'!B418)</f>
        <v>3.1</v>
      </c>
      <c r="C417" s="4">
        <f>IF('True_Odds_Calculator_3-way'!C418="","",'True_Odds_Calculator_3-way'!C418)</f>
        <v>2.81</v>
      </c>
      <c r="D417" s="9">
        <f t="shared" si="91"/>
        <v>0.34018241857592951</v>
      </c>
      <c r="E417" s="9">
        <f t="shared" si="92"/>
        <v>0.31349238178327032</v>
      </c>
      <c r="F417" s="9">
        <f t="shared" si="93"/>
        <v>0.34632519964080055</v>
      </c>
      <c r="G417" s="9">
        <f t="shared" si="94"/>
        <v>1.0427953233422396</v>
      </c>
      <c r="H417" s="9">
        <f t="shared" si="95"/>
        <v>2.9395993014165653</v>
      </c>
      <c r="I417" s="9">
        <f t="shared" si="96"/>
        <v>3.1898701790187025</v>
      </c>
      <c r="J417" s="9">
        <f t="shared" si="97"/>
        <v>2.887459535249453</v>
      </c>
      <c r="K417" s="11">
        <f t="shared" si="98"/>
        <v>0.34965034965034969</v>
      </c>
      <c r="L417" s="11">
        <f t="shared" si="99"/>
        <v>0.32258064516129031</v>
      </c>
      <c r="M417" s="11">
        <f t="shared" si="100"/>
        <v>0.35587188612099646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-0.28377672149914157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0.23160171248794828</v>
      </c>
      <c r="Q417" s="11">
        <f>2*'OddsRatio_working_3-way'!K417*'OddsRatio_working_3-way'!L417*'OddsRatio_working_3-way'!M417</f>
        <v>8.0277889943829561E-2</v>
      </c>
      <c r="R417" s="11">
        <f t="shared" si="101"/>
        <v>0</v>
      </c>
      <c r="S417" s="11">
        <f t="shared" si="102"/>
        <v>-0.81614063079042543</v>
      </c>
      <c r="T417" s="11">
        <f t="shared" si="103"/>
        <v>-0.28289103320292042</v>
      </c>
      <c r="U417" s="11">
        <f>'OddsRatio_working_3-way'!S417-'OddsRatio_working_3-way'!R417^2/3</f>
        <v>-0.81614063079042543</v>
      </c>
      <c r="V417" s="11">
        <f>'OddsRatio_working_3-way'!S417*'OddsRatio_working_3-way'!R417/3-2*'OddsRatio_working_3-way'!R417^3/27-'OddsRatio_working_3-way'!T417</f>
        <v>0.28289103320292042</v>
      </c>
      <c r="W417" s="11">
        <f>'OddsRatio_working_3-way'!V417^2+4*'OddsRatio_working_3-way'!U417^3/27</f>
        <v>-5.0888021985717735E-4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0.14189451794068103</v>
      </c>
      <c r="Y417" s="11">
        <f>IF('OddsRatio_working_3-way'!W417&gt;=0,IF('OddsRatio_working_3-way'!V417+SQRT('OddsRatio_working_3-way'!W417)&gt;0,0,PI()),ACOS('OddsRatio_working_3-way'!V417/(2*'OddsRatio_working_3-way'!X417)))</f>
        <v>7.9573891063019042E-2</v>
      </c>
      <c r="Z417" s="11">
        <f>'OddsRatio_working_3-way'!X417^(1/3)*COS('OddsRatio_working_3-way'!Y417/3)</f>
        <v>0.52139766167111989</v>
      </c>
      <c r="AA417" s="11">
        <f>'OddsRatio_working_3-way'!X417^(1/3)*COS(('OddsRatio_working_3-way'!Y417+2*PI())/3)</f>
        <v>-0.27267866808498331</v>
      </c>
      <c r="AB417" s="11">
        <f>'OddsRatio_working_3-way'!X417^(1/3)*COS(('OddsRatio_working_3-way'!Y417+4*PI())/3)</f>
        <v>-0.24871899358613669</v>
      </c>
      <c r="AC417" s="11">
        <f>'OddsRatio_working_3-way'!X417^(1/3)*SIN('OddsRatio_working_3-way'!Y417/3)</f>
        <v>1.3833124521605147E-2</v>
      </c>
      <c r="AD417" s="11">
        <f>'OddsRatio_working_3-way'!X417^(1/3)*SIN(('OddsRatio_working_3-way'!Y417+2*PI())/3)</f>
        <v>0.44462705822019122</v>
      </c>
      <c r="AE417" s="11">
        <f>'OddsRatio_working_3-way'!X417^(1/3)*SIN(('OddsRatio_working_3-way'!Y417+4*PI())/3)</f>
        <v>-0.45846018274179617</v>
      </c>
      <c r="AF417" s="11">
        <f>-'OddsRatio_working_3-way'!U417/(3*'OddsRatio_working_3-way'!X417^(1/3))*COS(('OddsRatio_working_3-way'!Y417)/3)</f>
        <v>0.52139766167111978</v>
      </c>
      <c r="AG417" s="11">
        <f>-'OddsRatio_working_3-way'!U417/(3*'OddsRatio_working_3-way'!X417^(1/3))*COS(('OddsRatio_working_3-way'!Y417+2*PI())/3)</f>
        <v>-0.27267866808498326</v>
      </c>
      <c r="AH417" s="11">
        <f>-'OddsRatio_working_3-way'!U417/(3*'OddsRatio_working_3-way'!X417^(1/3))*COS(('OddsRatio_working_3-way'!Y417+4*PI())/3)</f>
        <v>-0.24871899358613664</v>
      </c>
      <c r="AI417" s="11">
        <f>'OddsRatio_working_3-way'!U417/(3*'OddsRatio_working_3-way'!X417^(1/3))*SIN(('OddsRatio_working_3-way'!Y417)/3)</f>
        <v>-1.3833124521605143E-2</v>
      </c>
      <c r="AJ417" s="11">
        <f>'OddsRatio_working_3-way'!U417/(3*'OddsRatio_working_3-way'!X417^(1/3))*SIN(('OddsRatio_working_3-way'!Y417+2*PI())/3)</f>
        <v>-0.44462705822019116</v>
      </c>
      <c r="AK417" s="11">
        <f>'OddsRatio_working_3-way'!U417/(3*'OddsRatio_working_3-way'!X417^(1/3))*SIN(('OddsRatio_working_3-way'!Y417+4*PI())/3)</f>
        <v>0.45846018274179606</v>
      </c>
      <c r="AL417" s="11">
        <f>'OddsRatio_working_3-way'!Z417+'OddsRatio_working_3-way'!AF417</f>
        <v>1.0427953233422396</v>
      </c>
      <c r="AM417" s="11">
        <f>'OddsRatio_working_3-way'!AA417+'OddsRatio_working_3-way'!AG417</f>
        <v>-0.54535733616996662</v>
      </c>
      <c r="AN417" s="11">
        <f>'OddsRatio_working_3-way'!AB417+'OddsRatio_working_3-way'!AH417</f>
        <v>-0.49743798717227333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1.0427953233422396</v>
      </c>
      <c r="AS417" s="11">
        <f>IF(('OddsRatio_working_3-way'!X417=0),IF(Q417&gt;0,-Q417^(1/3),(-Q417)^(1/3)),'OddsRatio_working_3-way'!AM417-'OddsRatio_working_3-way'!R417/3)</f>
        <v>-0.54535733616996662</v>
      </c>
      <c r="AT417" s="11">
        <f>IF(('OddsRatio_working_3-way'!X417=0),IF(Q417&gt;0,-Q417^(1/3),(-Q417)^(1/3)),'OddsRatio_working_3-way'!AN417-'OddsRatio_working_3-way'!R417/3)</f>
        <v>-0.49743798717227333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2.76</v>
      </c>
      <c r="B418" s="4">
        <f>IF('True_Odds_Calculator_3-way'!B419="","",'True_Odds_Calculator_3-way'!B419)</f>
        <v>3.54</v>
      </c>
      <c r="C418" s="4">
        <f>IF('True_Odds_Calculator_3-way'!C419="","",'True_Odds_Calculator_3-way'!C419)</f>
        <v>2.58</v>
      </c>
      <c r="D418" s="9">
        <f t="shared" si="91"/>
        <v>0.35115555284026728</v>
      </c>
      <c r="E418" s="9">
        <f t="shared" si="92"/>
        <v>0.2727303014260844</v>
      </c>
      <c r="F418" s="9">
        <f t="shared" si="93"/>
        <v>0.37611414573364832</v>
      </c>
      <c r="G418" s="9">
        <f t="shared" si="94"/>
        <v>1.0498527354117893</v>
      </c>
      <c r="H418" s="9">
        <f t="shared" si="95"/>
        <v>2.8477408143247485</v>
      </c>
      <c r="I418" s="9">
        <f t="shared" si="96"/>
        <v>3.6666259479459451</v>
      </c>
      <c r="J418" s="9">
        <f t="shared" si="97"/>
        <v>2.6587673219506271</v>
      </c>
      <c r="K418" s="11">
        <f t="shared" si="98"/>
        <v>0.3623188405797102</v>
      </c>
      <c r="L418" s="11">
        <f t="shared" si="99"/>
        <v>0.2824858757062147</v>
      </c>
      <c r="M418" s="11">
        <f t="shared" si="100"/>
        <v>0.38759689922480617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-0.28020212291261615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0.23326268806209166</v>
      </c>
      <c r="Q418" s="11">
        <f>2*'OddsRatio_working_3-way'!K418*'OddsRatio_working_3-way'!L418*'OddsRatio_working_3-way'!M418</f>
        <v>7.9341050361255674E-2</v>
      </c>
      <c r="R418" s="11">
        <f t="shared" si="101"/>
        <v>0</v>
      </c>
      <c r="S418" s="11">
        <f t="shared" si="102"/>
        <v>-0.83248008843543619</v>
      </c>
      <c r="T418" s="11">
        <f t="shared" si="103"/>
        <v>-0.28315649266511439</v>
      </c>
      <c r="U418" s="11">
        <f>'OddsRatio_working_3-way'!S418-'OddsRatio_working_3-way'!R418^2/3</f>
        <v>-0.83248008843543619</v>
      </c>
      <c r="V418" s="11">
        <f>'OddsRatio_working_3-way'!S418*'OddsRatio_working_3-way'!R418/3-2*'OddsRatio_working_3-way'!R418^3/27-'OddsRatio_working_3-way'!T418</f>
        <v>0.28315649266511439</v>
      </c>
      <c r="W418" s="11">
        <f>'OddsRatio_working_3-way'!V418^2+4*'OddsRatio_working_3-way'!U418^3/27</f>
        <v>-5.2932050486091259E-3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0.14617695131844324</v>
      </c>
      <c r="Y418" s="11">
        <f>IF('OddsRatio_working_3-way'!W418&gt;=0,IF('OddsRatio_working_3-way'!V418+SQRT('OddsRatio_working_3-way'!W418)&gt;0,0,PI()),ACOS('OddsRatio_working_3-way'!V418/(2*'OddsRatio_working_3-way'!X418)))</f>
        <v>0.25150030559093595</v>
      </c>
      <c r="Z418" s="11">
        <f>'OddsRatio_working_3-way'!X418^(1/3)*COS('OddsRatio_working_3-way'!Y418/3)</f>
        <v>0.52492636770589474</v>
      </c>
      <c r="AA418" s="11">
        <f>'OddsRatio_working_3-way'!X418^(1/3)*COS(('OddsRatio_working_3-way'!Y418+2*PI())/3)</f>
        <v>-0.30066336021616474</v>
      </c>
      <c r="AB418" s="11">
        <f>'OddsRatio_working_3-way'!X418^(1/3)*COS(('OddsRatio_working_3-way'!Y418+4*PI())/3)</f>
        <v>-0.22426300748972997</v>
      </c>
      <c r="AC418" s="11">
        <f>'OddsRatio_working_3-way'!X418^(1/3)*SIN('OddsRatio_working_3-way'!Y418/3)</f>
        <v>4.4109764212789504E-2</v>
      </c>
      <c r="AD418" s="11">
        <f>'OddsRatio_working_3-way'!X418^(1/3)*SIN(('OddsRatio_working_3-way'!Y418+2*PI())/3)</f>
        <v>0.43254468744320157</v>
      </c>
      <c r="AE418" s="11">
        <f>'OddsRatio_working_3-way'!X418^(1/3)*SIN(('OddsRatio_working_3-way'!Y418+4*PI())/3)</f>
        <v>-0.47665445165599102</v>
      </c>
      <c r="AF418" s="11">
        <f>-'OddsRatio_working_3-way'!U418/(3*'OddsRatio_working_3-way'!X418^(1/3))*COS(('OddsRatio_working_3-way'!Y418)/3)</f>
        <v>0.52492636770589463</v>
      </c>
      <c r="AG418" s="11">
        <f>-'OddsRatio_working_3-way'!U418/(3*'OddsRatio_working_3-way'!X418^(1/3))*COS(('OddsRatio_working_3-way'!Y418+2*PI())/3)</f>
        <v>-0.30066336021616469</v>
      </c>
      <c r="AH418" s="11">
        <f>-'OddsRatio_working_3-way'!U418/(3*'OddsRatio_working_3-way'!X418^(1/3))*COS(('OddsRatio_working_3-way'!Y418+4*PI())/3)</f>
        <v>-0.22426300748972991</v>
      </c>
      <c r="AI418" s="11">
        <f>'OddsRatio_working_3-way'!U418/(3*'OddsRatio_working_3-way'!X418^(1/3))*SIN(('OddsRatio_working_3-way'!Y418)/3)</f>
        <v>-4.410976421278949E-2</v>
      </c>
      <c r="AJ418" s="11">
        <f>'OddsRatio_working_3-way'!U418/(3*'OddsRatio_working_3-way'!X418^(1/3))*SIN(('OddsRatio_working_3-way'!Y418+2*PI())/3)</f>
        <v>-0.43254468744320146</v>
      </c>
      <c r="AK418" s="11">
        <f>'OddsRatio_working_3-way'!U418/(3*'OddsRatio_working_3-way'!X418^(1/3))*SIN(('OddsRatio_working_3-way'!Y418+4*PI())/3)</f>
        <v>0.47665445165599091</v>
      </c>
      <c r="AL418" s="11">
        <f>'OddsRatio_working_3-way'!Z418+'OddsRatio_working_3-way'!AF418</f>
        <v>1.0498527354117893</v>
      </c>
      <c r="AM418" s="11">
        <f>'OddsRatio_working_3-way'!AA418+'OddsRatio_working_3-way'!AG418</f>
        <v>-0.60132672043232938</v>
      </c>
      <c r="AN418" s="11">
        <f>'OddsRatio_working_3-way'!AB418+'OddsRatio_working_3-way'!AH418</f>
        <v>-0.44852601497945987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1.0498527354117893</v>
      </c>
      <c r="AS418" s="11">
        <f>IF(('OddsRatio_working_3-way'!X418=0),IF(Q418&gt;0,-Q418^(1/3),(-Q418)^(1/3)),'OddsRatio_working_3-way'!AM418-'OddsRatio_working_3-way'!R418/3)</f>
        <v>-0.60132672043232938</v>
      </c>
      <c r="AT418" s="11">
        <f>IF(('OddsRatio_working_3-way'!X418=0),IF(Q418&gt;0,-Q418^(1/3),(-Q418)^(1/3)),'OddsRatio_working_3-way'!AN418-'OddsRatio_working_3-way'!R418/3)</f>
        <v>-0.44852601497945987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1.98</v>
      </c>
      <c r="B419" s="4">
        <f>IF('True_Odds_Calculator_3-way'!B420="","",'True_Odds_Calculator_3-way'!B420)</f>
        <v>3.92</v>
      </c>
      <c r="C419" s="4">
        <f>IF('True_Odds_Calculator_3-way'!C420="","",'True_Odds_Calculator_3-way'!C420)</f>
        <v>3.57</v>
      </c>
      <c r="D419" s="9">
        <f t="shared" si="91"/>
        <v>0.48922126128019194</v>
      </c>
      <c r="E419" s="9">
        <f t="shared" si="92"/>
        <v>0.24325649210472716</v>
      </c>
      <c r="F419" s="9">
        <f t="shared" si="93"/>
        <v>0.26752224661508067</v>
      </c>
      <c r="G419" s="9">
        <f t="shared" si="94"/>
        <v>1.065372329175081</v>
      </c>
      <c r="H419" s="9">
        <f t="shared" si="95"/>
        <v>2.0440648825915795</v>
      </c>
      <c r="I419" s="9">
        <f t="shared" si="96"/>
        <v>4.110887201191237</v>
      </c>
      <c r="J419" s="9">
        <f t="shared" si="97"/>
        <v>3.7380068859799578</v>
      </c>
      <c r="K419" s="11">
        <f t="shared" si="98"/>
        <v>0.50505050505050508</v>
      </c>
      <c r="L419" s="11">
        <f t="shared" si="99"/>
        <v>0.25510204081632654</v>
      </c>
      <c r="M419" s="11">
        <f t="shared" si="100"/>
        <v>0.28011204481792717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-0.26541323600147115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0.23349888295866689</v>
      </c>
      <c r="Q419" s="11">
        <f>2*'OddsRatio_working_3-way'!K419*'OddsRatio_working_3-way'!L419*'OddsRatio_working_3-way'!M419</f>
        <v>7.2178943727563172E-2</v>
      </c>
      <c r="R419" s="11">
        <f t="shared" si="101"/>
        <v>0</v>
      </c>
      <c r="S419" s="11">
        <f t="shared" si="102"/>
        <v>-0.87975598533214305</v>
      </c>
      <c r="T419" s="11">
        <f t="shared" si="103"/>
        <v>-0.27194929994811223</v>
      </c>
      <c r="U419" s="11">
        <f>'OddsRatio_working_3-way'!S419-'OddsRatio_working_3-way'!R419^2/3</f>
        <v>-0.87975598533214305</v>
      </c>
      <c r="V419" s="11">
        <f>'OddsRatio_working_3-way'!S419*'OddsRatio_working_3-way'!R419/3-2*'OddsRatio_working_3-way'!R419^3/27-'OddsRatio_working_3-way'!T419</f>
        <v>0.27194929994811223</v>
      </c>
      <c r="W419" s="11">
        <f>'OddsRatio_working_3-way'!V419^2+4*'OddsRatio_working_3-way'!U419^3/27</f>
        <v>-2.6918431932256556E-2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0.15880400945389009</v>
      </c>
      <c r="Y419" s="11">
        <f>IF('OddsRatio_working_3-way'!W419&gt;=0,IF('OddsRatio_working_3-way'!V419+SQRT('OddsRatio_working_3-way'!W419)&gt;0,0,PI()),ACOS('OddsRatio_working_3-way'!V419/(2*'OddsRatio_working_3-way'!X419)))</f>
        <v>0.54284611346440448</v>
      </c>
      <c r="Z419" s="11">
        <f>'OddsRatio_working_3-way'!X419^(1/3)*COS('OddsRatio_working_3-way'!Y419/3)</f>
        <v>0.53268616458754048</v>
      </c>
      <c r="AA419" s="11">
        <f>'OddsRatio_working_3-way'!X419^(1/3)*COS(('OddsRatio_working_3-way'!Y419+2*PI())/3)</f>
        <v>-0.35074144647103128</v>
      </c>
      <c r="AB419" s="11">
        <f>'OddsRatio_working_3-way'!X419^(1/3)*COS(('OddsRatio_working_3-way'!Y419+4*PI())/3)</f>
        <v>-0.18194471811650925</v>
      </c>
      <c r="AC419" s="11">
        <f>'OddsRatio_working_3-way'!X419^(1/3)*SIN('OddsRatio_working_3-way'!Y419/3)</f>
        <v>9.745483655381143E-2</v>
      </c>
      <c r="AD419" s="11">
        <f>'OddsRatio_working_3-way'!X419^(1/3)*SIN(('OddsRatio_working_3-way'!Y419+2*PI())/3)</f>
        <v>0.41259233250040289</v>
      </c>
      <c r="AE419" s="11">
        <f>'OddsRatio_working_3-way'!X419^(1/3)*SIN(('OddsRatio_working_3-way'!Y419+4*PI())/3)</f>
        <v>-0.51004716905421443</v>
      </c>
      <c r="AF419" s="11">
        <f>-'OddsRatio_working_3-way'!U419/(3*'OddsRatio_working_3-way'!X419^(1/3))*COS(('OddsRatio_working_3-way'!Y419)/3)</f>
        <v>0.53268616458754048</v>
      </c>
      <c r="AG419" s="11">
        <f>-'OddsRatio_working_3-way'!U419/(3*'OddsRatio_working_3-way'!X419^(1/3))*COS(('OddsRatio_working_3-way'!Y419+2*PI())/3)</f>
        <v>-0.35074144647103128</v>
      </c>
      <c r="AH419" s="11">
        <f>-'OddsRatio_working_3-way'!U419/(3*'OddsRatio_working_3-way'!X419^(1/3))*COS(('OddsRatio_working_3-way'!Y419+4*PI())/3)</f>
        <v>-0.18194471811650925</v>
      </c>
      <c r="AI419" s="11">
        <f>'OddsRatio_working_3-way'!U419/(3*'OddsRatio_working_3-way'!X419^(1/3))*SIN(('OddsRatio_working_3-way'!Y419)/3)</f>
        <v>-9.745483655381143E-2</v>
      </c>
      <c r="AJ419" s="11">
        <f>'OddsRatio_working_3-way'!U419/(3*'OddsRatio_working_3-way'!X419^(1/3))*SIN(('OddsRatio_working_3-way'!Y419+2*PI())/3)</f>
        <v>-0.41259233250040289</v>
      </c>
      <c r="AK419" s="11">
        <f>'OddsRatio_working_3-way'!U419/(3*'OddsRatio_working_3-way'!X419^(1/3))*SIN(('OddsRatio_working_3-way'!Y419+4*PI())/3)</f>
        <v>0.51004716905421443</v>
      </c>
      <c r="AL419" s="11">
        <f>'OddsRatio_working_3-way'!Z419+'OddsRatio_working_3-way'!AF419</f>
        <v>1.065372329175081</v>
      </c>
      <c r="AM419" s="11">
        <f>'OddsRatio_working_3-way'!AA419+'OddsRatio_working_3-way'!AG419</f>
        <v>-0.70148289294206256</v>
      </c>
      <c r="AN419" s="11">
        <f>'OddsRatio_working_3-way'!AB419+'OddsRatio_working_3-way'!AH419</f>
        <v>-0.3638894362330185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1.065372329175081</v>
      </c>
      <c r="AS419" s="11">
        <f>IF(('OddsRatio_working_3-way'!X419=0),IF(Q419&gt;0,-Q419^(1/3),(-Q419)^(1/3)),'OddsRatio_working_3-way'!AM419-'OddsRatio_working_3-way'!R419/3)</f>
        <v>-0.70148289294206256</v>
      </c>
      <c r="AT419" s="11">
        <f>IF(('OddsRatio_working_3-way'!X419=0),IF(Q419&gt;0,-Q419^(1/3),(-Q419)^(1/3)),'OddsRatio_working_3-way'!AN419-'OddsRatio_working_3-way'!R419/3)</f>
        <v>-0.3638894362330185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1.67</v>
      </c>
      <c r="B420" s="4">
        <f>IF('True_Odds_Calculator_3-way'!B421="","",'True_Odds_Calculator_3-way'!B421)</f>
        <v>3.83</v>
      </c>
      <c r="C420" s="4">
        <f>IF('True_Odds_Calculator_3-way'!C421="","",'True_Odds_Calculator_3-way'!C421)</f>
        <v>5.52</v>
      </c>
      <c r="D420" s="9">
        <f t="shared" si="91"/>
        <v>0.58157696436024264</v>
      </c>
      <c r="E420" s="9">
        <f t="shared" si="92"/>
        <v>0.24759061623717563</v>
      </c>
      <c r="F420" s="9">
        <f t="shared" si="93"/>
        <v>0.1708324194025817</v>
      </c>
      <c r="G420" s="9">
        <f t="shared" si="94"/>
        <v>1.0738251886904822</v>
      </c>
      <c r="H420" s="9">
        <f t="shared" si="95"/>
        <v>1.7194628764226227</v>
      </c>
      <c r="I420" s="9">
        <f t="shared" si="96"/>
        <v>4.0389252839940646</v>
      </c>
      <c r="J420" s="9">
        <f t="shared" si="97"/>
        <v>5.8536898528809775</v>
      </c>
      <c r="K420" s="11">
        <f t="shared" si="98"/>
        <v>0.5988023952095809</v>
      </c>
      <c r="L420" s="11">
        <f t="shared" si="99"/>
        <v>0.2610966057441253</v>
      </c>
      <c r="M420" s="11">
        <f t="shared" si="100"/>
        <v>0.1811594202898551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-0.24274223717396615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0.22715382041003707</v>
      </c>
      <c r="Q420" s="11">
        <f>2*'OddsRatio_working_3-way'!K420*'OddsRatio_working_3-way'!L420*'OddsRatio_working_3-way'!M420</f>
        <v>5.6646838007490534E-2</v>
      </c>
      <c r="R420" s="11">
        <f t="shared" si="101"/>
        <v>0</v>
      </c>
      <c r="S420" s="11">
        <f t="shared" si="102"/>
        <v>-0.93578201739667854</v>
      </c>
      <c r="T420" s="11">
        <f t="shared" si="103"/>
        <v>-0.23336209910141609</v>
      </c>
      <c r="U420" s="11">
        <f>'OddsRatio_working_3-way'!S420-'OddsRatio_working_3-way'!R420^2/3</f>
        <v>-0.93578201739667854</v>
      </c>
      <c r="V420" s="11">
        <f>'OddsRatio_working_3-way'!S420*'OddsRatio_working_3-way'!R420/3-2*'OddsRatio_working_3-way'!R420^3/27-'OddsRatio_working_3-way'!T420</f>
        <v>0.23336209910141609</v>
      </c>
      <c r="W420" s="11">
        <f>'OddsRatio_working_3-way'!V420^2+4*'OddsRatio_working_3-way'!U420^3/27</f>
        <v>-6.6942585274124278E-2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0.17421284006291227</v>
      </c>
      <c r="Y420" s="11">
        <f>IF('OddsRatio_working_3-way'!W420&gt;=0,IF('OddsRatio_working_3-way'!V420+SQRT('OddsRatio_working_3-way'!W420)&gt;0,0,PI()),ACOS('OddsRatio_working_3-way'!V420/(2*'OddsRatio_working_3-way'!X420)))</f>
        <v>0.83690879228553816</v>
      </c>
      <c r="Z420" s="11">
        <f>'OddsRatio_working_3-way'!X420^(1/3)*COS('OddsRatio_working_3-way'!Y420/3)</f>
        <v>0.53691259434524119</v>
      </c>
      <c r="AA420" s="11">
        <f>'OddsRatio_working_3-way'!X420^(1/3)*COS(('OddsRatio_working_3-way'!Y420+2*PI())/3)</f>
        <v>-0.40164471211275915</v>
      </c>
      <c r="AB420" s="11">
        <f>'OddsRatio_working_3-way'!X420^(1/3)*COS(('OddsRatio_working_3-way'!Y420+4*PI())/3)</f>
        <v>-0.13526788223248212</v>
      </c>
      <c r="AC420" s="11">
        <f>'OddsRatio_working_3-way'!X420^(1/3)*SIN('OddsRatio_working_3-way'!Y420/3)</f>
        <v>0.15379273443725722</v>
      </c>
      <c r="AD420" s="11">
        <f>'OddsRatio_working_3-way'!X420^(1/3)*SIN(('OddsRatio_working_3-way'!Y420+2*PI())/3)</f>
        <v>0.38808357909615943</v>
      </c>
      <c r="AE420" s="11">
        <f>'OddsRatio_working_3-way'!X420^(1/3)*SIN(('OddsRatio_working_3-way'!Y420+4*PI())/3)</f>
        <v>-0.54187631353341659</v>
      </c>
      <c r="AF420" s="11">
        <f>-'OddsRatio_working_3-way'!U420/(3*'OddsRatio_working_3-way'!X420^(1/3))*COS(('OddsRatio_working_3-way'!Y420)/3)</f>
        <v>0.53691259434524108</v>
      </c>
      <c r="AG420" s="11">
        <f>-'OddsRatio_working_3-way'!U420/(3*'OddsRatio_working_3-way'!X420^(1/3))*COS(('OddsRatio_working_3-way'!Y420+2*PI())/3)</f>
        <v>-0.40164471211275909</v>
      </c>
      <c r="AH420" s="11">
        <f>-'OddsRatio_working_3-way'!U420/(3*'OddsRatio_working_3-way'!X420^(1/3))*COS(('OddsRatio_working_3-way'!Y420+4*PI())/3)</f>
        <v>-0.1352678822324821</v>
      </c>
      <c r="AI420" s="11">
        <f>'OddsRatio_working_3-way'!U420/(3*'OddsRatio_working_3-way'!X420^(1/3))*SIN(('OddsRatio_working_3-way'!Y420)/3)</f>
        <v>-0.15379273443725719</v>
      </c>
      <c r="AJ420" s="11">
        <f>'OddsRatio_working_3-way'!U420/(3*'OddsRatio_working_3-way'!X420^(1/3))*SIN(('OddsRatio_working_3-way'!Y420+2*PI())/3)</f>
        <v>-0.38808357909615937</v>
      </c>
      <c r="AK420" s="11">
        <f>'OddsRatio_working_3-way'!U420/(3*'OddsRatio_working_3-way'!X420^(1/3))*SIN(('OddsRatio_working_3-way'!Y420+4*PI())/3)</f>
        <v>0.54187631353341648</v>
      </c>
      <c r="AL420" s="11">
        <f>'OddsRatio_working_3-way'!Z420+'OddsRatio_working_3-way'!AF420</f>
        <v>1.0738251886904822</v>
      </c>
      <c r="AM420" s="11">
        <f>'OddsRatio_working_3-way'!AA420+'OddsRatio_working_3-way'!AG420</f>
        <v>-0.80328942422551819</v>
      </c>
      <c r="AN420" s="11">
        <f>'OddsRatio_working_3-way'!AB420+'OddsRatio_working_3-way'!AH420</f>
        <v>-0.27053576446496419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1.0738251886904822</v>
      </c>
      <c r="AS420" s="11">
        <f>IF(('OddsRatio_working_3-way'!X420=0),IF(Q420&gt;0,-Q420^(1/3),(-Q420)^(1/3)),'OddsRatio_working_3-way'!AM420-'OddsRatio_working_3-way'!R420/3)</f>
        <v>-0.80328942422551819</v>
      </c>
      <c r="AT420" s="11">
        <f>IF(('OddsRatio_working_3-way'!X420=0),IF(Q420&gt;0,-Q420^(1/3),(-Q420)^(1/3)),'OddsRatio_working_3-way'!AN420-'OddsRatio_working_3-way'!R420/3)</f>
        <v>-0.27053576446496419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4.29</v>
      </c>
      <c r="B421" s="4">
        <f>IF('True_Odds_Calculator_3-way'!B422="","",'True_Odds_Calculator_3-way'!B422)</f>
        <v>3.63</v>
      </c>
      <c r="C421" s="4">
        <f>IF('True_Odds_Calculator_3-way'!C422="","",'True_Odds_Calculator_3-way'!C422)</f>
        <v>1.88</v>
      </c>
      <c r="D421" s="9">
        <f t="shared" si="91"/>
        <v>0.22165869181536982</v>
      </c>
      <c r="E421" s="9">
        <f t="shared" si="92"/>
        <v>0.26267279423154533</v>
      </c>
      <c r="F421" s="9">
        <f t="shared" si="93"/>
        <v>0.51566851395308488</v>
      </c>
      <c r="G421" s="9">
        <f t="shared" si="94"/>
        <v>1.067307143634814</v>
      </c>
      <c r="H421" s="9">
        <f t="shared" si="95"/>
        <v>4.5114405025585373</v>
      </c>
      <c r="I421" s="9">
        <f t="shared" si="96"/>
        <v>3.8070177877595608</v>
      </c>
      <c r="J421" s="9">
        <f t="shared" si="97"/>
        <v>1.9392302863986364</v>
      </c>
      <c r="K421" s="11">
        <f t="shared" si="98"/>
        <v>0.23310023310023309</v>
      </c>
      <c r="L421" s="11">
        <f t="shared" si="99"/>
        <v>0.27548209366391185</v>
      </c>
      <c r="M421" s="11">
        <f t="shared" si="100"/>
        <v>0.53191489361702127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-0.26008335099244195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0.23226680515233356</v>
      </c>
      <c r="Q421" s="11">
        <f>2*'OddsRatio_working_3-way'!K421*'OddsRatio_working_3-way'!L421*'OddsRatio_working_3-way'!M421</f>
        <v>6.8313766221274566E-2</v>
      </c>
      <c r="R421" s="11">
        <f t="shared" si="101"/>
        <v>0</v>
      </c>
      <c r="S421" s="11">
        <f t="shared" si="102"/>
        <v>-0.89304757211884456</v>
      </c>
      <c r="T421" s="11">
        <f t="shared" si="103"/>
        <v>-0.26266105062318951</v>
      </c>
      <c r="U421" s="11">
        <f>'OddsRatio_working_3-way'!S421-'OddsRatio_working_3-way'!R421^2/3</f>
        <v>-0.89304757211884456</v>
      </c>
      <c r="V421" s="11">
        <f>'OddsRatio_working_3-way'!S421*'OddsRatio_working_3-way'!R421/3-2*'OddsRatio_working_3-way'!R421^3/27-'OddsRatio_working_3-way'!T421</f>
        <v>0.26266105062318951</v>
      </c>
      <c r="W421" s="11">
        <f>'OddsRatio_working_3-way'!V421^2+4*'OddsRatio_working_3-way'!U421^3/27</f>
        <v>-3.6525583163858774E-2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0.16241644827290161</v>
      </c>
      <c r="Y421" s="11">
        <f>IF('OddsRatio_working_3-way'!W421&gt;=0,IF('OddsRatio_working_3-way'!V421+SQRT('OddsRatio_working_3-way'!W421)&gt;0,0,PI()),ACOS('OddsRatio_working_3-way'!V421/(2*'OddsRatio_working_3-way'!X421)))</f>
        <v>0.62902149357499937</v>
      </c>
      <c r="Z421" s="11">
        <f>'OddsRatio_working_3-way'!X421^(1/3)*COS('OddsRatio_working_3-way'!Y421/3)</f>
        <v>0.53365357181740702</v>
      </c>
      <c r="AA421" s="11">
        <f>'OddsRatio_working_3-way'!X421^(1/3)*COS(('OddsRatio_working_3-way'!Y421+2*PI())/3)</f>
        <v>-0.36517459724481754</v>
      </c>
      <c r="AB421" s="11">
        <f>'OddsRatio_working_3-way'!X421^(1/3)*COS(('OddsRatio_working_3-way'!Y421+4*PI())/3)</f>
        <v>-0.16847897457258931</v>
      </c>
      <c r="AC421" s="11">
        <f>'OddsRatio_working_3-way'!X421^(1/3)*SIN('OddsRatio_working_3-way'!Y421/3)</f>
        <v>0.11356227069823199</v>
      </c>
      <c r="AD421" s="11">
        <f>'OddsRatio_working_3-way'!X421^(1/3)*SIN(('OddsRatio_working_3-way'!Y421+2*PI())/3)</f>
        <v>0.40537641466506186</v>
      </c>
      <c r="AE421" s="11">
        <f>'OddsRatio_working_3-way'!X421^(1/3)*SIN(('OddsRatio_working_3-way'!Y421+4*PI())/3)</f>
        <v>-0.51893868536329379</v>
      </c>
      <c r="AF421" s="11">
        <f>-'OddsRatio_working_3-way'!U421/(3*'OddsRatio_working_3-way'!X421^(1/3))*COS(('OddsRatio_working_3-way'!Y421)/3)</f>
        <v>0.53365357181740702</v>
      </c>
      <c r="AG421" s="11">
        <f>-'OddsRatio_working_3-way'!U421/(3*'OddsRatio_working_3-way'!X421^(1/3))*COS(('OddsRatio_working_3-way'!Y421+2*PI())/3)</f>
        <v>-0.36517459724481754</v>
      </c>
      <c r="AH421" s="11">
        <f>-'OddsRatio_working_3-way'!U421/(3*'OddsRatio_working_3-way'!X421^(1/3))*COS(('OddsRatio_working_3-way'!Y421+4*PI())/3)</f>
        <v>-0.16847897457258931</v>
      </c>
      <c r="AI421" s="11">
        <f>'OddsRatio_working_3-way'!U421/(3*'OddsRatio_working_3-way'!X421^(1/3))*SIN(('OddsRatio_working_3-way'!Y421)/3)</f>
        <v>-0.11356227069823199</v>
      </c>
      <c r="AJ421" s="11">
        <f>'OddsRatio_working_3-way'!U421/(3*'OddsRatio_working_3-way'!X421^(1/3))*SIN(('OddsRatio_working_3-way'!Y421+2*PI())/3)</f>
        <v>-0.40537641466506186</v>
      </c>
      <c r="AK421" s="11">
        <f>'OddsRatio_working_3-way'!U421/(3*'OddsRatio_working_3-way'!X421^(1/3))*SIN(('OddsRatio_working_3-way'!Y421+4*PI())/3)</f>
        <v>0.51893868536329379</v>
      </c>
      <c r="AL421" s="11">
        <f>'OddsRatio_working_3-way'!Z421+'OddsRatio_working_3-way'!AF421</f>
        <v>1.067307143634814</v>
      </c>
      <c r="AM421" s="11">
        <f>'OddsRatio_working_3-way'!AA421+'OddsRatio_working_3-way'!AG421</f>
        <v>-0.73034919448963509</v>
      </c>
      <c r="AN421" s="11">
        <f>'OddsRatio_working_3-way'!AB421+'OddsRatio_working_3-way'!AH421</f>
        <v>-0.33695794914517863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1.067307143634814</v>
      </c>
      <c r="AS421" s="11">
        <f>IF(('OddsRatio_working_3-way'!X421=0),IF(Q421&gt;0,-Q421^(1/3),(-Q421)^(1/3)),'OddsRatio_working_3-way'!AM421-'OddsRatio_working_3-way'!R421/3)</f>
        <v>-0.73034919448963509</v>
      </c>
      <c r="AT421" s="11">
        <f>IF(('OddsRatio_working_3-way'!X421=0),IF(Q421&gt;0,-Q421^(1/3),(-Q421)^(1/3)),'OddsRatio_working_3-way'!AN421-'OddsRatio_working_3-way'!R421/3)</f>
        <v>-0.33695794914517863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3.57</v>
      </c>
      <c r="B422" s="4">
        <f>IF('True_Odds_Calculator_3-way'!B423="","",'True_Odds_Calculator_3-way'!B423)</f>
        <v>3.25</v>
      </c>
      <c r="C422" s="4">
        <f>IF('True_Odds_Calculator_3-way'!C423="","",'True_Odds_Calculator_3-way'!C423)</f>
        <v>2.2400000000000002</v>
      </c>
      <c r="D422" s="9">
        <f t="shared" si="91"/>
        <v>0.26971960162772168</v>
      </c>
      <c r="E422" s="9">
        <f t="shared" si="92"/>
        <v>0.2966983385452937</v>
      </c>
      <c r="F422" s="9">
        <f t="shared" si="93"/>
        <v>0.43358205982698472</v>
      </c>
      <c r="G422" s="9">
        <f t="shared" si="94"/>
        <v>1.0535229746639574</v>
      </c>
      <c r="H422" s="9">
        <f t="shared" si="95"/>
        <v>3.7075540448863706</v>
      </c>
      <c r="I422" s="9">
        <f t="shared" si="96"/>
        <v>3.3704266929939037</v>
      </c>
      <c r="J422" s="9">
        <f t="shared" si="97"/>
        <v>2.3063684885833076</v>
      </c>
      <c r="K422" s="11">
        <f t="shared" si="98"/>
        <v>0.28011204481792717</v>
      </c>
      <c r="L422" s="11">
        <f t="shared" si="99"/>
        <v>0.30769230769230771</v>
      </c>
      <c r="M422" s="11">
        <f t="shared" si="100"/>
        <v>0.4464285714285714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-0.27589112568104179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0.23317019115338444</v>
      </c>
      <c r="Q422" s="11">
        <f>2*'OddsRatio_working_3-way'!K422*'OddsRatio_working_3-way'!L422*'OddsRatio_working_3-way'!M422</f>
        <v>7.6953858466463507E-2</v>
      </c>
      <c r="R422" s="11">
        <f t="shared" si="101"/>
        <v>0</v>
      </c>
      <c r="S422" s="11">
        <f t="shared" si="102"/>
        <v>-0.84515292247186269</v>
      </c>
      <c r="T422" s="11">
        <f t="shared" si="103"/>
        <v>-0.27892835725143983</v>
      </c>
      <c r="U422" s="11">
        <f>'OddsRatio_working_3-way'!S422-'OddsRatio_working_3-way'!R422^2/3</f>
        <v>-0.84515292247186269</v>
      </c>
      <c r="V422" s="11">
        <f>'OddsRatio_working_3-way'!S422*'OddsRatio_working_3-way'!R422/3-2*'OddsRatio_working_3-way'!R422^3/27-'OddsRatio_working_3-way'!T422</f>
        <v>0.27892835725143983</v>
      </c>
      <c r="W422" s="11">
        <f>'OddsRatio_working_3-way'!V422^2+4*'OddsRatio_working_3-way'!U422^3/27</f>
        <v>-1.1632861252743862E-2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0.14952749724693676</v>
      </c>
      <c r="Y422" s="11">
        <f>IF('OddsRatio_working_3-way'!W422&gt;=0,IF('OddsRatio_working_3-way'!V422+SQRT('OddsRatio_working_3-way'!W422)&gt;0,0,PI()),ACOS('OddsRatio_working_3-way'!V422/(2*'OddsRatio_working_3-way'!X422)))</f>
        <v>0.36897028950780175</v>
      </c>
      <c r="Z422" s="11">
        <f>'OddsRatio_working_3-way'!X422^(1/3)*COS('OddsRatio_working_3-way'!Y422/3)</f>
        <v>0.5267614873319787</v>
      </c>
      <c r="AA422" s="11">
        <f>'OddsRatio_working_3-way'!X422^(1/3)*COS(('OddsRatio_working_3-way'!Y422+2*PI())/3)</f>
        <v>-0.3197720747002617</v>
      </c>
      <c r="AB422" s="11">
        <f>'OddsRatio_working_3-way'!X422^(1/3)*COS(('OddsRatio_working_3-way'!Y422+4*PI())/3)</f>
        <v>-0.20698941263171688</v>
      </c>
      <c r="AC422" s="11">
        <f>'OddsRatio_working_3-way'!X422^(1/3)*SIN('OddsRatio_working_3-way'!Y422/3)</f>
        <v>6.5115100305196932E-2</v>
      </c>
      <c r="AD422" s="11">
        <f>'OddsRatio_working_3-way'!X422^(1/3)*SIN(('OddsRatio_working_3-way'!Y422+2*PI())/3)</f>
        <v>0.4236312796121699</v>
      </c>
      <c r="AE422" s="11">
        <f>'OddsRatio_working_3-way'!X422^(1/3)*SIN(('OddsRatio_working_3-way'!Y422+4*PI())/3)</f>
        <v>-0.4887463799173668</v>
      </c>
      <c r="AF422" s="11">
        <f>-'OddsRatio_working_3-way'!U422/(3*'OddsRatio_working_3-way'!X422^(1/3))*COS(('OddsRatio_working_3-way'!Y422)/3)</f>
        <v>0.5267614873319787</v>
      </c>
      <c r="AG422" s="11">
        <f>-'OddsRatio_working_3-way'!U422/(3*'OddsRatio_working_3-way'!X422^(1/3))*COS(('OddsRatio_working_3-way'!Y422+2*PI())/3)</f>
        <v>-0.3197720747002617</v>
      </c>
      <c r="AH422" s="11">
        <f>-'OddsRatio_working_3-way'!U422/(3*'OddsRatio_working_3-way'!X422^(1/3))*COS(('OddsRatio_working_3-way'!Y422+4*PI())/3)</f>
        <v>-0.20698941263171688</v>
      </c>
      <c r="AI422" s="11">
        <f>'OddsRatio_working_3-way'!U422/(3*'OddsRatio_working_3-way'!X422^(1/3))*SIN(('OddsRatio_working_3-way'!Y422)/3)</f>
        <v>-6.5115100305196932E-2</v>
      </c>
      <c r="AJ422" s="11">
        <f>'OddsRatio_working_3-way'!U422/(3*'OddsRatio_working_3-way'!X422^(1/3))*SIN(('OddsRatio_working_3-way'!Y422+2*PI())/3)</f>
        <v>-0.4236312796121699</v>
      </c>
      <c r="AK422" s="11">
        <f>'OddsRatio_working_3-way'!U422/(3*'OddsRatio_working_3-way'!X422^(1/3))*SIN(('OddsRatio_working_3-way'!Y422+4*PI())/3)</f>
        <v>0.4887463799173668</v>
      </c>
      <c r="AL422" s="11">
        <f>'OddsRatio_working_3-way'!Z422+'OddsRatio_working_3-way'!AF422</f>
        <v>1.0535229746639574</v>
      </c>
      <c r="AM422" s="11">
        <f>'OddsRatio_working_3-way'!AA422+'OddsRatio_working_3-way'!AG422</f>
        <v>-0.6395441494005234</v>
      </c>
      <c r="AN422" s="11">
        <f>'OddsRatio_working_3-way'!AB422+'OddsRatio_working_3-way'!AH422</f>
        <v>-0.41397882526343377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1.0535229746639574</v>
      </c>
      <c r="AS422" s="11">
        <f>IF(('OddsRatio_working_3-way'!X422=0),IF(Q422&gt;0,-Q422^(1/3),(-Q422)^(1/3)),'OddsRatio_working_3-way'!AM422-'OddsRatio_working_3-way'!R422/3)</f>
        <v>-0.6395441494005234</v>
      </c>
      <c r="AT422" s="11">
        <f>IF(('OddsRatio_working_3-way'!X422=0),IF(Q422&gt;0,-Q422^(1/3),(-Q422)^(1/3)),'OddsRatio_working_3-way'!AN422-'OddsRatio_working_3-way'!R422/3)</f>
        <v>-0.41397882526343377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2.93</v>
      </c>
      <c r="B423" s="4">
        <f>IF('True_Odds_Calculator_3-way'!B424="","",'True_Odds_Calculator_3-way'!B424)</f>
        <v>3.12</v>
      </c>
      <c r="C423" s="4">
        <f>IF('True_Odds_Calculator_3-way'!C424="","",'True_Odds_Calculator_3-way'!C424)</f>
        <v>2.69</v>
      </c>
      <c r="D423" s="9">
        <f t="shared" si="91"/>
        <v>0.33014167448944787</v>
      </c>
      <c r="E423" s="9">
        <f t="shared" si="92"/>
        <v>0.30971747863078281</v>
      </c>
      <c r="F423" s="9">
        <f t="shared" si="93"/>
        <v>0.36014084687976933</v>
      </c>
      <c r="G423" s="9">
        <f t="shared" si="94"/>
        <v>1.0512966990092441</v>
      </c>
      <c r="H423" s="9">
        <f t="shared" si="95"/>
        <v>3.0290026290878416</v>
      </c>
      <c r="I423" s="9">
        <f t="shared" si="96"/>
        <v>3.2287490018995979</v>
      </c>
      <c r="J423" s="9">
        <f t="shared" si="97"/>
        <v>2.7766914213256224</v>
      </c>
      <c r="K423" s="11">
        <f t="shared" si="98"/>
        <v>0.34129692832764502</v>
      </c>
      <c r="L423" s="11">
        <f t="shared" si="99"/>
        <v>0.32051282051282048</v>
      </c>
      <c r="M423" s="11">
        <f t="shared" si="100"/>
        <v>0.37174721189591081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-0.28119356653175498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0.23341964166913098</v>
      </c>
      <c r="Q423" s="11">
        <f>2*'OddsRatio_working_3-way'!K423*'OddsRatio_working_3-way'!L423*'OddsRatio_working_3-way'!M423</f>
        <v>8.1330885599000341E-2</v>
      </c>
      <c r="R423" s="11">
        <f t="shared" si="101"/>
        <v>0</v>
      </c>
      <c r="S423" s="11">
        <f t="shared" si="102"/>
        <v>-0.83010306582804083</v>
      </c>
      <c r="T423" s="11">
        <f t="shared" si="103"/>
        <v>-0.28923451771011877</v>
      </c>
      <c r="U423" s="11">
        <f>'OddsRatio_working_3-way'!S423-'OddsRatio_working_3-way'!R423^2/3</f>
        <v>-0.83010306582804083</v>
      </c>
      <c r="V423" s="11">
        <f>'OddsRatio_working_3-way'!S423*'OddsRatio_working_3-way'!R423/3-2*'OddsRatio_working_3-way'!R423^3/27-'OddsRatio_working_3-way'!T423</f>
        <v>0.28923451771011877</v>
      </c>
      <c r="W423" s="11">
        <f>'OddsRatio_working_3-way'!V423^2+4*'OddsRatio_working_3-way'!U423^3/27</f>
        <v>-1.0841393350829037E-3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0.14555131875913038</v>
      </c>
      <c r="Y423" s="11">
        <f>IF('OddsRatio_working_3-way'!W423&gt;=0,IF('OddsRatio_working_3-way'!V423+SQRT('OddsRatio_working_3-way'!W423)&gt;0,0,PI()),ACOS('OddsRatio_working_3-way'!V423/(2*'OddsRatio_working_3-way'!X423)))</f>
        <v>0.11335138141767187</v>
      </c>
      <c r="Z423" s="11">
        <f>'OddsRatio_working_3-way'!X423^(1/3)*COS('OddsRatio_working_3-way'!Y423/3)</f>
        <v>0.52564834950462214</v>
      </c>
      <c r="AA423" s="11">
        <f>'OddsRatio_working_3-way'!X423^(1/3)*COS(('OddsRatio_working_3-way'!Y423+2*PI())/3)</f>
        <v>-0.28003248536986436</v>
      </c>
      <c r="AB423" s="11">
        <f>'OddsRatio_working_3-way'!X423^(1/3)*COS(('OddsRatio_working_3-way'!Y423+4*PI())/3)</f>
        <v>-0.24561586413475769</v>
      </c>
      <c r="AC423" s="11">
        <f>'OddsRatio_working_3-way'!X423^(1/3)*SIN('OddsRatio_working_3-way'!Y423/3)</f>
        <v>1.9870445534686157E-2</v>
      </c>
      <c r="AD423" s="11">
        <f>'OddsRatio_working_3-way'!X423^(1/3)*SIN(('OddsRatio_working_3-way'!Y423+2*PI())/3)</f>
        <v>0.44528960136102103</v>
      </c>
      <c r="AE423" s="11">
        <f>'OddsRatio_working_3-way'!X423^(1/3)*SIN(('OddsRatio_working_3-way'!Y423+4*PI())/3)</f>
        <v>-0.46516004689570728</v>
      </c>
      <c r="AF423" s="11">
        <f>-'OddsRatio_working_3-way'!U423/(3*'OddsRatio_working_3-way'!X423^(1/3))*COS(('OddsRatio_working_3-way'!Y423)/3)</f>
        <v>0.52564834950462203</v>
      </c>
      <c r="AG423" s="11">
        <f>-'OddsRatio_working_3-way'!U423/(3*'OddsRatio_working_3-way'!X423^(1/3))*COS(('OddsRatio_working_3-way'!Y423+2*PI())/3)</f>
        <v>-0.2800324853698643</v>
      </c>
      <c r="AH423" s="11">
        <f>-'OddsRatio_working_3-way'!U423/(3*'OddsRatio_working_3-way'!X423^(1/3))*COS(('OddsRatio_working_3-way'!Y423+4*PI())/3)</f>
        <v>-0.24561586413475764</v>
      </c>
      <c r="AI423" s="11">
        <f>'OddsRatio_working_3-way'!U423/(3*'OddsRatio_working_3-way'!X423^(1/3))*SIN(('OddsRatio_working_3-way'!Y423)/3)</f>
        <v>-1.9870445534686153E-2</v>
      </c>
      <c r="AJ423" s="11">
        <f>'OddsRatio_working_3-way'!U423/(3*'OddsRatio_working_3-way'!X423^(1/3))*SIN(('OddsRatio_working_3-way'!Y423+2*PI())/3)</f>
        <v>-0.44528960136102097</v>
      </c>
      <c r="AK423" s="11">
        <f>'OddsRatio_working_3-way'!U423/(3*'OddsRatio_working_3-way'!X423^(1/3))*SIN(('OddsRatio_working_3-way'!Y423+4*PI())/3)</f>
        <v>0.46516004689570717</v>
      </c>
      <c r="AL423" s="11">
        <f>'OddsRatio_working_3-way'!Z423+'OddsRatio_working_3-way'!AF423</f>
        <v>1.0512966990092441</v>
      </c>
      <c r="AM423" s="11">
        <f>'OddsRatio_working_3-way'!AA423+'OddsRatio_working_3-way'!AG423</f>
        <v>-0.56006497073972872</v>
      </c>
      <c r="AN423" s="11">
        <f>'OddsRatio_working_3-way'!AB423+'OddsRatio_working_3-way'!AH423</f>
        <v>-0.49123172826951533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1.0512966990092441</v>
      </c>
      <c r="AS423" s="11">
        <f>IF(('OddsRatio_working_3-way'!X423=0),IF(Q423&gt;0,-Q423^(1/3),(-Q423)^(1/3)),'OddsRatio_working_3-way'!AM423-'OddsRatio_working_3-way'!R423/3)</f>
        <v>-0.56006497073972872</v>
      </c>
      <c r="AT423" s="11">
        <f>IF(('OddsRatio_working_3-way'!X423=0),IF(Q423&gt;0,-Q423^(1/3),(-Q423)^(1/3)),'OddsRatio_working_3-way'!AN423-'OddsRatio_working_3-way'!R423/3)</f>
        <v>-0.49123172826951533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3.03</v>
      </c>
      <c r="B424" s="4">
        <f>IF('True_Odds_Calculator_3-way'!B425="","",'True_Odds_Calculator_3-way'!B425)</f>
        <v>2.84</v>
      </c>
      <c r="C424" s="4">
        <f>IF('True_Odds_Calculator_3-way'!C425="","",'True_Odds_Calculator_3-way'!C425)</f>
        <v>2.86</v>
      </c>
      <c r="D424" s="9">
        <f t="shared" si="91"/>
        <v>0.31964953615388181</v>
      </c>
      <c r="E424" s="9">
        <f t="shared" si="92"/>
        <v>0.34138851579098828</v>
      </c>
      <c r="F424" s="9">
        <f t="shared" si="93"/>
        <v>0.33896194805512991</v>
      </c>
      <c r="G424" s="9">
        <f t="shared" si="94"/>
        <v>1.0484858378943911</v>
      </c>
      <c r="H424" s="9">
        <f t="shared" si="95"/>
        <v>3.1284262509256142</v>
      </c>
      <c r="I424" s="9">
        <f t="shared" si="96"/>
        <v>2.9292139417256791</v>
      </c>
      <c r="J424" s="9">
        <f t="shared" si="97"/>
        <v>2.9501836584835672</v>
      </c>
      <c r="K424" s="11">
        <f t="shared" si="98"/>
        <v>0.33003300330033003</v>
      </c>
      <c r="L424" s="11">
        <f t="shared" si="99"/>
        <v>0.35211267605633806</v>
      </c>
      <c r="M424" s="11">
        <f t="shared" si="100"/>
        <v>0.34965034965034969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-0.28229280132780354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0.23282393244741598</v>
      </c>
      <c r="Q424" s="11">
        <f>2*'OddsRatio_working_3-way'!K424*'OddsRatio_working_3-way'!L424*'OddsRatio_working_3-way'!M424</f>
        <v>8.1264897887405221E-2</v>
      </c>
      <c r="R424" s="11">
        <f t="shared" si="101"/>
        <v>0</v>
      </c>
      <c r="S424" s="11">
        <f t="shared" si="102"/>
        <v>-0.82476043084448547</v>
      </c>
      <c r="T424" s="11">
        <f t="shared" si="103"/>
        <v>-0.28787449593175757</v>
      </c>
      <c r="U424" s="11">
        <f>'OddsRatio_working_3-way'!S424-'OddsRatio_working_3-way'!R424^2/3</f>
        <v>-0.82476043084448547</v>
      </c>
      <c r="V424" s="11">
        <f>'OddsRatio_working_3-way'!S424*'OddsRatio_working_3-way'!R424/3-2*'OddsRatio_working_3-way'!R424^3/27-'OddsRatio_working_3-way'!T424</f>
        <v>0.28787449593175757</v>
      </c>
      <c r="W424" s="11">
        <f>'OddsRatio_working_3-way'!V424^2+4*'OddsRatio_working_3-way'!U424^3/27</f>
        <v>-2.4332596469578416E-4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0.1441484056213069</v>
      </c>
      <c r="Y424" s="11">
        <f>IF('OddsRatio_working_3-way'!W424&gt;=0,IF('OddsRatio_working_3-way'!V424+SQRT('OddsRatio_working_3-way'!W424)&gt;0,0,PI()),ACOS('OddsRatio_working_3-way'!V424/(2*'OddsRatio_working_3-way'!X424)))</f>
        <v>5.4133551598440244E-2</v>
      </c>
      <c r="Z424" s="11">
        <f>'OddsRatio_working_3-way'!X424^(1/3)*COS('OddsRatio_working_3-way'!Y424/3)</f>
        <v>0.52424291894719555</v>
      </c>
      <c r="AA424" s="11">
        <f>'OddsRatio_working_3-way'!X424^(1/3)*COS(('OddsRatio_working_3-way'!Y424+2*PI())/3)</f>
        <v>-0.270314698235807</v>
      </c>
      <c r="AB424" s="11">
        <f>'OddsRatio_working_3-way'!X424^(1/3)*COS(('OddsRatio_working_3-way'!Y424+4*PI())/3)</f>
        <v>-0.25392822071138854</v>
      </c>
      <c r="AC424" s="11">
        <f>'OddsRatio_working_3-way'!X424^(1/3)*SIN('OddsRatio_working_3-way'!Y424/3)</f>
        <v>9.4607372097928223E-3</v>
      </c>
      <c r="AD424" s="11">
        <f>'OddsRatio_working_3-way'!X424^(1/3)*SIN(('OddsRatio_working_3-way'!Y424+2*PI())/3)</f>
        <v>0.4492773169574813</v>
      </c>
      <c r="AE424" s="11">
        <f>'OddsRatio_working_3-way'!X424^(1/3)*SIN(('OddsRatio_working_3-way'!Y424+4*PI())/3)</f>
        <v>-0.45873805416727409</v>
      </c>
      <c r="AF424" s="11">
        <f>-'OddsRatio_working_3-way'!U424/(3*'OddsRatio_working_3-way'!X424^(1/3))*COS(('OddsRatio_working_3-way'!Y424)/3)</f>
        <v>0.52424291894719544</v>
      </c>
      <c r="AG424" s="11">
        <f>-'OddsRatio_working_3-way'!U424/(3*'OddsRatio_working_3-way'!X424^(1/3))*COS(('OddsRatio_working_3-way'!Y424+2*PI())/3)</f>
        <v>-0.27031469823580695</v>
      </c>
      <c r="AH424" s="11">
        <f>-'OddsRatio_working_3-way'!U424/(3*'OddsRatio_working_3-way'!X424^(1/3))*COS(('OddsRatio_working_3-way'!Y424+4*PI())/3)</f>
        <v>-0.25392822071138849</v>
      </c>
      <c r="AI424" s="11">
        <f>'OddsRatio_working_3-way'!U424/(3*'OddsRatio_working_3-way'!X424^(1/3))*SIN(('OddsRatio_working_3-way'!Y424)/3)</f>
        <v>-9.4607372097928206E-3</v>
      </c>
      <c r="AJ424" s="11">
        <f>'OddsRatio_working_3-way'!U424/(3*'OddsRatio_working_3-way'!X424^(1/3))*SIN(('OddsRatio_working_3-way'!Y424+2*PI())/3)</f>
        <v>-0.44927731695748119</v>
      </c>
      <c r="AK424" s="11">
        <f>'OddsRatio_working_3-way'!U424/(3*'OddsRatio_working_3-way'!X424^(1/3))*SIN(('OddsRatio_working_3-way'!Y424+4*PI())/3)</f>
        <v>0.45873805416727398</v>
      </c>
      <c r="AL424" s="11">
        <f>'OddsRatio_working_3-way'!Z424+'OddsRatio_working_3-way'!AF424</f>
        <v>1.0484858378943911</v>
      </c>
      <c r="AM424" s="11">
        <f>'OddsRatio_working_3-way'!AA424+'OddsRatio_working_3-way'!AG424</f>
        <v>-0.54062939647161401</v>
      </c>
      <c r="AN424" s="11">
        <f>'OddsRatio_working_3-way'!AB424+'OddsRatio_working_3-way'!AH424</f>
        <v>-0.50785644142277708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1.0484858378943911</v>
      </c>
      <c r="AS424" s="11">
        <f>IF(('OddsRatio_working_3-way'!X424=0),IF(Q424&gt;0,-Q424^(1/3),(-Q424)^(1/3)),'OddsRatio_working_3-way'!AM424-'OddsRatio_working_3-way'!R424/3)</f>
        <v>-0.54062939647161401</v>
      </c>
      <c r="AT424" s="11">
        <f>IF(('OddsRatio_working_3-way'!X424=0),IF(Q424&gt;0,-Q424^(1/3),(-Q424)^(1/3)),'OddsRatio_working_3-way'!AN424-'OddsRatio_working_3-way'!R424/3)</f>
        <v>-0.50785644142277708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1.63</v>
      </c>
      <c r="B425" s="4">
        <f>IF('True_Odds_Calculator_3-way'!B426="","",'True_Odds_Calculator_3-way'!B426)</f>
        <v>4</v>
      </c>
      <c r="C425" s="4">
        <f>IF('True_Odds_Calculator_3-way'!C426="","",'True_Odds_Calculator_3-way'!C426)</f>
        <v>6.18</v>
      </c>
      <c r="D425" s="9">
        <f t="shared" si="91"/>
        <v>0.60267302475562712</v>
      </c>
      <c r="E425" s="9">
        <f t="shared" si="92"/>
        <v>0.24158075810404744</v>
      </c>
      <c r="F425" s="9">
        <f t="shared" si="93"/>
        <v>0.15574621714032522</v>
      </c>
      <c r="G425" s="9">
        <f t="shared" si="94"/>
        <v>1.0464675082128654</v>
      </c>
      <c r="H425" s="9">
        <f t="shared" si="95"/>
        <v>1.6592745301741052</v>
      </c>
      <c r="I425" s="9">
        <f t="shared" si="96"/>
        <v>4.1394025246385961</v>
      </c>
      <c r="J425" s="9">
        <f t="shared" si="97"/>
        <v>6.4207016925426421</v>
      </c>
      <c r="K425" s="11">
        <f t="shared" si="98"/>
        <v>0.61349693251533743</v>
      </c>
      <c r="L425" s="11">
        <f t="shared" si="99"/>
        <v>0.25</v>
      </c>
      <c r="M425" s="11">
        <f t="shared" si="100"/>
        <v>0.16181229773462785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-0.24297158854011547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0.21864514463835452</v>
      </c>
      <c r="Q425" s="11">
        <f>2*'OddsRatio_working_3-way'!K425*'OddsRatio_working_3-way'!L425*'OddsRatio_working_3-way'!M425</f>
        <v>4.9635674151726338E-2</v>
      </c>
      <c r="R425" s="11">
        <f t="shared" si="101"/>
        <v>0</v>
      </c>
      <c r="S425" s="11">
        <f t="shared" si="102"/>
        <v>-0.89987947130804324</v>
      </c>
      <c r="T425" s="11">
        <f t="shared" si="103"/>
        <v>-0.20428591857163297</v>
      </c>
      <c r="U425" s="11">
        <f>'OddsRatio_working_3-way'!S425-'OddsRatio_working_3-way'!R425^2/3</f>
        <v>-0.89987947130804324</v>
      </c>
      <c r="V425" s="11">
        <f>'OddsRatio_working_3-way'!S425*'OddsRatio_working_3-way'!R425/3-2*'OddsRatio_working_3-way'!R425^3/27-'OddsRatio_working_3-way'!T425</f>
        <v>0.20428591857163297</v>
      </c>
      <c r="W425" s="11">
        <f>'OddsRatio_working_3-way'!V425^2+4*'OddsRatio_working_3-way'!U425^3/27</f>
        <v>-6.6223878954846549E-2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0.16428376021498778</v>
      </c>
      <c r="Y425" s="11">
        <f>IF('OddsRatio_working_3-way'!W425&gt;=0,IF('OddsRatio_working_3-way'!V425+SQRT('OddsRatio_working_3-way'!W425)&gt;0,0,PI()),ACOS('OddsRatio_working_3-way'!V425/(2*'OddsRatio_working_3-way'!X425)))</f>
        <v>0.8998248640379144</v>
      </c>
      <c r="Z425" s="11">
        <f>'OddsRatio_working_3-way'!X425^(1/3)*COS('OddsRatio_working_3-way'!Y425/3)</f>
        <v>0.52323375410643258</v>
      </c>
      <c r="AA425" s="11">
        <f>'OddsRatio_working_3-way'!X425^(1/3)*COS(('OddsRatio_working_3-way'!Y425+2*PI())/3)</f>
        <v>-0.4017585794468212</v>
      </c>
      <c r="AB425" s="11">
        <f>'OddsRatio_working_3-way'!X425^(1/3)*COS(('OddsRatio_working_3-way'!Y425+4*PI())/3)</f>
        <v>-0.1214751746596115</v>
      </c>
      <c r="AC425" s="11">
        <f>'OddsRatio_working_3-way'!X425^(1/3)*SIN('OddsRatio_working_3-way'!Y425/3)</f>
        <v>0.16182169920328049</v>
      </c>
      <c r="AD425" s="11">
        <f>'OddsRatio_working_3-way'!X425^(1/3)*SIN(('OddsRatio_working_3-way'!Y425+2*PI())/3)</f>
        <v>0.37222287357203077</v>
      </c>
      <c r="AE425" s="11">
        <f>'OddsRatio_working_3-way'!X425^(1/3)*SIN(('OddsRatio_working_3-way'!Y425+4*PI())/3)</f>
        <v>-0.53404457277531114</v>
      </c>
      <c r="AF425" s="11">
        <f>-'OddsRatio_working_3-way'!U425/(3*'OddsRatio_working_3-way'!X425^(1/3))*COS(('OddsRatio_working_3-way'!Y425)/3)</f>
        <v>0.52323375410643269</v>
      </c>
      <c r="AG425" s="11">
        <f>-'OddsRatio_working_3-way'!U425/(3*'OddsRatio_working_3-way'!X425^(1/3))*COS(('OddsRatio_working_3-way'!Y425+2*PI())/3)</f>
        <v>-0.40175857944682131</v>
      </c>
      <c r="AH425" s="11">
        <f>-'OddsRatio_working_3-way'!U425/(3*'OddsRatio_working_3-way'!X425^(1/3))*COS(('OddsRatio_working_3-way'!Y425+4*PI())/3)</f>
        <v>-0.12147517465961152</v>
      </c>
      <c r="AI425" s="11">
        <f>'OddsRatio_working_3-way'!U425/(3*'OddsRatio_working_3-way'!X425^(1/3))*SIN(('OddsRatio_working_3-way'!Y425)/3)</f>
        <v>-0.16182169920328054</v>
      </c>
      <c r="AJ425" s="11">
        <f>'OddsRatio_working_3-way'!U425/(3*'OddsRatio_working_3-way'!X425^(1/3))*SIN(('OddsRatio_working_3-way'!Y425+2*PI())/3)</f>
        <v>-0.37222287357203082</v>
      </c>
      <c r="AK425" s="11">
        <f>'OddsRatio_working_3-way'!U425/(3*'OddsRatio_working_3-way'!X425^(1/3))*SIN(('OddsRatio_working_3-way'!Y425+4*PI())/3)</f>
        <v>0.53404457277531125</v>
      </c>
      <c r="AL425" s="11">
        <f>'OddsRatio_working_3-way'!Z425+'OddsRatio_working_3-way'!AF425</f>
        <v>1.0464675082128654</v>
      </c>
      <c r="AM425" s="11">
        <f>'OddsRatio_working_3-way'!AA425+'OddsRatio_working_3-way'!AG425</f>
        <v>-0.8035171588936425</v>
      </c>
      <c r="AN425" s="11">
        <f>'OddsRatio_working_3-way'!AB425+'OddsRatio_working_3-way'!AH425</f>
        <v>-0.24295034931922302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1.0464675082128654</v>
      </c>
      <c r="AS425" s="11">
        <f>IF(('OddsRatio_working_3-way'!X425=0),IF(Q425&gt;0,-Q425^(1/3),(-Q425)^(1/3)),'OddsRatio_working_3-way'!AM425-'OddsRatio_working_3-way'!R425/3)</f>
        <v>-0.8035171588936425</v>
      </c>
      <c r="AT425" s="11">
        <f>IF(('OddsRatio_working_3-way'!X425=0),IF(Q425&gt;0,-Q425^(1/3),(-Q425)^(1/3)),'OddsRatio_working_3-way'!AN425-'OddsRatio_working_3-way'!R425/3)</f>
        <v>-0.24295034931922302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4.91</v>
      </c>
      <c r="B426" s="4">
        <f>IF('True_Odds_Calculator_3-way'!B427="","",'True_Odds_Calculator_3-way'!B427)</f>
        <v>3.72</v>
      </c>
      <c r="C426" s="4">
        <f>IF('True_Odds_Calculator_3-way'!C427="","",'True_Odds_Calculator_3-way'!C427)</f>
        <v>1.81</v>
      </c>
      <c r="D426" s="9">
        <f t="shared" si="91"/>
        <v>0.1970281591092114</v>
      </c>
      <c r="E426" s="9">
        <f t="shared" si="92"/>
        <v>0.26075126657737002</v>
      </c>
      <c r="F426" s="9">
        <f t="shared" si="93"/>
        <v>0.54222057431341841</v>
      </c>
      <c r="G426" s="9">
        <f t="shared" si="94"/>
        <v>1.0423060495516556</v>
      </c>
      <c r="H426" s="9">
        <f t="shared" si="95"/>
        <v>5.0754166537469736</v>
      </c>
      <c r="I426" s="9">
        <f t="shared" si="96"/>
        <v>3.8350724547805037</v>
      </c>
      <c r="J426" s="9">
        <f t="shared" si="97"/>
        <v>1.8442679001368407</v>
      </c>
      <c r="K426" s="11">
        <f t="shared" si="98"/>
        <v>0.20366598778004072</v>
      </c>
      <c r="L426" s="11">
        <f t="shared" si="99"/>
        <v>0.26881720430107525</v>
      </c>
      <c r="M426" s="11">
        <f t="shared" si="100"/>
        <v>0.5524861878453039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-0.26057195623522456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0.2250452903646859</v>
      </c>
      <c r="Q426" s="11">
        <f>2*'OddsRatio_working_3-way'!K426*'OddsRatio_working_3-way'!L426*'OddsRatio_working_3-way'!M426</f>
        <v>6.0496045796958574E-2</v>
      </c>
      <c r="R426" s="11">
        <f t="shared" si="101"/>
        <v>0</v>
      </c>
      <c r="S426" s="11">
        <f t="shared" si="102"/>
        <v>-0.86365890488050878</v>
      </c>
      <c r="T426" s="11">
        <f t="shared" si="103"/>
        <v>-0.23216637227970666</v>
      </c>
      <c r="U426" s="11">
        <f>'OddsRatio_working_3-way'!S426-'OddsRatio_working_3-way'!R426^2/3</f>
        <v>-0.86365890488050878</v>
      </c>
      <c r="V426" s="11">
        <f>'OddsRatio_working_3-way'!S426*'OddsRatio_working_3-way'!R426/3-2*'OddsRatio_working_3-way'!R426^3/27-'OddsRatio_working_3-way'!T426</f>
        <v>0.23216637227970666</v>
      </c>
      <c r="W426" s="11">
        <f>'OddsRatio_working_3-way'!V426^2+4*'OddsRatio_working_3-way'!U426^3/27</f>
        <v>-4.1537141079055213E-2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0.15446550221374233</v>
      </c>
      <c r="Y426" s="11">
        <f>IF('OddsRatio_working_3-way'!W426&gt;=0,IF('OddsRatio_working_3-way'!V426+SQRT('OddsRatio_working_3-way'!W426)&gt;0,0,PI()),ACOS('OddsRatio_working_3-way'!V426/(2*'OddsRatio_working_3-way'!X426)))</f>
        <v>0.72044036483739049</v>
      </c>
      <c r="Z426" s="11">
        <f>'OddsRatio_working_3-way'!X426^(1/3)*COS('OddsRatio_working_3-way'!Y426/3)</f>
        <v>0.52115302477582781</v>
      </c>
      <c r="AA426" s="11">
        <f>'OddsRatio_working_3-way'!X426^(1/3)*COS(('OddsRatio_working_3-way'!Y426+2*PI())/3)</f>
        <v>-0.37109515242379804</v>
      </c>
      <c r="AB426" s="11">
        <f>'OddsRatio_working_3-way'!X426^(1/3)*COS(('OddsRatio_working_3-way'!Y426+4*PI())/3)</f>
        <v>-0.15005787235202986</v>
      </c>
      <c r="AC426" s="11">
        <f>'OddsRatio_working_3-way'!X426^(1/3)*SIN('OddsRatio_working_3-way'!Y426/3)</f>
        <v>0.12761593315037825</v>
      </c>
      <c r="AD426" s="11">
        <f>'OddsRatio_working_3-way'!X426^(1/3)*SIN(('OddsRatio_working_3-way'!Y426+2*PI())/3)</f>
        <v>0.38752379213977878</v>
      </c>
      <c r="AE426" s="11">
        <f>'OddsRatio_working_3-way'!X426^(1/3)*SIN(('OddsRatio_working_3-way'!Y426+4*PI())/3)</f>
        <v>-0.51513972529015684</v>
      </c>
      <c r="AF426" s="11">
        <f>-'OddsRatio_working_3-way'!U426/(3*'OddsRatio_working_3-way'!X426^(1/3))*COS(('OddsRatio_working_3-way'!Y426)/3)</f>
        <v>0.5211530247758277</v>
      </c>
      <c r="AG426" s="11">
        <f>-'OddsRatio_working_3-way'!U426/(3*'OddsRatio_working_3-way'!X426^(1/3))*COS(('OddsRatio_working_3-way'!Y426+2*PI())/3)</f>
        <v>-0.37109515242379792</v>
      </c>
      <c r="AH426" s="11">
        <f>-'OddsRatio_working_3-way'!U426/(3*'OddsRatio_working_3-way'!X426^(1/3))*COS(('OddsRatio_working_3-way'!Y426+4*PI())/3)</f>
        <v>-0.15005787235202983</v>
      </c>
      <c r="AI426" s="11">
        <f>'OddsRatio_working_3-way'!U426/(3*'OddsRatio_working_3-way'!X426^(1/3))*SIN(('OddsRatio_working_3-way'!Y426)/3)</f>
        <v>-0.12761593315037822</v>
      </c>
      <c r="AJ426" s="11">
        <f>'OddsRatio_working_3-way'!U426/(3*'OddsRatio_working_3-way'!X426^(1/3))*SIN(('OddsRatio_working_3-way'!Y426+2*PI())/3)</f>
        <v>-0.38752379213977867</v>
      </c>
      <c r="AK426" s="11">
        <f>'OddsRatio_working_3-way'!U426/(3*'OddsRatio_working_3-way'!X426^(1/3))*SIN(('OddsRatio_working_3-way'!Y426+4*PI())/3)</f>
        <v>0.51513972529015672</v>
      </c>
      <c r="AL426" s="11">
        <f>'OddsRatio_working_3-way'!Z426+'OddsRatio_working_3-way'!AF426</f>
        <v>1.0423060495516556</v>
      </c>
      <c r="AM426" s="11">
        <f>'OddsRatio_working_3-way'!AA426+'OddsRatio_working_3-way'!AG426</f>
        <v>-0.74219030484759596</v>
      </c>
      <c r="AN426" s="11">
        <f>'OddsRatio_working_3-way'!AB426+'OddsRatio_working_3-way'!AH426</f>
        <v>-0.30011574470405966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1.0423060495516556</v>
      </c>
      <c r="AS426" s="11">
        <f>IF(('OddsRatio_working_3-way'!X426=0),IF(Q426&gt;0,-Q426^(1/3),(-Q426)^(1/3)),'OddsRatio_working_3-way'!AM426-'OddsRatio_working_3-way'!R426/3)</f>
        <v>-0.74219030484759596</v>
      </c>
      <c r="AT426" s="11">
        <f>IF(('OddsRatio_working_3-way'!X426=0),IF(Q426&gt;0,-Q426^(1/3),(-Q426)^(1/3)),'OddsRatio_working_3-way'!AN426-'OddsRatio_working_3-way'!R426/3)</f>
        <v>-0.30011574470405966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3.55</v>
      </c>
      <c r="B427" s="4">
        <f>IF('True_Odds_Calculator_3-way'!B428="","",'True_Odds_Calculator_3-way'!B428)</f>
        <v>3.41</v>
      </c>
      <c r="C427" s="4">
        <f>IF('True_Odds_Calculator_3-way'!C428="","",'True_Odds_Calculator_3-way'!C428)</f>
        <v>2.21</v>
      </c>
      <c r="D427" s="9">
        <f t="shared" si="91"/>
        <v>0.27326948418786473</v>
      </c>
      <c r="E427" s="9">
        <f t="shared" si="92"/>
        <v>0.28462574702424437</v>
      </c>
      <c r="F427" s="9">
        <f t="shared" si="93"/>
        <v>0.44210476878789079</v>
      </c>
      <c r="G427" s="9">
        <f t="shared" si="94"/>
        <v>1.042898587776782</v>
      </c>
      <c r="H427" s="9">
        <f t="shared" si="95"/>
        <v>3.6593913988307945</v>
      </c>
      <c r="I427" s="9">
        <f t="shared" si="96"/>
        <v>3.5133855965420451</v>
      </c>
      <c r="J427" s="9">
        <f t="shared" si="97"/>
        <v>2.2619072912099063</v>
      </c>
      <c r="K427" s="11">
        <f t="shared" si="98"/>
        <v>0.28169014084507044</v>
      </c>
      <c r="L427" s="11">
        <f t="shared" si="99"/>
        <v>0.29325513196480935</v>
      </c>
      <c r="M427" s="11">
        <f t="shared" si="100"/>
        <v>0.45248868778280543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-0.27795058190333066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0.23062700455329477</v>
      </c>
      <c r="Q427" s="11">
        <f>2*'OddsRatio_working_3-way'!K427*'OddsRatio_working_3-way'!L427*'OddsRatio_working_3-way'!M427</f>
        <v>7.475753794272115E-2</v>
      </c>
      <c r="R427" s="11">
        <f t="shared" si="101"/>
        <v>0</v>
      </c>
      <c r="S427" s="11">
        <f t="shared" si="102"/>
        <v>-0.82974103876316141</v>
      </c>
      <c r="T427" s="11">
        <f t="shared" si="103"/>
        <v>-0.26895981807557906</v>
      </c>
      <c r="U427" s="11">
        <f>'OddsRatio_working_3-way'!S427-'OddsRatio_working_3-way'!R427^2/3</f>
        <v>-0.82974103876316141</v>
      </c>
      <c r="V427" s="11">
        <f>'OddsRatio_working_3-way'!S427*'OddsRatio_working_3-way'!R427/3-2*'OddsRatio_working_3-way'!R427^3/27-'OddsRatio_working_3-way'!T427</f>
        <v>0.26895981807557906</v>
      </c>
      <c r="W427" s="11">
        <f>'OddsRatio_working_3-way'!V427^2+4*'OddsRatio_working_3-way'!U427^3/27</f>
        <v>-1.2290538005367072E-2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0.14545611171811901</v>
      </c>
      <c r="Y427" s="11">
        <f>IF('OddsRatio_working_3-way'!W427&gt;=0,IF('OddsRatio_working_3-way'!V427+SQRT('OddsRatio_working_3-way'!W427)&gt;0,0,PI()),ACOS('OddsRatio_working_3-way'!V427/(2*'OddsRatio_working_3-way'!X427)))</f>
        <v>0.3909711097027635</v>
      </c>
      <c r="Z427" s="11">
        <f>'OddsRatio_working_3-way'!X427^(1/3)*COS('OddsRatio_working_3-way'!Y427/3)</f>
        <v>0.52144929388839112</v>
      </c>
      <c r="AA427" s="11">
        <f>'OddsRatio_working_3-way'!X427^(1/3)*COS(('OddsRatio_working_3-way'!Y427+2*PI())/3)</f>
        <v>-0.31991278019963937</v>
      </c>
      <c r="AB427" s="11">
        <f>'OddsRatio_working_3-way'!X427^(1/3)*COS(('OddsRatio_working_3-way'!Y427+4*PI())/3)</f>
        <v>-0.20153651368875178</v>
      </c>
      <c r="AC427" s="11">
        <f>'OddsRatio_working_3-way'!X427^(1/3)*SIN('OddsRatio_working_3-way'!Y427/3)</f>
        <v>6.834456933572397E-2</v>
      </c>
      <c r="AD427" s="11">
        <f>'OddsRatio_working_3-way'!X427^(1/3)*SIN(('OddsRatio_working_3-way'!Y427+2*PI())/3)</f>
        <v>0.4174160506249423</v>
      </c>
      <c r="AE427" s="11">
        <f>'OddsRatio_working_3-way'!X427^(1/3)*SIN(('OddsRatio_working_3-way'!Y427+4*PI())/3)</f>
        <v>-0.48576061996066622</v>
      </c>
      <c r="AF427" s="11">
        <f>-'OddsRatio_working_3-way'!U427/(3*'OddsRatio_working_3-way'!X427^(1/3))*COS(('OddsRatio_working_3-way'!Y427)/3)</f>
        <v>0.52144929388839101</v>
      </c>
      <c r="AG427" s="11">
        <f>-'OddsRatio_working_3-way'!U427/(3*'OddsRatio_working_3-way'!X427^(1/3))*COS(('OddsRatio_working_3-way'!Y427+2*PI())/3)</f>
        <v>-0.31991278019963926</v>
      </c>
      <c r="AH427" s="11">
        <f>-'OddsRatio_working_3-way'!U427/(3*'OddsRatio_working_3-way'!X427^(1/3))*COS(('OddsRatio_working_3-way'!Y427+4*PI())/3)</f>
        <v>-0.20153651368875175</v>
      </c>
      <c r="AI427" s="11">
        <f>'OddsRatio_working_3-way'!U427/(3*'OddsRatio_working_3-way'!X427^(1/3))*SIN(('OddsRatio_working_3-way'!Y427)/3)</f>
        <v>-6.8344569335723956E-2</v>
      </c>
      <c r="AJ427" s="11">
        <f>'OddsRatio_working_3-way'!U427/(3*'OddsRatio_working_3-way'!X427^(1/3))*SIN(('OddsRatio_working_3-way'!Y427+2*PI())/3)</f>
        <v>-0.41741605062494225</v>
      </c>
      <c r="AK427" s="11">
        <f>'OddsRatio_working_3-way'!U427/(3*'OddsRatio_working_3-way'!X427^(1/3))*SIN(('OddsRatio_working_3-way'!Y427+4*PI())/3)</f>
        <v>0.48576061996066611</v>
      </c>
      <c r="AL427" s="11">
        <f>'OddsRatio_working_3-way'!Z427+'OddsRatio_working_3-way'!AF427</f>
        <v>1.042898587776782</v>
      </c>
      <c r="AM427" s="11">
        <f>'OddsRatio_working_3-way'!AA427+'OddsRatio_working_3-way'!AG427</f>
        <v>-0.63982556039927863</v>
      </c>
      <c r="AN427" s="11">
        <f>'OddsRatio_working_3-way'!AB427+'OddsRatio_working_3-way'!AH427</f>
        <v>-0.4030730273775035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1.042898587776782</v>
      </c>
      <c r="AS427" s="11">
        <f>IF(('OddsRatio_working_3-way'!X427=0),IF(Q427&gt;0,-Q427^(1/3),(-Q427)^(1/3)),'OddsRatio_working_3-way'!AM427-'OddsRatio_working_3-way'!R427/3)</f>
        <v>-0.63982556039927863</v>
      </c>
      <c r="AT427" s="11">
        <f>IF(('OddsRatio_working_3-way'!X427=0),IF(Q427&gt;0,-Q427^(1/3),(-Q427)^(1/3)),'OddsRatio_working_3-way'!AN427-'OddsRatio_working_3-way'!R427/3)</f>
        <v>-0.4030730273775035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2.83</v>
      </c>
      <c r="B428" s="4">
        <f>IF('True_Odds_Calculator_3-way'!B429="","",'True_Odds_Calculator_3-way'!B429)</f>
        <v>3.26</v>
      </c>
      <c r="C428" s="4">
        <f>IF('True_Odds_Calculator_3-way'!C429="","",'True_Odds_Calculator_3-way'!C429)</f>
        <v>2.72</v>
      </c>
      <c r="D428" s="9">
        <f t="shared" si="91"/>
        <v>0.34393949860813794</v>
      </c>
      <c r="E428" s="9">
        <f t="shared" si="92"/>
        <v>0.29800080005668589</v>
      </c>
      <c r="F428" s="9">
        <f t="shared" si="93"/>
        <v>0.35805970133517573</v>
      </c>
      <c r="G428" s="9">
        <f t="shared" si="94"/>
        <v>1.0423432251191249</v>
      </c>
      <c r="H428" s="9">
        <f t="shared" si="95"/>
        <v>2.9074881019679983</v>
      </c>
      <c r="I428" s="9">
        <f t="shared" si="96"/>
        <v>3.3556956887692229</v>
      </c>
      <c r="J428" s="9">
        <f t="shared" si="97"/>
        <v>2.7928303472048954</v>
      </c>
      <c r="K428" s="11">
        <f t="shared" si="98"/>
        <v>0.35335689045936397</v>
      </c>
      <c r="L428" s="11">
        <f t="shared" si="99"/>
        <v>0.30674846625766872</v>
      </c>
      <c r="M428" s="11">
        <f t="shared" si="100"/>
        <v>0.36764705882352938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-0.28347517766672214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0.23152782542052788</v>
      </c>
      <c r="Q428" s="11">
        <f>2*'OddsRatio_working_3-way'!K428*'OddsRatio_working_3-way'!L428*'OddsRatio_working_3-way'!M428</f>
        <v>7.9699767786756567E-2</v>
      </c>
      <c r="R428" s="11">
        <f t="shared" si="101"/>
        <v>0</v>
      </c>
      <c r="S428" s="11">
        <f t="shared" si="102"/>
        <v>-0.81674814467435297</v>
      </c>
      <c r="T428" s="11">
        <f t="shared" si="103"/>
        <v>-0.28115254549891661</v>
      </c>
      <c r="U428" s="11">
        <f>'OddsRatio_working_3-way'!S428-'OddsRatio_working_3-way'!R428^2/3</f>
        <v>-0.81674814467435297</v>
      </c>
      <c r="V428" s="11">
        <f>'OddsRatio_working_3-way'!S428*'OddsRatio_working_3-way'!R428/3-2*'OddsRatio_working_3-way'!R428^3/27-'OddsRatio_working_3-way'!T428</f>
        <v>0.28115254549891661</v>
      </c>
      <c r="W428" s="11">
        <f>'OddsRatio_working_3-way'!V428^2+4*'OddsRatio_working_3-way'!U428^3/27</f>
        <v>-1.6694441558174899E-3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0.14205298131008889</v>
      </c>
      <c r="Y428" s="11">
        <f>IF('OddsRatio_working_3-way'!W428&gt;=0,IF('OddsRatio_working_3-way'!V428+SQRT('OddsRatio_working_3-way'!W428)&gt;0,0,PI()),ACOS('OddsRatio_working_3-way'!V428/(2*'OddsRatio_working_3-way'!X428)))</f>
        <v>0.14431589319904914</v>
      </c>
      <c r="Z428" s="11">
        <f>'OddsRatio_working_3-way'!X428^(1/3)*COS('OddsRatio_working_3-way'!Y428/3)</f>
        <v>0.52117161255956246</v>
      </c>
      <c r="AA428" s="11">
        <f>'OddsRatio_working_3-way'!X428^(1/3)*COS(('OddsRatio_working_3-way'!Y428+2*PI())/3)</f>
        <v>-0.28231479302876</v>
      </c>
      <c r="AB428" s="11">
        <f>'OddsRatio_working_3-way'!X428^(1/3)*COS(('OddsRatio_working_3-way'!Y428+4*PI())/3)</f>
        <v>-0.23885681953080254</v>
      </c>
      <c r="AC428" s="11">
        <f>'OddsRatio_working_3-way'!X428^(1/3)*SIN('OddsRatio_working_3-way'!Y428/3)</f>
        <v>2.5090472697481488E-2</v>
      </c>
      <c r="AD428" s="11">
        <f>'OddsRatio_working_3-way'!X428^(1/3)*SIN(('OddsRatio_working_3-way'!Y428+2*PI())/3)</f>
        <v>0.43880261985914137</v>
      </c>
      <c r="AE428" s="11">
        <f>'OddsRatio_working_3-way'!X428^(1/3)*SIN(('OddsRatio_working_3-way'!Y428+4*PI())/3)</f>
        <v>-0.46389309255662275</v>
      </c>
      <c r="AF428" s="11">
        <f>-'OddsRatio_working_3-way'!U428/(3*'OddsRatio_working_3-way'!X428^(1/3))*COS(('OddsRatio_working_3-way'!Y428)/3)</f>
        <v>0.52117161255956235</v>
      </c>
      <c r="AG428" s="11">
        <f>-'OddsRatio_working_3-way'!U428/(3*'OddsRatio_working_3-way'!X428^(1/3))*COS(('OddsRatio_working_3-way'!Y428+2*PI())/3)</f>
        <v>-0.28231479302875995</v>
      </c>
      <c r="AH428" s="11">
        <f>-'OddsRatio_working_3-way'!U428/(3*'OddsRatio_working_3-way'!X428^(1/3))*COS(('OddsRatio_working_3-way'!Y428+4*PI())/3)</f>
        <v>-0.23885681953080248</v>
      </c>
      <c r="AI428" s="11">
        <f>'OddsRatio_working_3-way'!U428/(3*'OddsRatio_working_3-way'!X428^(1/3))*SIN(('OddsRatio_working_3-way'!Y428)/3)</f>
        <v>-2.5090472697481481E-2</v>
      </c>
      <c r="AJ428" s="11">
        <f>'OddsRatio_working_3-way'!U428/(3*'OddsRatio_working_3-way'!X428^(1/3))*SIN(('OddsRatio_working_3-way'!Y428+2*PI())/3)</f>
        <v>-0.43880261985914126</v>
      </c>
      <c r="AK428" s="11">
        <f>'OddsRatio_working_3-way'!U428/(3*'OddsRatio_working_3-way'!X428^(1/3))*SIN(('OddsRatio_working_3-way'!Y428+4*PI())/3)</f>
        <v>0.46389309255662264</v>
      </c>
      <c r="AL428" s="11">
        <f>'OddsRatio_working_3-way'!Z428+'OddsRatio_working_3-way'!AF428</f>
        <v>1.0423432251191249</v>
      </c>
      <c r="AM428" s="11">
        <f>'OddsRatio_working_3-way'!AA428+'OddsRatio_working_3-way'!AG428</f>
        <v>-0.56462958605751989</v>
      </c>
      <c r="AN428" s="11">
        <f>'OddsRatio_working_3-way'!AB428+'OddsRatio_working_3-way'!AH428</f>
        <v>-0.47771363906160502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1.0423432251191249</v>
      </c>
      <c r="AS428" s="11">
        <f>IF(('OddsRatio_working_3-way'!X428=0),IF(Q428&gt;0,-Q428^(1/3),(-Q428)^(1/3)),'OddsRatio_working_3-way'!AM428-'OddsRatio_working_3-way'!R428/3)</f>
        <v>-0.56462958605751989</v>
      </c>
      <c r="AT428" s="11">
        <f>IF(('OddsRatio_working_3-way'!X428=0),IF(Q428&gt;0,-Q428^(1/3),(-Q428)^(1/3)),'OddsRatio_working_3-way'!AN428-'OddsRatio_working_3-way'!R428/3)</f>
        <v>-0.47771363906160502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1.93</v>
      </c>
      <c r="B429" s="4">
        <f>IF('True_Odds_Calculator_3-way'!B430="","",'True_Odds_Calculator_3-way'!B430)</f>
        <v>3.62</v>
      </c>
      <c r="C429" s="4">
        <f>IF('True_Odds_Calculator_3-way'!C430="","",'True_Odds_Calculator_3-way'!C430)</f>
        <v>4.29</v>
      </c>
      <c r="D429" s="9">
        <f t="shared" si="91"/>
        <v>0.50714117008948223</v>
      </c>
      <c r="E429" s="9">
        <f t="shared" si="92"/>
        <v>0.26753240775601955</v>
      </c>
      <c r="F429" s="9">
        <f t="shared" si="93"/>
        <v>0.22532642215449833</v>
      </c>
      <c r="G429" s="9">
        <f t="shared" si="94"/>
        <v>1.0449866079558687</v>
      </c>
      <c r="H429" s="9">
        <f t="shared" si="95"/>
        <v>1.9718375453989578</v>
      </c>
      <c r="I429" s="9">
        <f t="shared" si="96"/>
        <v>3.7378649128443757</v>
      </c>
      <c r="J429" s="9">
        <f t="shared" si="97"/>
        <v>4.4380059401748078</v>
      </c>
      <c r="K429" s="11">
        <f t="shared" si="98"/>
        <v>0.5181347150259068</v>
      </c>
      <c r="L429" s="11">
        <f t="shared" si="99"/>
        <v>0.27624309392265195</v>
      </c>
      <c r="M429" s="11">
        <f t="shared" si="100"/>
        <v>0.23310023310023309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-0.26745884579451695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0.22820908516382707</v>
      </c>
      <c r="Q429" s="11">
        <f>2*'OddsRatio_working_3-way'!K429*'OddsRatio_working_3-way'!L429*'OddsRatio_working_3-way'!M429</f>
        <v>6.6727802679481613E-2</v>
      </c>
      <c r="R429" s="11">
        <f t="shared" si="101"/>
        <v>0</v>
      </c>
      <c r="S429" s="11">
        <f t="shared" si="102"/>
        <v>-0.85324934565505206</v>
      </c>
      <c r="T429" s="11">
        <f t="shared" si="103"/>
        <v>-0.24948811276463517</v>
      </c>
      <c r="U429" s="11">
        <f>'OddsRatio_working_3-way'!S429-'OddsRatio_working_3-way'!R429^2/3</f>
        <v>-0.85324934565505206</v>
      </c>
      <c r="V429" s="11">
        <f>'OddsRatio_working_3-way'!S429*'OddsRatio_working_3-way'!R429/3-2*'OddsRatio_working_3-way'!R429^3/27-'OddsRatio_working_3-way'!T429</f>
        <v>0.24948811276463517</v>
      </c>
      <c r="W429" s="11">
        <f>'OddsRatio_working_3-way'!V429^2+4*'OddsRatio_working_3-way'!U429^3/27</f>
        <v>-2.9784557818036135E-2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0.1516813075405927</v>
      </c>
      <c r="Y429" s="11">
        <f>IF('OddsRatio_working_3-way'!W429&gt;=0,IF('OddsRatio_working_3-way'!V429+SQRT('OddsRatio_working_3-way'!W429)&gt;0,0,PI()),ACOS('OddsRatio_working_3-way'!V429/(2*'OddsRatio_working_3-way'!X429)))</f>
        <v>0.60516385154181052</v>
      </c>
      <c r="Z429" s="11">
        <f>'OddsRatio_working_3-way'!X429^(1/3)*COS('OddsRatio_working_3-way'!Y429/3)</f>
        <v>0.52249330397793436</v>
      </c>
      <c r="AA429" s="11">
        <f>'OddsRatio_working_3-way'!X429^(1/3)*COS(('OddsRatio_working_3-way'!Y429+2*PI())/3)</f>
        <v>-0.35378257413506892</v>
      </c>
      <c r="AB429" s="11">
        <f>'OddsRatio_working_3-way'!X429^(1/3)*COS(('OddsRatio_working_3-way'!Y429+4*PI())/3)</f>
        <v>-0.16871072984286556</v>
      </c>
      <c r="AC429" s="11">
        <f>'OddsRatio_working_3-way'!X429^(1/3)*SIN('OddsRatio_working_3-way'!Y429/3)</f>
        <v>0.1068512791215243</v>
      </c>
      <c r="AD429" s="11">
        <f>'OddsRatio_working_3-way'!X429^(1/3)*SIN(('OddsRatio_working_3-way'!Y429+2*PI())/3)</f>
        <v>0.39906683499139395</v>
      </c>
      <c r="AE429" s="11">
        <f>'OddsRatio_working_3-way'!X429^(1/3)*SIN(('OddsRatio_working_3-way'!Y429+4*PI())/3)</f>
        <v>-0.50591811411291809</v>
      </c>
      <c r="AF429" s="11">
        <f>-'OddsRatio_working_3-way'!U429/(3*'OddsRatio_working_3-way'!X429^(1/3))*COS(('OddsRatio_working_3-way'!Y429)/3)</f>
        <v>0.52249330397793436</v>
      </c>
      <c r="AG429" s="11">
        <f>-'OddsRatio_working_3-way'!U429/(3*'OddsRatio_working_3-way'!X429^(1/3))*COS(('OddsRatio_working_3-way'!Y429+2*PI())/3)</f>
        <v>-0.35378257413506892</v>
      </c>
      <c r="AH429" s="11">
        <f>-'OddsRatio_working_3-way'!U429/(3*'OddsRatio_working_3-way'!X429^(1/3))*COS(('OddsRatio_working_3-way'!Y429+4*PI())/3)</f>
        <v>-0.16871072984286556</v>
      </c>
      <c r="AI429" s="11">
        <f>'OddsRatio_working_3-way'!U429/(3*'OddsRatio_working_3-way'!X429^(1/3))*SIN(('OddsRatio_working_3-way'!Y429)/3)</f>
        <v>-0.1068512791215243</v>
      </c>
      <c r="AJ429" s="11">
        <f>'OddsRatio_working_3-way'!U429/(3*'OddsRatio_working_3-way'!X429^(1/3))*SIN(('OddsRatio_working_3-way'!Y429+2*PI())/3)</f>
        <v>-0.39906683499139395</v>
      </c>
      <c r="AK429" s="11">
        <f>'OddsRatio_working_3-way'!U429/(3*'OddsRatio_working_3-way'!X429^(1/3))*SIN(('OddsRatio_working_3-way'!Y429+4*PI())/3)</f>
        <v>0.50591811411291809</v>
      </c>
      <c r="AL429" s="11">
        <f>'OddsRatio_working_3-way'!Z429+'OddsRatio_working_3-way'!AF429</f>
        <v>1.0449866079558687</v>
      </c>
      <c r="AM429" s="11">
        <f>'OddsRatio_working_3-way'!AA429+'OddsRatio_working_3-way'!AG429</f>
        <v>-0.70756514827013783</v>
      </c>
      <c r="AN429" s="11">
        <f>'OddsRatio_working_3-way'!AB429+'OddsRatio_working_3-way'!AH429</f>
        <v>-0.33742145968573112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1.0449866079558687</v>
      </c>
      <c r="AS429" s="11">
        <f>IF(('OddsRatio_working_3-way'!X429=0),IF(Q429&gt;0,-Q429^(1/3),(-Q429)^(1/3)),'OddsRatio_working_3-way'!AM429-'OddsRatio_working_3-way'!R429/3)</f>
        <v>-0.70756514827013783</v>
      </c>
      <c r="AT429" s="11">
        <f>IF(('OddsRatio_working_3-way'!X429=0),IF(Q429&gt;0,-Q429^(1/3),(-Q429)^(1/3)),'OddsRatio_working_3-way'!AN429-'OddsRatio_working_3-way'!R429/3)</f>
        <v>-0.33742145968573112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2.0699999999999998</v>
      </c>
      <c r="B430" s="4">
        <f>IF('True_Odds_Calculator_3-way'!B431="","",'True_Odds_Calculator_3-way'!B431)</f>
        <v>3.54</v>
      </c>
      <c r="C430" s="4">
        <f>IF('True_Odds_Calculator_3-way'!C431="","",'True_Odds_Calculator_3-way'!C431)</f>
        <v>3.79</v>
      </c>
      <c r="D430" s="9">
        <f t="shared" si="91"/>
        <v>0.47165998737703446</v>
      </c>
      <c r="E430" s="9">
        <f t="shared" si="92"/>
        <v>0.27329136716047958</v>
      </c>
      <c r="F430" s="9">
        <f t="shared" si="93"/>
        <v>0.25504864546248612</v>
      </c>
      <c r="G430" s="9">
        <f t="shared" si="94"/>
        <v>1.0468891276482828</v>
      </c>
      <c r="H430" s="9">
        <f t="shared" si="95"/>
        <v>2.1201713665836621</v>
      </c>
      <c r="I430" s="9">
        <f t="shared" si="96"/>
        <v>3.6590983842266391</v>
      </c>
      <c r="J430" s="9">
        <f t="shared" si="97"/>
        <v>3.9208206661387082</v>
      </c>
      <c r="K430" s="11">
        <f t="shared" si="98"/>
        <v>0.48309178743961356</v>
      </c>
      <c r="L430" s="11">
        <f t="shared" si="99"/>
        <v>0.2824858757062147</v>
      </c>
      <c r="M430" s="11">
        <f t="shared" si="100"/>
        <v>0.26385224274406333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-0.2730290639305365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0.23044492938699276</v>
      </c>
      <c r="Q430" s="11">
        <f>2*'OddsRatio_working_3-way'!K430*'OddsRatio_working_3-way'!L430*'OddsRatio_working_3-way'!M430</f>
        <v>7.2014040433435234E-2</v>
      </c>
      <c r="R430" s="11">
        <f t="shared" si="101"/>
        <v>0</v>
      </c>
      <c r="S430" s="11">
        <f t="shared" si="102"/>
        <v>-0.84403076386630438</v>
      </c>
      <c r="T430" s="11">
        <f t="shared" si="103"/>
        <v>-0.2637596137082201</v>
      </c>
      <c r="U430" s="11">
        <f>'OddsRatio_working_3-way'!S430-'OddsRatio_working_3-way'!R430^2/3</f>
        <v>-0.84403076386630438</v>
      </c>
      <c r="V430" s="11">
        <f>'OddsRatio_working_3-way'!S430*'OddsRatio_working_3-way'!R430/3-2*'OddsRatio_working_3-way'!R430^3/27-'OddsRatio_working_3-way'!T430</f>
        <v>0.2637596137082201</v>
      </c>
      <c r="W430" s="11">
        <f>'OddsRatio_working_3-way'!V430^2+4*'OddsRatio_working_3-way'!U430^3/27</f>
        <v>-1.9508988994972956E-2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0.1492297916121999</v>
      </c>
      <c r="Y430" s="11">
        <f>IF('OddsRatio_working_3-way'!W430&gt;=0,IF('OddsRatio_working_3-way'!V430+SQRT('OddsRatio_working_3-way'!W430)&gt;0,0,PI()),ACOS('OddsRatio_working_3-way'!V430/(2*'OddsRatio_working_3-way'!X430)))</f>
        <v>0.48700920929130631</v>
      </c>
      <c r="Z430" s="11">
        <f>'OddsRatio_working_3-way'!X430^(1/3)*COS('OddsRatio_working_3-way'!Y430/3)</f>
        <v>0.5234445638241414</v>
      </c>
      <c r="AA430" s="11">
        <f>'OddsRatio_working_3-way'!X430^(1/3)*COS(('OddsRatio_working_3-way'!Y430+2*PI())/3)</f>
        <v>-0.33596534501423425</v>
      </c>
      <c r="AB430" s="11">
        <f>'OddsRatio_working_3-way'!X430^(1/3)*COS(('OddsRatio_working_3-way'!Y430+4*PI())/3)</f>
        <v>-0.18747921880990726</v>
      </c>
      <c r="AC430" s="11">
        <f>'OddsRatio_working_3-way'!X430^(1/3)*SIN('OddsRatio_working_3-way'!Y430/3)</f>
        <v>8.5728504934993066E-2</v>
      </c>
      <c r="AD430" s="11">
        <f>'OddsRatio_working_3-way'!X430^(1/3)*SIN(('OddsRatio_working_3-way'!Y430+2*PI())/3)</f>
        <v>0.41045203727707491</v>
      </c>
      <c r="AE430" s="11">
        <f>'OddsRatio_working_3-way'!X430^(1/3)*SIN(('OddsRatio_working_3-way'!Y430+4*PI())/3)</f>
        <v>-0.49618054221206787</v>
      </c>
      <c r="AF430" s="11">
        <f>-'OddsRatio_working_3-way'!U430/(3*'OddsRatio_working_3-way'!X430^(1/3))*COS(('OddsRatio_working_3-way'!Y430)/3)</f>
        <v>0.52344456382414151</v>
      </c>
      <c r="AG430" s="11">
        <f>-'OddsRatio_working_3-way'!U430/(3*'OddsRatio_working_3-way'!X430^(1/3))*COS(('OddsRatio_working_3-way'!Y430+2*PI())/3)</f>
        <v>-0.33596534501423431</v>
      </c>
      <c r="AH430" s="11">
        <f>-'OddsRatio_working_3-way'!U430/(3*'OddsRatio_working_3-way'!X430^(1/3))*COS(('OddsRatio_working_3-way'!Y430+4*PI())/3)</f>
        <v>-0.18747921880990731</v>
      </c>
      <c r="AI430" s="11">
        <f>'OddsRatio_working_3-way'!U430/(3*'OddsRatio_working_3-way'!X430^(1/3))*SIN(('OddsRatio_working_3-way'!Y430)/3)</f>
        <v>-8.572850493499308E-2</v>
      </c>
      <c r="AJ430" s="11">
        <f>'OddsRatio_working_3-way'!U430/(3*'OddsRatio_working_3-way'!X430^(1/3))*SIN(('OddsRatio_working_3-way'!Y430+2*PI())/3)</f>
        <v>-0.41045203727707497</v>
      </c>
      <c r="AK430" s="11">
        <f>'OddsRatio_working_3-way'!U430/(3*'OddsRatio_working_3-way'!X430^(1/3))*SIN(('OddsRatio_working_3-way'!Y430+4*PI())/3)</f>
        <v>0.49618054221206798</v>
      </c>
      <c r="AL430" s="11">
        <f>'OddsRatio_working_3-way'!Z430+'OddsRatio_working_3-way'!AF430</f>
        <v>1.0468891276482828</v>
      </c>
      <c r="AM430" s="11">
        <f>'OddsRatio_working_3-way'!AA430+'OddsRatio_working_3-way'!AG430</f>
        <v>-0.6719306900284685</v>
      </c>
      <c r="AN430" s="11">
        <f>'OddsRatio_working_3-way'!AB430+'OddsRatio_working_3-way'!AH430</f>
        <v>-0.37495843761981457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1.0468891276482828</v>
      </c>
      <c r="AS430" s="11">
        <f>IF(('OddsRatio_working_3-way'!X430=0),IF(Q430&gt;0,-Q430^(1/3),(-Q430)^(1/3)),'OddsRatio_working_3-way'!AM430-'OddsRatio_working_3-way'!R430/3)</f>
        <v>-0.6719306900284685</v>
      </c>
      <c r="AT430" s="11">
        <f>IF(('OddsRatio_working_3-way'!X430=0),IF(Q430&gt;0,-Q430^(1/3),(-Q430)^(1/3)),'OddsRatio_working_3-way'!AN430-'OddsRatio_working_3-way'!R430/3)</f>
        <v>-0.37495843761981457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1.56</v>
      </c>
      <c r="B431" s="4">
        <f>IF('True_Odds_Calculator_3-way'!B432="","",'True_Odds_Calculator_3-way'!B432)</f>
        <v>4.0199999999999996</v>
      </c>
      <c r="C431" s="4">
        <f>IF('True_Odds_Calculator_3-way'!C432="","",'True_Odds_Calculator_3-way'!C432)</f>
        <v>7.07</v>
      </c>
      <c r="D431" s="9">
        <f t="shared" si="91"/>
        <v>0.6274877287719226</v>
      </c>
      <c r="E431" s="9">
        <f t="shared" si="92"/>
        <v>0.23800991855200221</v>
      </c>
      <c r="F431" s="9">
        <f t="shared" si="93"/>
        <v>0.13450235267607527</v>
      </c>
      <c r="G431" s="9">
        <f t="shared" si="94"/>
        <v>1.0601011841900698</v>
      </c>
      <c r="H431" s="9">
        <f t="shared" si="95"/>
        <v>1.5936566631464391</v>
      </c>
      <c r="I431" s="9">
        <f t="shared" si="96"/>
        <v>4.2015055762540099</v>
      </c>
      <c r="J431" s="9">
        <f t="shared" si="97"/>
        <v>7.4348141880337231</v>
      </c>
      <c r="K431" s="11">
        <f t="shared" si="98"/>
        <v>0.64102564102564097</v>
      </c>
      <c r="L431" s="11">
        <f t="shared" si="99"/>
        <v>0.24875621890547267</v>
      </c>
      <c r="M431" s="11">
        <f t="shared" si="100"/>
        <v>0.14144271570014144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-0.23153337147721664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0.21764928666066541</v>
      </c>
      <c r="Q431" s="11">
        <f>2*'OddsRatio_working_3-way'!K431*'OddsRatio_working_3-way'!L431*'OddsRatio_working_3-way'!M431</f>
        <v>4.5108660447806301E-2</v>
      </c>
      <c r="R431" s="11">
        <f t="shared" si="101"/>
        <v>0</v>
      </c>
      <c r="S431" s="11">
        <f t="shared" si="102"/>
        <v>-0.94003419581389602</v>
      </c>
      <c r="T431" s="11">
        <f t="shared" si="103"/>
        <v>-0.19482574006505618</v>
      </c>
      <c r="U431" s="11">
        <f>'OddsRatio_working_3-way'!S431-'OddsRatio_working_3-way'!R431^2/3</f>
        <v>-0.94003419581389602</v>
      </c>
      <c r="V431" s="11">
        <f>'OddsRatio_working_3-way'!S431*'OddsRatio_working_3-way'!R431/3-2*'OddsRatio_working_3-way'!R431^3/27-'OddsRatio_working_3-way'!T431</f>
        <v>0.19482574006505618</v>
      </c>
      <c r="W431" s="11">
        <f>'OddsRatio_working_3-way'!V431^2+4*'OddsRatio_working_3-way'!U431^3/27</f>
        <v>-8.5105842054191E-2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0.17540161846893534</v>
      </c>
      <c r="Y431" s="11">
        <f>IF('OddsRatio_working_3-way'!W431&gt;=0,IF('OddsRatio_working_3-way'!V431+SQRT('OddsRatio_working_3-way'!W431)&gt;0,0,PI()),ACOS('OddsRatio_working_3-way'!V431/(2*'OddsRatio_working_3-way'!X431)))</f>
        <v>0.98198800136047626</v>
      </c>
      <c r="Z431" s="11">
        <f>'OddsRatio_working_3-way'!X431^(1/3)*COS('OddsRatio_working_3-way'!Y431/3)</f>
        <v>0.53005059209503491</v>
      </c>
      <c r="AA431" s="11">
        <f>'OddsRatio_working_3-way'!X431^(1/3)*COS(('OddsRatio_working_3-way'!Y431+2*PI())/3)</f>
        <v>-0.42088846141461494</v>
      </c>
      <c r="AB431" s="11">
        <f>'OddsRatio_working_3-way'!X431^(1/3)*COS(('OddsRatio_working_3-way'!Y431+4*PI())/3)</f>
        <v>-0.10916213068042002</v>
      </c>
      <c r="AC431" s="11">
        <f>'OddsRatio_working_3-way'!X431^(1/3)*SIN('OddsRatio_working_3-way'!Y431/3)</f>
        <v>0.17997528096288193</v>
      </c>
      <c r="AD431" s="11">
        <f>'OddsRatio_working_3-way'!X431^(1/3)*SIN(('OddsRatio_working_3-way'!Y431+2*PI())/3)</f>
        <v>0.3690496375638424</v>
      </c>
      <c r="AE431" s="11">
        <f>'OddsRatio_working_3-way'!X431^(1/3)*SIN(('OddsRatio_working_3-way'!Y431+4*PI())/3)</f>
        <v>-0.5490249185267243</v>
      </c>
      <c r="AF431" s="11">
        <f>-'OddsRatio_working_3-way'!U431/(3*'OddsRatio_working_3-way'!X431^(1/3))*COS(('OddsRatio_working_3-way'!Y431)/3)</f>
        <v>0.53005059209503491</v>
      </c>
      <c r="AG431" s="11">
        <f>-'OddsRatio_working_3-way'!U431/(3*'OddsRatio_working_3-way'!X431^(1/3))*COS(('OddsRatio_working_3-way'!Y431+2*PI())/3)</f>
        <v>-0.42088846141461494</v>
      </c>
      <c r="AH431" s="11">
        <f>-'OddsRatio_working_3-way'!U431/(3*'OddsRatio_working_3-way'!X431^(1/3))*COS(('OddsRatio_working_3-way'!Y431+4*PI())/3)</f>
        <v>-0.10916213068042002</v>
      </c>
      <c r="AI431" s="11">
        <f>'OddsRatio_working_3-way'!U431/(3*'OddsRatio_working_3-way'!X431^(1/3))*SIN(('OddsRatio_working_3-way'!Y431)/3)</f>
        <v>-0.17997528096288193</v>
      </c>
      <c r="AJ431" s="11">
        <f>'OddsRatio_working_3-way'!U431/(3*'OddsRatio_working_3-way'!X431^(1/3))*SIN(('OddsRatio_working_3-way'!Y431+2*PI())/3)</f>
        <v>-0.3690496375638424</v>
      </c>
      <c r="AK431" s="11">
        <f>'OddsRatio_working_3-way'!U431/(3*'OddsRatio_working_3-way'!X431^(1/3))*SIN(('OddsRatio_working_3-way'!Y431+4*PI())/3)</f>
        <v>0.5490249185267243</v>
      </c>
      <c r="AL431" s="11">
        <f>'OddsRatio_working_3-way'!Z431+'OddsRatio_working_3-way'!AF431</f>
        <v>1.0601011841900698</v>
      </c>
      <c r="AM431" s="11">
        <f>'OddsRatio_working_3-way'!AA431+'OddsRatio_working_3-way'!AG431</f>
        <v>-0.84177692282922989</v>
      </c>
      <c r="AN431" s="11">
        <f>'OddsRatio_working_3-way'!AB431+'OddsRatio_working_3-way'!AH431</f>
        <v>-0.21832426136084004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1.0601011841900698</v>
      </c>
      <c r="AS431" s="11">
        <f>IF(('OddsRatio_working_3-way'!X431=0),IF(Q431&gt;0,-Q431^(1/3),(-Q431)^(1/3)),'OddsRatio_working_3-way'!AM431-'OddsRatio_working_3-way'!R431/3)</f>
        <v>-0.84177692282922989</v>
      </c>
      <c r="AT431" s="11">
        <f>IF(('OddsRatio_working_3-way'!X431=0),IF(Q431&gt;0,-Q431^(1/3),(-Q431)^(1/3)),'OddsRatio_working_3-way'!AN431-'OddsRatio_working_3-way'!R431/3)</f>
        <v>-0.21832426136084004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2.2799999999999998</v>
      </c>
      <c r="B432" s="4">
        <f>IF('True_Odds_Calculator_3-way'!B433="","",'True_Odds_Calculator_3-way'!B433)</f>
        <v>3.37</v>
      </c>
      <c r="C432" s="4">
        <f>IF('True_Odds_Calculator_3-way'!C433="","",'True_Odds_Calculator_3-way'!C433)</f>
        <v>3.43</v>
      </c>
      <c r="D432" s="9">
        <f t="shared" si="91"/>
        <v>0.42855434454736613</v>
      </c>
      <c r="E432" s="9">
        <f t="shared" si="92"/>
        <v>0.2882739752487678</v>
      </c>
      <c r="F432" s="9">
        <f t="shared" si="93"/>
        <v>0.28317168020386591</v>
      </c>
      <c r="G432" s="9">
        <f t="shared" si="94"/>
        <v>1.0417393359852574</v>
      </c>
      <c r="H432" s="9">
        <f t="shared" si="95"/>
        <v>2.3334263500611288</v>
      </c>
      <c r="I432" s="9">
        <f t="shared" si="96"/>
        <v>3.4689222262850605</v>
      </c>
      <c r="J432" s="9">
        <f t="shared" si="97"/>
        <v>3.5314265864441761</v>
      </c>
      <c r="K432" s="11">
        <f t="shared" si="98"/>
        <v>0.43859649122807021</v>
      </c>
      <c r="L432" s="11">
        <f t="shared" si="99"/>
        <v>0.29673590504451036</v>
      </c>
      <c r="M432" s="11">
        <f t="shared" si="100"/>
        <v>0.29154518950437314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-0.27970853676916185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0.23069846845054254</v>
      </c>
      <c r="Q432" s="11">
        <f>2*'OddsRatio_working_3-way'!K432*'OddsRatio_working_3-way'!L432*'OddsRatio_working_3-way'!M432</f>
        <v>7.5887654095573201E-2</v>
      </c>
      <c r="R432" s="11">
        <f t="shared" si="101"/>
        <v>0</v>
      </c>
      <c r="S432" s="11">
        <f t="shared" si="102"/>
        <v>-0.82478164991057679</v>
      </c>
      <c r="T432" s="11">
        <f t="shared" si="103"/>
        <v>-0.27130975326005813</v>
      </c>
      <c r="U432" s="11">
        <f>'OddsRatio_working_3-way'!S432-'OddsRatio_working_3-way'!R432^2/3</f>
        <v>-0.82478164991057679</v>
      </c>
      <c r="V432" s="11">
        <f>'OddsRatio_working_3-way'!S432*'OddsRatio_working_3-way'!R432/3-2*'OddsRatio_working_3-way'!R432^3/27-'OddsRatio_working_3-way'!T432</f>
        <v>0.27130975326005813</v>
      </c>
      <c r="W432" s="11">
        <f>'OddsRatio_working_3-way'!V432^2+4*'OddsRatio_working_3-way'!U432^3/27</f>
        <v>-9.5124843638528245E-3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0.14415396853528387</v>
      </c>
      <c r="Y432" s="11">
        <f>IF('OddsRatio_working_3-way'!W432&gt;=0,IF('OddsRatio_working_3-way'!V432+SQRT('OddsRatio_working_3-way'!W432)&gt;0,0,PI()),ACOS('OddsRatio_working_3-way'!V432/(2*'OddsRatio_working_3-way'!X432)))</f>
        <v>0.34510017710568075</v>
      </c>
      <c r="Z432" s="11">
        <f>'OddsRatio_working_3-way'!X432^(1/3)*COS('OddsRatio_working_3-way'!Y432/3)</f>
        <v>0.52086966799262868</v>
      </c>
      <c r="AA432" s="11">
        <f>'OddsRatio_working_3-way'!X432^(1/3)*COS(('OddsRatio_working_3-way'!Y432+2*PI())/3)</f>
        <v>-0.31255492802520851</v>
      </c>
      <c r="AB432" s="11">
        <f>'OddsRatio_working_3-way'!X432^(1/3)*COS(('OddsRatio_working_3-way'!Y432+4*PI())/3)</f>
        <v>-0.20831473996741987</v>
      </c>
      <c r="AC432" s="11">
        <f>'OddsRatio_working_3-way'!X432^(1/3)*SIN('OddsRatio_working_3-way'!Y432/3)</f>
        <v>6.0183100635541407E-2</v>
      </c>
      <c r="AD432" s="11">
        <f>'OddsRatio_working_3-way'!X432^(1/3)*SIN(('OddsRatio_working_3-way'!Y432+2*PI())/3)</f>
        <v>0.4209948142246121</v>
      </c>
      <c r="AE432" s="11">
        <f>'OddsRatio_working_3-way'!X432^(1/3)*SIN(('OddsRatio_working_3-way'!Y432+4*PI())/3)</f>
        <v>-0.48117791486015349</v>
      </c>
      <c r="AF432" s="11">
        <f>-'OddsRatio_working_3-way'!U432/(3*'OddsRatio_working_3-way'!X432^(1/3))*COS(('OddsRatio_working_3-way'!Y432)/3)</f>
        <v>0.52086966799262868</v>
      </c>
      <c r="AG432" s="11">
        <f>-'OddsRatio_working_3-way'!U432/(3*'OddsRatio_working_3-way'!X432^(1/3))*COS(('OddsRatio_working_3-way'!Y432+2*PI())/3)</f>
        <v>-0.31255492802520851</v>
      </c>
      <c r="AH432" s="11">
        <f>-'OddsRatio_working_3-way'!U432/(3*'OddsRatio_working_3-way'!X432^(1/3))*COS(('OddsRatio_working_3-way'!Y432+4*PI())/3)</f>
        <v>-0.20831473996741987</v>
      </c>
      <c r="AI432" s="11">
        <f>'OddsRatio_working_3-way'!U432/(3*'OddsRatio_working_3-way'!X432^(1/3))*SIN(('OddsRatio_working_3-way'!Y432)/3)</f>
        <v>-6.0183100635541407E-2</v>
      </c>
      <c r="AJ432" s="11">
        <f>'OddsRatio_working_3-way'!U432/(3*'OddsRatio_working_3-way'!X432^(1/3))*SIN(('OddsRatio_working_3-way'!Y432+2*PI())/3)</f>
        <v>-0.4209948142246121</v>
      </c>
      <c r="AK432" s="11">
        <f>'OddsRatio_working_3-way'!U432/(3*'OddsRatio_working_3-way'!X432^(1/3))*SIN(('OddsRatio_working_3-way'!Y432+4*PI())/3)</f>
        <v>0.48117791486015349</v>
      </c>
      <c r="AL432" s="11">
        <f>'OddsRatio_working_3-way'!Z432+'OddsRatio_working_3-way'!AF432</f>
        <v>1.0417393359852574</v>
      </c>
      <c r="AM432" s="11">
        <f>'OddsRatio_working_3-way'!AA432+'OddsRatio_working_3-way'!AG432</f>
        <v>-0.62510985605041702</v>
      </c>
      <c r="AN432" s="11">
        <f>'OddsRatio_working_3-way'!AB432+'OddsRatio_working_3-way'!AH432</f>
        <v>-0.41662947993483973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1.0417393359852574</v>
      </c>
      <c r="AS432" s="11">
        <f>IF(('OddsRatio_working_3-way'!X432=0),IF(Q432&gt;0,-Q432^(1/3),(-Q432)^(1/3)),'OddsRatio_working_3-way'!AM432-'OddsRatio_working_3-way'!R432/3)</f>
        <v>-0.62510985605041702</v>
      </c>
      <c r="AT432" s="11">
        <f>IF(('OddsRatio_working_3-way'!X432=0),IF(Q432&gt;0,-Q432^(1/3),(-Q432)^(1/3)),'OddsRatio_working_3-way'!AN432-'OddsRatio_working_3-way'!R432/3)</f>
        <v>-0.41662947993483973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2.63</v>
      </c>
      <c r="B433" s="4">
        <f>IF('True_Odds_Calculator_3-way'!B434="","",'True_Odds_Calculator_3-way'!B434)</f>
        <v>3.28</v>
      </c>
      <c r="C433" s="4">
        <f>IF('True_Odds_Calculator_3-way'!C434="","",'True_Odds_Calculator_3-way'!C434)</f>
        <v>2.92</v>
      </c>
      <c r="D433" s="9">
        <f t="shared" si="91"/>
        <v>0.37055589376242026</v>
      </c>
      <c r="E433" s="9">
        <f t="shared" si="92"/>
        <v>0.29620648953355883</v>
      </c>
      <c r="F433" s="9">
        <f t="shared" si="93"/>
        <v>0.33323761670402086</v>
      </c>
      <c r="G433" s="9">
        <f t="shared" si="94"/>
        <v>1.0421154672396029</v>
      </c>
      <c r="H433" s="9">
        <f t="shared" si="95"/>
        <v>2.698648211600553</v>
      </c>
      <c r="I433" s="9">
        <f t="shared" si="96"/>
        <v>3.3760232653062943</v>
      </c>
      <c r="J433" s="9">
        <f t="shared" si="97"/>
        <v>3.0008616971000381</v>
      </c>
      <c r="K433" s="11">
        <f t="shared" si="98"/>
        <v>0.38022813688212931</v>
      </c>
      <c r="L433" s="11">
        <f t="shared" si="99"/>
        <v>0.3048780487804878</v>
      </c>
      <c r="M433" s="11">
        <f t="shared" si="100"/>
        <v>0.34246575342465752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-0.28327694912971846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0.23144942762516846</v>
      </c>
      <c r="Q433" s="11">
        <f>2*'OddsRatio_working_3-way'!K433*'OddsRatio_working_3-way'!L433*'OddsRatio_working_3-way'!M433</f>
        <v>7.9399460591824525E-2</v>
      </c>
      <c r="R433" s="11">
        <f t="shared" si="101"/>
        <v>0</v>
      </c>
      <c r="S433" s="11">
        <f t="shared" si="102"/>
        <v>-0.81704292684676894</v>
      </c>
      <c r="T433" s="11">
        <f t="shared" si="103"/>
        <v>-0.28028916872959486</v>
      </c>
      <c r="U433" s="11">
        <f>'OddsRatio_working_3-way'!S433-'OddsRatio_working_3-way'!R433^2/3</f>
        <v>-0.81704292684676894</v>
      </c>
      <c r="V433" s="11">
        <f>'OddsRatio_working_3-way'!S433*'OddsRatio_working_3-way'!R433/3-2*'OddsRatio_working_3-way'!R433^3/27-'OddsRatio_working_3-way'!T433</f>
        <v>0.28028916872959486</v>
      </c>
      <c r="W433" s="11">
        <f>'OddsRatio_working_3-way'!V433^2+4*'OddsRatio_working_3-way'!U433^3/27</f>
        <v>-2.2416081314860781E-3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0.14212989326546807</v>
      </c>
      <c r="Y433" s="11">
        <f>IF('OddsRatio_working_3-way'!W433&gt;=0,IF('OddsRatio_working_3-way'!V433+SQRT('OddsRatio_working_3-way'!W433)&gt;0,0,PI()),ACOS('OddsRatio_working_3-way'!V433/(2*'OddsRatio_working_3-way'!X433)))</f>
        <v>0.16733745356803897</v>
      </c>
      <c r="Z433" s="11">
        <f>'OddsRatio_working_3-way'!X433^(1/3)*COS('OddsRatio_working_3-way'!Y433/3)</f>
        <v>0.52105773361980146</v>
      </c>
      <c r="AA433" s="11">
        <f>'OddsRatio_working_3-way'!X433^(1/3)*COS(('OddsRatio_working_3-way'!Y433+2*PI())/3)</f>
        <v>-0.28572530282651437</v>
      </c>
      <c r="AB433" s="11">
        <f>'OddsRatio_working_3-way'!X433^(1/3)*COS(('OddsRatio_working_3-way'!Y433+4*PI())/3)</f>
        <v>-0.23533243079328714</v>
      </c>
      <c r="AC433" s="11">
        <f>'OddsRatio_working_3-way'!X433^(1/3)*SIN('OddsRatio_working_3-way'!Y433/3)</f>
        <v>2.9094338233622129E-2</v>
      </c>
      <c r="AD433" s="11">
        <f>'OddsRatio_working_3-way'!X433^(1/3)*SIN(('OddsRatio_working_3-way'!Y433+2*PI())/3)</f>
        <v>0.43670206503628189</v>
      </c>
      <c r="AE433" s="11">
        <f>'OddsRatio_working_3-way'!X433^(1/3)*SIN(('OddsRatio_working_3-way'!Y433+4*PI())/3)</f>
        <v>-0.46579640326990401</v>
      </c>
      <c r="AF433" s="11">
        <f>-'OddsRatio_working_3-way'!U433/(3*'OddsRatio_working_3-way'!X433^(1/3))*COS(('OddsRatio_working_3-way'!Y433)/3)</f>
        <v>0.52105773361980146</v>
      </c>
      <c r="AG433" s="11">
        <f>-'OddsRatio_working_3-way'!U433/(3*'OddsRatio_working_3-way'!X433^(1/3))*COS(('OddsRatio_working_3-way'!Y433+2*PI())/3)</f>
        <v>-0.28572530282651437</v>
      </c>
      <c r="AH433" s="11">
        <f>-'OddsRatio_working_3-way'!U433/(3*'OddsRatio_working_3-way'!X433^(1/3))*COS(('OddsRatio_working_3-way'!Y433+4*PI())/3)</f>
        <v>-0.23533243079328714</v>
      </c>
      <c r="AI433" s="11">
        <f>'OddsRatio_working_3-way'!U433/(3*'OddsRatio_working_3-way'!X433^(1/3))*SIN(('OddsRatio_working_3-way'!Y433)/3)</f>
        <v>-2.9094338233622129E-2</v>
      </c>
      <c r="AJ433" s="11">
        <f>'OddsRatio_working_3-way'!U433/(3*'OddsRatio_working_3-way'!X433^(1/3))*SIN(('OddsRatio_working_3-way'!Y433+2*PI())/3)</f>
        <v>-0.43670206503628189</v>
      </c>
      <c r="AK433" s="11">
        <f>'OddsRatio_working_3-way'!U433/(3*'OddsRatio_working_3-way'!X433^(1/3))*SIN(('OddsRatio_working_3-way'!Y433+4*PI())/3)</f>
        <v>0.46579640326990401</v>
      </c>
      <c r="AL433" s="11">
        <f>'OddsRatio_working_3-way'!Z433+'OddsRatio_working_3-way'!AF433</f>
        <v>1.0421154672396029</v>
      </c>
      <c r="AM433" s="11">
        <f>'OddsRatio_working_3-way'!AA433+'OddsRatio_working_3-way'!AG433</f>
        <v>-0.57145060565302874</v>
      </c>
      <c r="AN433" s="11">
        <f>'OddsRatio_working_3-way'!AB433+'OddsRatio_working_3-way'!AH433</f>
        <v>-0.47066486158657428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1.0421154672396029</v>
      </c>
      <c r="AS433" s="11">
        <f>IF(('OddsRatio_working_3-way'!X433=0),IF(Q433&gt;0,-Q433^(1/3),(-Q433)^(1/3)),'OddsRatio_working_3-way'!AM433-'OddsRatio_working_3-way'!R433/3)</f>
        <v>-0.57145060565302874</v>
      </c>
      <c r="AT433" s="11">
        <f>IF(('OddsRatio_working_3-way'!X433=0),IF(Q433&gt;0,-Q433^(1/3),(-Q433)^(1/3)),'OddsRatio_working_3-way'!AN433-'OddsRatio_working_3-way'!R433/3)</f>
        <v>-0.47066486158657428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3.83</v>
      </c>
      <c r="B434" s="4">
        <f>IF('True_Odds_Calculator_3-way'!B435="","",'True_Odds_Calculator_3-way'!B435)</f>
        <v>3.82</v>
      </c>
      <c r="C434" s="4">
        <f>IF('True_Odds_Calculator_3-way'!C435="","",'True_Odds_Calculator_3-way'!C435)</f>
        <v>1.98</v>
      </c>
      <c r="D434" s="9">
        <f t="shared" si="91"/>
        <v>0.25266293274807516</v>
      </c>
      <c r="E434" s="9">
        <f t="shared" si="92"/>
        <v>0.25333192333686616</v>
      </c>
      <c r="F434" s="9">
        <f t="shared" si="93"/>
        <v>0.49400514391505868</v>
      </c>
      <c r="G434" s="9">
        <f t="shared" si="94"/>
        <v>1.0451738976388198</v>
      </c>
      <c r="H434" s="9">
        <f t="shared" si="95"/>
        <v>3.9578421303178599</v>
      </c>
      <c r="I434" s="9">
        <f t="shared" si="96"/>
        <v>3.9473903913414725</v>
      </c>
      <c r="J434" s="9">
        <f t="shared" si="97"/>
        <v>2.0242704196860433</v>
      </c>
      <c r="K434" s="11">
        <f t="shared" si="98"/>
        <v>0.2610966057441253</v>
      </c>
      <c r="L434" s="11">
        <f t="shared" si="99"/>
        <v>0.26178010471204188</v>
      </c>
      <c r="M434" s="11">
        <f t="shared" si="100"/>
        <v>0.50505050505050508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-0.26998167808524187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0.22886859380236274</v>
      </c>
      <c r="Q434" s="11">
        <f>2*'OddsRatio_working_3-way'!K434*'OddsRatio_working_3-way'!L434*'OddsRatio_working_3-way'!M434</f>
        <v>6.9040299789551354E-2</v>
      </c>
      <c r="R434" s="11">
        <f t="shared" si="101"/>
        <v>0</v>
      </c>
      <c r="S434" s="11">
        <f t="shared" si="102"/>
        <v>-0.847718983841939</v>
      </c>
      <c r="T434" s="11">
        <f t="shared" si="103"/>
        <v>-0.25572216707147483</v>
      </c>
      <c r="U434" s="11">
        <f>'OddsRatio_working_3-way'!S434-'OddsRatio_working_3-way'!R434^2/3</f>
        <v>-0.847718983841939</v>
      </c>
      <c r="V434" s="11">
        <f>'OddsRatio_working_3-way'!S434*'OddsRatio_working_3-way'!R434/3-2*'OddsRatio_working_3-way'!R434^3/27-'OddsRatio_working_3-way'!T434</f>
        <v>0.25572216707147483</v>
      </c>
      <c r="W434" s="11">
        <f>'OddsRatio_working_3-way'!V434^2+4*'OddsRatio_working_3-way'!U434^3/27</f>
        <v>-2.4857158949411748E-2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0.1502090091182475</v>
      </c>
      <c r="Y434" s="11">
        <f>IF('OddsRatio_working_3-way'!W434&gt;=0,IF('OddsRatio_working_3-way'!V434+SQRT('OddsRatio_working_3-way'!W434)&gt;0,0,PI()),ACOS('OddsRatio_working_3-way'!V434/(2*'OddsRatio_working_3-way'!X434)))</f>
        <v>0.55248857527662909</v>
      </c>
      <c r="Z434" s="11">
        <f>'OddsRatio_working_3-way'!X434^(1/3)*COS('OddsRatio_working_3-way'!Y434/3)</f>
        <v>0.52258694881940981</v>
      </c>
      <c r="AA434" s="11">
        <f>'OddsRatio_working_3-way'!X434^(1/3)*COS(('OddsRatio_working_3-way'!Y434+2*PI())/3)</f>
        <v>-0.34559594562614898</v>
      </c>
      <c r="AB434" s="11">
        <f>'OddsRatio_working_3-way'!X434^(1/3)*COS(('OddsRatio_working_3-way'!Y434+4*PI())/3)</f>
        <v>-0.17699100319326119</v>
      </c>
      <c r="AC434" s="11">
        <f>'OddsRatio_working_3-way'!X434^(1/3)*SIN('OddsRatio_working_3-way'!Y434/3)</f>
        <v>9.734410890032931E-2</v>
      </c>
      <c r="AD434" s="11">
        <f>'OddsRatio_working_3-way'!X434^(1/3)*SIN(('OddsRatio_working_3-way'!Y434+2*PI())/3)</f>
        <v>0.40390151891364251</v>
      </c>
      <c r="AE434" s="11">
        <f>'OddsRatio_working_3-way'!X434^(1/3)*SIN(('OddsRatio_working_3-way'!Y434+4*PI())/3)</f>
        <v>-0.50124562781397175</v>
      </c>
      <c r="AF434" s="11">
        <f>-'OddsRatio_working_3-way'!U434/(3*'OddsRatio_working_3-way'!X434^(1/3))*COS(('OddsRatio_working_3-way'!Y434)/3)</f>
        <v>0.52258694881940992</v>
      </c>
      <c r="AG434" s="11">
        <f>-'OddsRatio_working_3-way'!U434/(3*'OddsRatio_working_3-way'!X434^(1/3))*COS(('OddsRatio_working_3-way'!Y434+2*PI())/3)</f>
        <v>-0.34559594562614904</v>
      </c>
      <c r="AH434" s="11">
        <f>-'OddsRatio_working_3-way'!U434/(3*'OddsRatio_working_3-way'!X434^(1/3))*COS(('OddsRatio_working_3-way'!Y434+4*PI())/3)</f>
        <v>-0.17699100319326122</v>
      </c>
      <c r="AI434" s="11">
        <f>'OddsRatio_working_3-way'!U434/(3*'OddsRatio_working_3-way'!X434^(1/3))*SIN(('OddsRatio_working_3-way'!Y434)/3)</f>
        <v>-9.7344108900329337E-2</v>
      </c>
      <c r="AJ434" s="11">
        <f>'OddsRatio_working_3-way'!U434/(3*'OddsRatio_working_3-way'!X434^(1/3))*SIN(('OddsRatio_working_3-way'!Y434+2*PI())/3)</f>
        <v>-0.40390151891364262</v>
      </c>
      <c r="AK434" s="11">
        <f>'OddsRatio_working_3-way'!U434/(3*'OddsRatio_working_3-way'!X434^(1/3))*SIN(('OddsRatio_working_3-way'!Y434+4*PI())/3)</f>
        <v>0.50124562781397186</v>
      </c>
      <c r="AL434" s="11">
        <f>'OddsRatio_working_3-way'!Z434+'OddsRatio_working_3-way'!AF434</f>
        <v>1.0451738976388198</v>
      </c>
      <c r="AM434" s="11">
        <f>'OddsRatio_working_3-way'!AA434+'OddsRatio_working_3-way'!AG434</f>
        <v>-0.69119189125229807</v>
      </c>
      <c r="AN434" s="11">
        <f>'OddsRatio_working_3-way'!AB434+'OddsRatio_working_3-way'!AH434</f>
        <v>-0.35398200638652244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1.0451738976388198</v>
      </c>
      <c r="AS434" s="11">
        <f>IF(('OddsRatio_working_3-way'!X434=0),IF(Q434&gt;0,-Q434^(1/3),(-Q434)^(1/3)),'OddsRatio_working_3-way'!AM434-'OddsRatio_working_3-way'!R434/3)</f>
        <v>-0.69119189125229807</v>
      </c>
      <c r="AT434" s="11">
        <f>IF(('OddsRatio_working_3-way'!X434=0),IF(Q434&gt;0,-Q434^(1/3),(-Q434)^(1/3)),'OddsRatio_working_3-way'!AN434-'OddsRatio_working_3-way'!R434/3)</f>
        <v>-0.35398200638652244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2.5099999999999998</v>
      </c>
      <c r="B435" s="4">
        <f>IF('True_Odds_Calculator_3-way'!B436="","",'True_Odds_Calculator_3-way'!B436)</f>
        <v>3.21</v>
      </c>
      <c r="C435" s="4">
        <f>IF('True_Odds_Calculator_3-way'!C436="","",'True_Odds_Calculator_3-way'!C436)</f>
        <v>3.15</v>
      </c>
      <c r="D435" s="9">
        <f t="shared" si="91"/>
        <v>0.38859766702325371</v>
      </c>
      <c r="E435" s="9">
        <f t="shared" si="92"/>
        <v>0.30278020554375579</v>
      </c>
      <c r="F435" s="9">
        <f t="shared" si="93"/>
        <v>0.30862212743299056</v>
      </c>
      <c r="G435" s="9">
        <f t="shared" si="94"/>
        <v>1.0419573806786109</v>
      </c>
      <c r="H435" s="9">
        <f t="shared" si="95"/>
        <v>2.5733556448247024</v>
      </c>
      <c r="I435" s="9">
        <f t="shared" si="96"/>
        <v>3.3027258112997306</v>
      </c>
      <c r="J435" s="9">
        <f t="shared" si="97"/>
        <v>3.2402083684590131</v>
      </c>
      <c r="K435" s="11">
        <f t="shared" si="98"/>
        <v>0.39840637450199207</v>
      </c>
      <c r="L435" s="11">
        <f t="shared" si="99"/>
        <v>0.3115264797507788</v>
      </c>
      <c r="M435" s="11">
        <f t="shared" si="100"/>
        <v>0.31746031746031744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-0.28269516012004015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0.23128570620844519</v>
      </c>
      <c r="Q435" s="11">
        <f>2*'OddsRatio_working_3-way'!K435*'OddsRatio_working_3-way'!L435*'OddsRatio_working_3-way'!M435</f>
        <v>7.8802625624683181E-2</v>
      </c>
      <c r="R435" s="11">
        <f t="shared" si="101"/>
        <v>0</v>
      </c>
      <c r="S435" s="11">
        <f t="shared" si="102"/>
        <v>-0.81814526329433768</v>
      </c>
      <c r="T435" s="11">
        <f t="shared" si="103"/>
        <v>-0.27875477454662267</v>
      </c>
      <c r="U435" s="11">
        <f>'OddsRatio_working_3-way'!S435-'OddsRatio_working_3-way'!R435^2/3</f>
        <v>-0.81814526329433768</v>
      </c>
      <c r="V435" s="11">
        <f>'OddsRatio_working_3-way'!S435*'OddsRatio_working_3-way'!R435/3-2*'OddsRatio_working_3-way'!R435^3/27-'OddsRatio_working_3-way'!T435</f>
        <v>0.27875477454662267</v>
      </c>
      <c r="W435" s="11">
        <f>'OddsRatio_working_3-way'!V435^2+4*'OddsRatio_working_3-way'!U435^3/27</f>
        <v>-3.4268988164456587E-3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0.14241762807758743</v>
      </c>
      <c r="Y435" s="11">
        <f>IF('OddsRatio_working_3-way'!W435&gt;=0,IF('OddsRatio_working_3-way'!V435+SQRT('OddsRatio_working_3-way'!W435)&gt;0,0,PI()),ACOS('OddsRatio_working_3-way'!V435/(2*'OddsRatio_working_3-way'!X435)))</f>
        <v>0.2069963768089329</v>
      </c>
      <c r="Z435" s="11">
        <f>'OddsRatio_working_3-way'!X435^(1/3)*COS('OddsRatio_working_3-way'!Y435/3)</f>
        <v>0.52097869033930544</v>
      </c>
      <c r="AA435" s="11">
        <f>'OddsRatio_working_3-way'!X435^(1/3)*COS(('OddsRatio_working_3-way'!Y435+2*PI())/3)</f>
        <v>-0.29166977144706246</v>
      </c>
      <c r="AB435" s="11">
        <f>'OddsRatio_working_3-way'!X435^(1/3)*COS(('OddsRatio_working_3-way'!Y435+4*PI())/3)</f>
        <v>-0.22930891889224309</v>
      </c>
      <c r="AC435" s="11">
        <f>'OddsRatio_working_3-way'!X435^(1/3)*SIN('OddsRatio_working_3-way'!Y435/3)</f>
        <v>3.600405500941975E-2</v>
      </c>
      <c r="AD435" s="11">
        <f>'OddsRatio_working_3-way'!X435^(1/3)*SIN(('OddsRatio_working_3-way'!Y435+2*PI())/3)</f>
        <v>0.43317875315947524</v>
      </c>
      <c r="AE435" s="11">
        <f>'OddsRatio_working_3-way'!X435^(1/3)*SIN(('OddsRatio_working_3-way'!Y435+4*PI())/3)</f>
        <v>-0.46918280816889479</v>
      </c>
      <c r="AF435" s="11">
        <f>-'OddsRatio_working_3-way'!U435/(3*'OddsRatio_working_3-way'!X435^(1/3))*COS(('OddsRatio_working_3-way'!Y435)/3)</f>
        <v>0.52097869033930544</v>
      </c>
      <c r="AG435" s="11">
        <f>-'OddsRatio_working_3-way'!U435/(3*'OddsRatio_working_3-way'!X435^(1/3))*COS(('OddsRatio_working_3-way'!Y435+2*PI())/3)</f>
        <v>-0.29166977144706246</v>
      </c>
      <c r="AH435" s="11">
        <f>-'OddsRatio_working_3-way'!U435/(3*'OddsRatio_working_3-way'!X435^(1/3))*COS(('OddsRatio_working_3-way'!Y435+4*PI())/3)</f>
        <v>-0.22930891889224309</v>
      </c>
      <c r="AI435" s="11">
        <f>'OddsRatio_working_3-way'!U435/(3*'OddsRatio_working_3-way'!X435^(1/3))*SIN(('OddsRatio_working_3-way'!Y435)/3)</f>
        <v>-3.600405500941975E-2</v>
      </c>
      <c r="AJ435" s="11">
        <f>'OddsRatio_working_3-way'!U435/(3*'OddsRatio_working_3-way'!X435^(1/3))*SIN(('OddsRatio_working_3-way'!Y435+2*PI())/3)</f>
        <v>-0.43317875315947524</v>
      </c>
      <c r="AK435" s="11">
        <f>'OddsRatio_working_3-way'!U435/(3*'OddsRatio_working_3-way'!X435^(1/3))*SIN(('OddsRatio_working_3-way'!Y435+4*PI())/3)</f>
        <v>0.46918280816889479</v>
      </c>
      <c r="AL435" s="11">
        <f>'OddsRatio_working_3-way'!Z435+'OddsRatio_working_3-way'!AF435</f>
        <v>1.0419573806786109</v>
      </c>
      <c r="AM435" s="11">
        <f>'OddsRatio_working_3-way'!AA435+'OddsRatio_working_3-way'!AG435</f>
        <v>-0.58333954289412493</v>
      </c>
      <c r="AN435" s="11">
        <f>'OddsRatio_working_3-way'!AB435+'OddsRatio_working_3-way'!AH435</f>
        <v>-0.45861783778448617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1.0419573806786109</v>
      </c>
      <c r="AS435" s="11">
        <f>IF(('OddsRatio_working_3-way'!X435=0),IF(Q435&gt;0,-Q435^(1/3),(-Q435)^(1/3)),'OddsRatio_working_3-way'!AM435-'OddsRatio_working_3-way'!R435/3)</f>
        <v>-0.58333954289412493</v>
      </c>
      <c r="AT435" s="11">
        <f>IF(('OddsRatio_working_3-way'!X435=0),IF(Q435&gt;0,-Q435^(1/3),(-Q435)^(1/3)),'OddsRatio_working_3-way'!AN435-'OddsRatio_working_3-way'!R435/3)</f>
        <v>-0.45861783778448617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1.57</v>
      </c>
      <c r="B436" s="4">
        <f>IF('True_Odds_Calculator_3-way'!B437="","",'True_Odds_Calculator_3-way'!B437)</f>
        <v>4.2</v>
      </c>
      <c r="C436" s="4">
        <f>IF('True_Odds_Calculator_3-way'!C437="","",'True_Odds_Calculator_3-way'!C437)</f>
        <v>6.68</v>
      </c>
      <c r="D436" s="9">
        <f t="shared" si="91"/>
        <v>0.62622654887250817</v>
      </c>
      <c r="E436" s="9">
        <f t="shared" si="92"/>
        <v>0.22984132395784659</v>
      </c>
      <c r="F436" s="9">
        <f t="shared" si="93"/>
        <v>0.14393212716964532</v>
      </c>
      <c r="G436" s="9">
        <f t="shared" si="94"/>
        <v>1.0471336577721471</v>
      </c>
      <c r="H436" s="9">
        <f t="shared" si="95"/>
        <v>1.596866184930124</v>
      </c>
      <c r="I436" s="9">
        <f t="shared" si="96"/>
        <v>4.3508277048708708</v>
      </c>
      <c r="J436" s="9">
        <f t="shared" si="97"/>
        <v>6.947719176145795</v>
      </c>
      <c r="K436" s="11">
        <f t="shared" si="98"/>
        <v>0.63694267515923564</v>
      </c>
      <c r="L436" s="11">
        <f t="shared" si="99"/>
        <v>0.23809523809523808</v>
      </c>
      <c r="M436" s="11">
        <f t="shared" si="100"/>
        <v>0.14970059880239522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-0.2352056578381001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0.21453907471680841</v>
      </c>
      <c r="Q436" s="11">
        <f>2*'OddsRatio_working_3-way'!K436*'OddsRatio_working_3-way'!L436*'OddsRatio_working_3-way'!M436</f>
        <v>4.5405095178160507E-2</v>
      </c>
      <c r="R436" s="11">
        <f t="shared" si="101"/>
        <v>0</v>
      </c>
      <c r="S436" s="11">
        <f t="shared" si="102"/>
        <v>-0.91213398813936186</v>
      </c>
      <c r="T436" s="11">
        <f t="shared" si="103"/>
        <v>-0.19304423029404483</v>
      </c>
      <c r="U436" s="11">
        <f>'OddsRatio_working_3-way'!S436-'OddsRatio_working_3-way'!R436^2/3</f>
        <v>-0.91213398813936186</v>
      </c>
      <c r="V436" s="11">
        <f>'OddsRatio_working_3-way'!S436*'OddsRatio_working_3-way'!R436/3-2*'OddsRatio_working_3-way'!R436^3/27-'OddsRatio_working_3-way'!T436</f>
        <v>0.19304423029404483</v>
      </c>
      <c r="W436" s="11">
        <f>'OddsRatio_working_3-way'!V436^2+4*'OddsRatio_working_3-way'!U436^3/27</f>
        <v>-7.5161319018962197E-2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0.16765097216298985</v>
      </c>
      <c r="Y436" s="11">
        <f>IF('OddsRatio_working_3-way'!W436&gt;=0,IF('OddsRatio_working_3-way'!V436+SQRT('OddsRatio_working_3-way'!W436)&gt;0,0,PI()),ACOS('OddsRatio_working_3-way'!V436/(2*'OddsRatio_working_3-way'!X436)))</f>
        <v>0.9572965746589529</v>
      </c>
      <c r="Z436" s="11">
        <f>'OddsRatio_working_3-way'!X436^(1/3)*COS('OddsRatio_working_3-way'!Y436/3)</f>
        <v>0.52356682888607353</v>
      </c>
      <c r="AA436" s="11">
        <f>'OddsRatio_working_3-way'!X436^(1/3)*COS(('OddsRatio_working_3-way'!Y436+2*PI())/3)</f>
        <v>-0.41158938495982289</v>
      </c>
      <c r="AB436" s="11">
        <f>'OddsRatio_working_3-way'!X436^(1/3)*COS(('OddsRatio_working_3-way'!Y436+4*PI())/3)</f>
        <v>-0.11197744392625074</v>
      </c>
      <c r="AC436" s="11">
        <f>'OddsRatio_working_3-way'!X436^(1/3)*SIN('OddsRatio_working_3-way'!Y436/3)</f>
        <v>0.17298103480815921</v>
      </c>
      <c r="AD436" s="11">
        <f>'OddsRatio_working_3-way'!X436^(1/3)*SIN(('OddsRatio_working_3-way'!Y436+2*PI())/3)</f>
        <v>0.36693165699012026</v>
      </c>
      <c r="AE436" s="11">
        <f>'OddsRatio_working_3-way'!X436^(1/3)*SIN(('OddsRatio_working_3-way'!Y436+4*PI())/3)</f>
        <v>-0.5399126917982795</v>
      </c>
      <c r="AF436" s="11">
        <f>-'OddsRatio_working_3-way'!U436/(3*'OddsRatio_working_3-way'!X436^(1/3))*COS(('OddsRatio_working_3-way'!Y436)/3)</f>
        <v>0.52356682888607353</v>
      </c>
      <c r="AG436" s="11">
        <f>-'OddsRatio_working_3-way'!U436/(3*'OddsRatio_working_3-way'!X436^(1/3))*COS(('OddsRatio_working_3-way'!Y436+2*PI())/3)</f>
        <v>-0.41158938495982289</v>
      </c>
      <c r="AH436" s="11">
        <f>-'OddsRatio_working_3-way'!U436/(3*'OddsRatio_working_3-way'!X436^(1/3))*COS(('OddsRatio_working_3-way'!Y436+4*PI())/3)</f>
        <v>-0.11197744392625074</v>
      </c>
      <c r="AI436" s="11">
        <f>'OddsRatio_working_3-way'!U436/(3*'OddsRatio_working_3-way'!X436^(1/3))*SIN(('OddsRatio_working_3-way'!Y436)/3)</f>
        <v>-0.17298103480815921</v>
      </c>
      <c r="AJ436" s="11">
        <f>'OddsRatio_working_3-way'!U436/(3*'OddsRatio_working_3-way'!X436^(1/3))*SIN(('OddsRatio_working_3-way'!Y436+2*PI())/3)</f>
        <v>-0.36693165699012026</v>
      </c>
      <c r="AK436" s="11">
        <f>'OddsRatio_working_3-way'!U436/(3*'OddsRatio_working_3-way'!X436^(1/3))*SIN(('OddsRatio_working_3-way'!Y436+4*PI())/3)</f>
        <v>0.5399126917982795</v>
      </c>
      <c r="AL436" s="11">
        <f>'OddsRatio_working_3-way'!Z436+'OddsRatio_working_3-way'!AF436</f>
        <v>1.0471336577721471</v>
      </c>
      <c r="AM436" s="11">
        <f>'OddsRatio_working_3-way'!AA436+'OddsRatio_working_3-way'!AG436</f>
        <v>-0.82317876991964578</v>
      </c>
      <c r="AN436" s="11">
        <f>'OddsRatio_working_3-way'!AB436+'OddsRatio_working_3-way'!AH436</f>
        <v>-0.22395488785250148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1.0471336577721471</v>
      </c>
      <c r="AS436" s="11">
        <f>IF(('OddsRatio_working_3-way'!X436=0),IF(Q436&gt;0,-Q436^(1/3),(-Q436)^(1/3)),'OddsRatio_working_3-way'!AM436-'OddsRatio_working_3-way'!R436/3)</f>
        <v>-0.82317876991964578</v>
      </c>
      <c r="AT436" s="11">
        <f>IF(('OddsRatio_working_3-way'!X436=0),IF(Q436&gt;0,-Q436^(1/3),(-Q436)^(1/3)),'OddsRatio_working_3-way'!AN436-'OddsRatio_working_3-way'!R436/3)</f>
        <v>-0.22395488785250148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2.86</v>
      </c>
      <c r="B437" s="4">
        <f>IF('True_Odds_Calculator_3-way'!B438="","",'True_Odds_Calculator_3-way'!B438)</f>
        <v>3.33</v>
      </c>
      <c r="C437" s="4">
        <f>IF('True_Odds_Calculator_3-way'!C438="","",'True_Odds_Calculator_3-way'!C438)</f>
        <v>2.61</v>
      </c>
      <c r="D437" s="9">
        <f t="shared" si="91"/>
        <v>0.33848128904678965</v>
      </c>
      <c r="E437" s="9">
        <f t="shared" si="92"/>
        <v>0.29000469724967132</v>
      </c>
      <c r="F437" s="9">
        <f t="shared" si="93"/>
        <v>0.37151401370353937</v>
      </c>
      <c r="G437" s="9">
        <f t="shared" si="94"/>
        <v>1.0507382016422855</v>
      </c>
      <c r="H437" s="9">
        <f t="shared" si="95"/>
        <v>2.9543730550546501</v>
      </c>
      <c r="I437" s="9">
        <f t="shared" si="96"/>
        <v>3.448220009826525</v>
      </c>
      <c r="J437" s="9">
        <f t="shared" si="97"/>
        <v>2.6916885046440795</v>
      </c>
      <c r="K437" s="11">
        <f t="shared" si="98"/>
        <v>0.34965034965034969</v>
      </c>
      <c r="L437" s="11">
        <f t="shared" si="99"/>
        <v>0.3003003003003003</v>
      </c>
      <c r="M437" s="11">
        <f t="shared" si="100"/>
        <v>0.38314176245210729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-0.28070100483893601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0.23333356666690006</v>
      </c>
      <c r="Q437" s="11">
        <f>2*'OddsRatio_working_3-way'!K437*'OddsRatio_working_3-way'!L437*'OddsRatio_working_3-way'!M437</f>
        <v>8.0459850574793115E-2</v>
      </c>
      <c r="R437" s="11">
        <f t="shared" si="101"/>
        <v>0</v>
      </c>
      <c r="S437" s="11">
        <f t="shared" si="102"/>
        <v>-0.83125305091367585</v>
      </c>
      <c r="T437" s="11">
        <f t="shared" si="103"/>
        <v>-0.2866389830736813</v>
      </c>
      <c r="U437" s="11">
        <f>'OddsRatio_working_3-way'!S437-'OddsRatio_working_3-way'!R437^2/3</f>
        <v>-0.83125305091367585</v>
      </c>
      <c r="V437" s="11">
        <f>'OddsRatio_working_3-way'!S437*'OddsRatio_working_3-way'!R437/3-2*'OddsRatio_working_3-way'!R437^3/27-'OddsRatio_working_3-way'!T437</f>
        <v>0.2866389830736813</v>
      </c>
      <c r="W437" s="11">
        <f>'OddsRatio_working_3-way'!V437^2+4*'OddsRatio_working_3-way'!U437^3/27</f>
        <v>-2.9315144092813689E-3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0.14585388324175289</v>
      </c>
      <c r="Y437" s="11">
        <f>IF('OddsRatio_working_3-way'!W437&gt;=0,IF('OddsRatio_working_3-way'!V437+SQRT('OddsRatio_working_3-way'!W437)&gt;0,0,PI()),ACOS('OddsRatio_working_3-way'!V437/(2*'OddsRatio_working_3-way'!X437)))</f>
        <v>0.18669115772022615</v>
      </c>
      <c r="Z437" s="11">
        <f>'OddsRatio_working_3-way'!X437^(1/3)*COS('OddsRatio_working_3-way'!Y437/3)</f>
        <v>0.52536910082114285</v>
      </c>
      <c r="AA437" s="11">
        <f>'OddsRatio_working_3-way'!X437^(1/3)*COS(('OddsRatio_working_3-way'!Y437+2*PI())/3)</f>
        <v>-0.291034923515821</v>
      </c>
      <c r="AB437" s="11">
        <f>'OddsRatio_working_3-way'!X437^(1/3)*COS(('OddsRatio_working_3-way'!Y437+4*PI())/3)</f>
        <v>-0.2343341773053218</v>
      </c>
      <c r="AC437" s="11">
        <f>'OddsRatio_working_3-way'!X437^(1/3)*SIN('OddsRatio_working_3-way'!Y437/3)</f>
        <v>3.2736191087884378E-2</v>
      </c>
      <c r="AD437" s="11">
        <f>'OddsRatio_working_3-way'!X437^(1/3)*SIN(('OddsRatio_working_3-way'!Y437+2*PI())/3)</f>
        <v>0.43861489213055554</v>
      </c>
      <c r="AE437" s="11">
        <f>'OddsRatio_working_3-way'!X437^(1/3)*SIN(('OddsRatio_working_3-way'!Y437+4*PI())/3)</f>
        <v>-0.47135108321843994</v>
      </c>
      <c r="AF437" s="11">
        <f>-'OddsRatio_working_3-way'!U437/(3*'OddsRatio_working_3-way'!X437^(1/3))*COS(('OddsRatio_working_3-way'!Y437)/3)</f>
        <v>0.52536910082114274</v>
      </c>
      <c r="AG437" s="11">
        <f>-'OddsRatio_working_3-way'!U437/(3*'OddsRatio_working_3-way'!X437^(1/3))*COS(('OddsRatio_working_3-way'!Y437+2*PI())/3)</f>
        <v>-0.29103492351582094</v>
      </c>
      <c r="AH437" s="11">
        <f>-'OddsRatio_working_3-way'!U437/(3*'OddsRatio_working_3-way'!X437^(1/3))*COS(('OddsRatio_working_3-way'!Y437+4*PI())/3)</f>
        <v>-0.23433417730532174</v>
      </c>
      <c r="AI437" s="11">
        <f>'OddsRatio_working_3-way'!U437/(3*'OddsRatio_working_3-way'!X437^(1/3))*SIN(('OddsRatio_working_3-way'!Y437)/3)</f>
        <v>-3.2736191087884371E-2</v>
      </c>
      <c r="AJ437" s="11">
        <f>'OddsRatio_working_3-way'!U437/(3*'OddsRatio_working_3-way'!X437^(1/3))*SIN(('OddsRatio_working_3-way'!Y437+2*PI())/3)</f>
        <v>-0.43861489213055549</v>
      </c>
      <c r="AK437" s="11">
        <f>'OddsRatio_working_3-way'!U437/(3*'OddsRatio_working_3-way'!X437^(1/3))*SIN(('OddsRatio_working_3-way'!Y437+4*PI())/3)</f>
        <v>0.47135108321843983</v>
      </c>
      <c r="AL437" s="11">
        <f>'OddsRatio_working_3-way'!Z437+'OddsRatio_working_3-way'!AF437</f>
        <v>1.0507382016422855</v>
      </c>
      <c r="AM437" s="11">
        <f>'OddsRatio_working_3-way'!AA437+'OddsRatio_working_3-way'!AG437</f>
        <v>-0.58206984703164188</v>
      </c>
      <c r="AN437" s="11">
        <f>'OddsRatio_working_3-way'!AB437+'OddsRatio_working_3-way'!AH437</f>
        <v>-0.46866835461064354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1.0507382016422855</v>
      </c>
      <c r="AS437" s="11">
        <f>IF(('OddsRatio_working_3-way'!X437=0),IF(Q437&gt;0,-Q437^(1/3),(-Q437)^(1/3)),'OddsRatio_working_3-way'!AM437-'OddsRatio_working_3-way'!R437/3)</f>
        <v>-0.58206984703164188</v>
      </c>
      <c r="AT437" s="11">
        <f>IF(('OddsRatio_working_3-way'!X437=0),IF(Q437&gt;0,-Q437^(1/3),(-Q437)^(1/3)),'OddsRatio_working_3-way'!AN437-'OddsRatio_working_3-way'!R437/3)</f>
        <v>-0.46866835461064354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1.54</v>
      </c>
      <c r="B438" s="4">
        <f>IF('True_Odds_Calculator_3-way'!B439="","",'True_Odds_Calculator_3-way'!B439)</f>
        <v>4.41</v>
      </c>
      <c r="C438" s="4">
        <f>IF('True_Odds_Calculator_3-way'!C439="","",'True_Odds_Calculator_3-way'!C439)</f>
        <v>6.46</v>
      </c>
      <c r="D438" s="9">
        <f t="shared" si="91"/>
        <v>0.63596984207720209</v>
      </c>
      <c r="E438" s="9">
        <f t="shared" si="92"/>
        <v>0.21670303049992537</v>
      </c>
      <c r="F438" s="9">
        <f t="shared" si="93"/>
        <v>0.14732712742287274</v>
      </c>
      <c r="G438" s="9">
        <f t="shared" si="94"/>
        <v>1.0600029710173287</v>
      </c>
      <c r="H438" s="9">
        <f t="shared" si="95"/>
        <v>1.5724016043493574</v>
      </c>
      <c r="I438" s="9">
        <f t="shared" si="96"/>
        <v>4.6146101311690906</v>
      </c>
      <c r="J438" s="9">
        <f t="shared" si="97"/>
        <v>6.7876162217546137</v>
      </c>
      <c r="K438" s="11">
        <f t="shared" si="98"/>
        <v>0.64935064935064934</v>
      </c>
      <c r="L438" s="11">
        <f t="shared" si="99"/>
        <v>0.22675736961451246</v>
      </c>
      <c r="M438" s="11">
        <f t="shared" si="100"/>
        <v>0.15479876160990713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-0.22916535035066665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0.21448542962411668</v>
      </c>
      <c r="Q438" s="11">
        <f>2*'OddsRatio_working_3-way'!K438*'OddsRatio_working_3-way'!L438*'OddsRatio_working_3-way'!M438</f>
        <v>4.5586701301618848E-2</v>
      </c>
      <c r="R438" s="11">
        <f t="shared" si="101"/>
        <v>0</v>
      </c>
      <c r="S438" s="11">
        <f t="shared" si="102"/>
        <v>-0.93594179615684969</v>
      </c>
      <c r="T438" s="11">
        <f t="shared" si="103"/>
        <v>-0.19892493010772574</v>
      </c>
      <c r="U438" s="11">
        <f>'OddsRatio_working_3-way'!S438-'OddsRatio_working_3-way'!R438^2/3</f>
        <v>-0.93594179615684969</v>
      </c>
      <c r="V438" s="11">
        <f>'OddsRatio_working_3-way'!S438*'OddsRatio_working_3-way'!R438/3-2*'OddsRatio_working_3-way'!R438^3/27-'OddsRatio_working_3-way'!T438</f>
        <v>0.19892493010772574</v>
      </c>
      <c r="W438" s="11">
        <f>'OddsRatio_working_3-way'!V438^2+4*'OddsRatio_working_3-way'!U438^3/27</f>
        <v>-8.1891522411254664E-2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0.17425746055020014</v>
      </c>
      <c r="Y438" s="11">
        <f>IF('OddsRatio_working_3-way'!W438&gt;=0,IF('OddsRatio_working_3-way'!V438+SQRT('OddsRatio_working_3-way'!W438)&gt;0,0,PI()),ACOS('OddsRatio_working_3-way'!V438/(2*'OddsRatio_working_3-way'!X438)))</f>
        <v>0.96334229883617073</v>
      </c>
      <c r="Z438" s="11">
        <f>'OddsRatio_working_3-way'!X438^(1/3)*COS('OddsRatio_working_3-way'!Y438/3)</f>
        <v>0.53000148550866444</v>
      </c>
      <c r="AA438" s="11">
        <f>'OddsRatio_working_3-way'!X438^(1/3)*COS(('OddsRatio_working_3-way'!Y438+2*PI())/3)</f>
        <v>-0.41767447349465692</v>
      </c>
      <c r="AB438" s="11">
        <f>'OddsRatio_working_3-way'!X438^(1/3)*COS(('OddsRatio_working_3-way'!Y438+4*PI())/3)</f>
        <v>-0.11232701201400766</v>
      </c>
      <c r="AC438" s="11">
        <f>'OddsRatio_working_3-way'!X438^(1/3)*SIN('OddsRatio_working_3-way'!Y438/3)</f>
        <v>0.17629243908222189</v>
      </c>
      <c r="AD438" s="11">
        <f>'OddsRatio_working_3-way'!X438^(1/3)*SIN(('OddsRatio_working_3-way'!Y438+2*PI())/3)</f>
        <v>0.3708485309528825</v>
      </c>
      <c r="AE438" s="11">
        <f>'OddsRatio_working_3-way'!X438^(1/3)*SIN(('OddsRatio_working_3-way'!Y438+4*PI())/3)</f>
        <v>-0.54714097003510431</v>
      </c>
      <c r="AF438" s="11">
        <f>-'OddsRatio_working_3-way'!U438/(3*'OddsRatio_working_3-way'!X438^(1/3))*COS(('OddsRatio_working_3-way'!Y438)/3)</f>
        <v>0.53000148550866433</v>
      </c>
      <c r="AG438" s="11">
        <f>-'OddsRatio_working_3-way'!U438/(3*'OddsRatio_working_3-way'!X438^(1/3))*COS(('OddsRatio_working_3-way'!Y438+2*PI())/3)</f>
        <v>-0.41767447349465686</v>
      </c>
      <c r="AH438" s="11">
        <f>-'OddsRatio_working_3-way'!U438/(3*'OddsRatio_working_3-way'!X438^(1/3))*COS(('OddsRatio_working_3-way'!Y438+4*PI())/3)</f>
        <v>-0.11232701201400763</v>
      </c>
      <c r="AI438" s="11">
        <f>'OddsRatio_working_3-way'!U438/(3*'OddsRatio_working_3-way'!X438^(1/3))*SIN(('OddsRatio_working_3-way'!Y438)/3)</f>
        <v>-0.17629243908222186</v>
      </c>
      <c r="AJ438" s="11">
        <f>'OddsRatio_working_3-way'!U438/(3*'OddsRatio_working_3-way'!X438^(1/3))*SIN(('OddsRatio_working_3-way'!Y438+2*PI())/3)</f>
        <v>-0.37084853095288245</v>
      </c>
      <c r="AK438" s="11">
        <f>'OddsRatio_working_3-way'!U438/(3*'OddsRatio_working_3-way'!X438^(1/3))*SIN(('OddsRatio_working_3-way'!Y438+4*PI())/3)</f>
        <v>0.5471409700351042</v>
      </c>
      <c r="AL438" s="11">
        <f>'OddsRatio_working_3-way'!Z438+'OddsRatio_working_3-way'!AF438</f>
        <v>1.0600029710173287</v>
      </c>
      <c r="AM438" s="11">
        <f>'OddsRatio_working_3-way'!AA438+'OddsRatio_working_3-way'!AG438</f>
        <v>-0.83534894698931383</v>
      </c>
      <c r="AN438" s="11">
        <f>'OddsRatio_working_3-way'!AB438+'OddsRatio_working_3-way'!AH438</f>
        <v>-0.22465402402801529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1.0600029710173287</v>
      </c>
      <c r="AS438" s="11">
        <f>IF(('OddsRatio_working_3-way'!X438=0),IF(Q438&gt;0,-Q438^(1/3),(-Q438)^(1/3)),'OddsRatio_working_3-way'!AM438-'OddsRatio_working_3-way'!R438/3)</f>
        <v>-0.83534894698931383</v>
      </c>
      <c r="AT438" s="11">
        <f>IF(('OddsRatio_working_3-way'!X438=0),IF(Q438&gt;0,-Q438^(1/3),(-Q438)^(1/3)),'OddsRatio_working_3-way'!AN438-'OddsRatio_working_3-way'!R438/3)</f>
        <v>-0.22465402402801529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4.26</v>
      </c>
      <c r="B439" s="4">
        <f>IF('True_Odds_Calculator_3-way'!B440="","",'True_Odds_Calculator_3-way'!B440)</f>
        <v>4.1900000000000004</v>
      </c>
      <c r="C439" s="4">
        <f>IF('True_Odds_Calculator_3-way'!C440="","",'True_Odds_Calculator_3-way'!C440)</f>
        <v>1.76</v>
      </c>
      <c r="D439" s="9">
        <f t="shared" si="91"/>
        <v>0.22254335259018512</v>
      </c>
      <c r="E439" s="9">
        <f t="shared" si="92"/>
        <v>0.22632153127918758</v>
      </c>
      <c r="F439" s="9">
        <f t="shared" si="93"/>
        <v>0.55113511613062705</v>
      </c>
      <c r="G439" s="9">
        <f t="shared" si="94"/>
        <v>1.0716277588122742</v>
      </c>
      <c r="H439" s="9">
        <f t="shared" si="95"/>
        <v>4.4935064937280149</v>
      </c>
      <c r="I439" s="9">
        <f t="shared" si="96"/>
        <v>4.4184925506111554</v>
      </c>
      <c r="J439" s="9">
        <f t="shared" si="97"/>
        <v>1.8144370966973287</v>
      </c>
      <c r="K439" s="11">
        <f t="shared" si="98"/>
        <v>0.23474178403755869</v>
      </c>
      <c r="L439" s="11">
        <f t="shared" si="99"/>
        <v>0.2386634844868735</v>
      </c>
      <c r="M439" s="11">
        <f t="shared" si="100"/>
        <v>0.56818181818181823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-0.25158548746736575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0.22950860584058339</v>
      </c>
      <c r="Q439" s="11">
        <f>2*'OddsRatio_working_3-way'!K439*'OddsRatio_working_3-way'!L439*'OddsRatio_working_3-way'!M439</f>
        <v>6.3663968333032839E-2</v>
      </c>
      <c r="R439" s="11">
        <f t="shared" si="101"/>
        <v>0</v>
      </c>
      <c r="S439" s="11">
        <f t="shared" si="102"/>
        <v>-0.91224898602449767</v>
      </c>
      <c r="T439" s="11">
        <f t="shared" si="103"/>
        <v>-0.25305103634521436</v>
      </c>
      <c r="U439" s="11">
        <f>'OddsRatio_working_3-way'!S439-'OddsRatio_working_3-way'!R439^2/3</f>
        <v>-0.91224898602449767</v>
      </c>
      <c r="V439" s="11">
        <f>'OddsRatio_working_3-way'!S439*'OddsRatio_working_3-way'!R439/3-2*'OddsRatio_working_3-way'!R439^3/27-'OddsRatio_working_3-way'!T439</f>
        <v>0.25305103634521436</v>
      </c>
      <c r="W439" s="11">
        <f>'OddsRatio_working_3-way'!V439^2+4*'OddsRatio_working_3-way'!U439^3/27</f>
        <v>-4.8435095304910719E-2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0.16768267822012634</v>
      </c>
      <c r="Y439" s="11">
        <f>IF('OddsRatio_working_3-way'!W439&gt;=0,IF('OddsRatio_working_3-way'!V439+SQRT('OddsRatio_working_3-way'!W439)&gt;0,0,PI()),ACOS('OddsRatio_working_3-way'!V439/(2*'OddsRatio_working_3-way'!X439)))</f>
        <v>0.71582317158617759</v>
      </c>
      <c r="Z439" s="11">
        <f>'OddsRatio_working_3-way'!X439^(1/3)*COS('OddsRatio_working_3-way'!Y439/3)</f>
        <v>0.53581387940613712</v>
      </c>
      <c r="AA439" s="11">
        <f>'OddsRatio_working_3-way'!X439^(1/3)*COS(('OddsRatio_working_3-way'!Y439+2*PI())/3)</f>
        <v>-0.38077793457302428</v>
      </c>
      <c r="AB439" s="11">
        <f>'OddsRatio_working_3-way'!X439^(1/3)*COS(('OddsRatio_working_3-way'!Y439+4*PI())/3)</f>
        <v>-0.15503594483311298</v>
      </c>
      <c r="AC439" s="11">
        <f>'OddsRatio_working_3-way'!X439^(1/3)*SIN('OddsRatio_working_3-way'!Y439/3)</f>
        <v>0.1303321985437397</v>
      </c>
      <c r="AD439" s="11">
        <f>'OddsRatio_working_3-way'!X439^(1/3)*SIN(('OddsRatio_working_3-way'!Y439+2*PI())/3)</f>
        <v>0.39886233199413662</v>
      </c>
      <c r="AE439" s="11">
        <f>'OddsRatio_working_3-way'!X439^(1/3)*SIN(('OddsRatio_working_3-way'!Y439+4*PI())/3)</f>
        <v>-0.52919453053787613</v>
      </c>
      <c r="AF439" s="11">
        <f>-'OddsRatio_working_3-way'!U439/(3*'OddsRatio_working_3-way'!X439^(1/3))*COS(('OddsRatio_working_3-way'!Y439)/3)</f>
        <v>0.53581387940613712</v>
      </c>
      <c r="AG439" s="11">
        <f>-'OddsRatio_working_3-way'!U439/(3*'OddsRatio_working_3-way'!X439^(1/3))*COS(('OddsRatio_working_3-way'!Y439+2*PI())/3)</f>
        <v>-0.38077793457302428</v>
      </c>
      <c r="AH439" s="11">
        <f>-'OddsRatio_working_3-way'!U439/(3*'OddsRatio_working_3-way'!X439^(1/3))*COS(('OddsRatio_working_3-way'!Y439+4*PI())/3)</f>
        <v>-0.15503594483311298</v>
      </c>
      <c r="AI439" s="11">
        <f>'OddsRatio_working_3-way'!U439/(3*'OddsRatio_working_3-way'!X439^(1/3))*SIN(('OddsRatio_working_3-way'!Y439)/3)</f>
        <v>-0.1303321985437397</v>
      </c>
      <c r="AJ439" s="11">
        <f>'OddsRatio_working_3-way'!U439/(3*'OddsRatio_working_3-way'!X439^(1/3))*SIN(('OddsRatio_working_3-way'!Y439+2*PI())/3)</f>
        <v>-0.39886233199413662</v>
      </c>
      <c r="AK439" s="11">
        <f>'OddsRatio_working_3-way'!U439/(3*'OddsRatio_working_3-way'!X439^(1/3))*SIN(('OddsRatio_working_3-way'!Y439+4*PI())/3)</f>
        <v>0.52919453053787613</v>
      </c>
      <c r="AL439" s="11">
        <f>'OddsRatio_working_3-way'!Z439+'OddsRatio_working_3-way'!AF439</f>
        <v>1.0716277588122742</v>
      </c>
      <c r="AM439" s="11">
        <f>'OddsRatio_working_3-way'!AA439+'OddsRatio_working_3-way'!AG439</f>
        <v>-0.76155586914604856</v>
      </c>
      <c r="AN439" s="11">
        <f>'OddsRatio_working_3-way'!AB439+'OddsRatio_working_3-way'!AH439</f>
        <v>-0.31007188966622595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1.0716277588122742</v>
      </c>
      <c r="AS439" s="11">
        <f>IF(('OddsRatio_working_3-way'!X439=0),IF(Q439&gt;0,-Q439^(1/3),(-Q439)^(1/3)),'OddsRatio_working_3-way'!AM439-'OddsRatio_working_3-way'!R439/3)</f>
        <v>-0.76155586914604856</v>
      </c>
      <c r="AT439" s="11">
        <f>IF(('OddsRatio_working_3-way'!X439=0),IF(Q439&gt;0,-Q439^(1/3),(-Q439)^(1/3)),'OddsRatio_working_3-way'!AN439-'OddsRatio_working_3-way'!R439/3)</f>
        <v>-0.31007188966622595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1.43</v>
      </c>
      <c r="B440" s="4">
        <f>IF('True_Odds_Calculator_3-way'!B441="","",'True_Odds_Calculator_3-way'!B441)</f>
        <v>5.0199999999999996</v>
      </c>
      <c r="C440" s="4">
        <f>IF('True_Odds_Calculator_3-way'!C441="","",'True_Odds_Calculator_3-way'!C441)</f>
        <v>6.81</v>
      </c>
      <c r="D440" s="9">
        <f t="shared" si="91"/>
        <v>0.67950584097317601</v>
      </c>
      <c r="E440" s="9">
        <f t="shared" si="92"/>
        <v>0.18486164260899945</v>
      </c>
      <c r="F440" s="9">
        <f t="shared" si="93"/>
        <v>0.13563251641782442</v>
      </c>
      <c r="G440" s="9">
        <f t="shared" si="94"/>
        <v>1.0968783616095155</v>
      </c>
      <c r="H440" s="9">
        <f t="shared" si="95"/>
        <v>1.4716576954920917</v>
      </c>
      <c r="I440" s="9">
        <f t="shared" si="96"/>
        <v>5.4094510136702523</v>
      </c>
      <c r="J440" s="9">
        <f t="shared" si="97"/>
        <v>7.3728632809512851</v>
      </c>
      <c r="K440" s="11">
        <f t="shared" si="98"/>
        <v>0.69930069930069938</v>
      </c>
      <c r="L440" s="11">
        <f t="shared" si="99"/>
        <v>0.19920318725099603</v>
      </c>
      <c r="M440" s="11">
        <f t="shared" si="100"/>
        <v>0.14684287812041116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-0.20543941727928239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0.20987489615181493</v>
      </c>
      <c r="Q440" s="11">
        <f>2*'OddsRatio_working_3-way'!K440*'OddsRatio_working_3-way'!L440*'OddsRatio_working_3-way'!M440</f>
        <v>4.0911285799574065E-2</v>
      </c>
      <c r="R440" s="11">
        <f t="shared" si="101"/>
        <v>0</v>
      </c>
      <c r="S440" s="11">
        <f t="shared" si="102"/>
        <v>-1.0215902037265945</v>
      </c>
      <c r="T440" s="11">
        <f t="shared" si="103"/>
        <v>-0.19914039058997943</v>
      </c>
      <c r="U440" s="11">
        <f>'OddsRatio_working_3-way'!S440-'OddsRatio_working_3-way'!R440^2/3</f>
        <v>-1.0215902037265945</v>
      </c>
      <c r="V440" s="11">
        <f>'OddsRatio_working_3-way'!S440*'OddsRatio_working_3-way'!R440/3-2*'OddsRatio_working_3-way'!R440^3/27-'OddsRatio_working_3-way'!T440</f>
        <v>0.19914039058997943</v>
      </c>
      <c r="W440" s="11">
        <f>'OddsRatio_working_3-way'!V440^2+4*'OddsRatio_working_3-way'!U440^3/27</f>
        <v>-0.11829556200029573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0.19871616514807325</v>
      </c>
      <c r="Y440" s="11">
        <f>IF('OddsRatio_working_3-way'!W440&gt;=0,IF('OddsRatio_working_3-way'!V440+SQRT('OddsRatio_working_3-way'!W440)&gt;0,0,PI()),ACOS('OddsRatio_working_3-way'!V440/(2*'OddsRatio_working_3-way'!X440)))</f>
        <v>1.0459645667372799</v>
      </c>
      <c r="Z440" s="11">
        <f>'OddsRatio_working_3-way'!X440^(1/3)*COS('OddsRatio_working_3-way'!Y440/3)</f>
        <v>0.54843918080475784</v>
      </c>
      <c r="AA440" s="11">
        <f>'OddsRatio_working_3-way'!X440^(1/3)*COS(('OddsRatio_working_3-way'!Y440+2*PI())/3)</f>
        <v>-0.44687068263843532</v>
      </c>
      <c r="AB440" s="11">
        <f>'OddsRatio_working_3-way'!X440^(1/3)*COS(('OddsRatio_working_3-way'!Y440+4*PI())/3)</f>
        <v>-0.10156849816632273</v>
      </c>
      <c r="AC440" s="11">
        <f>'OddsRatio_working_3-way'!X440^(1/3)*SIN('OddsRatio_working_3-way'!Y440/3)</f>
        <v>0.19936030915674005</v>
      </c>
      <c r="AD440" s="11">
        <f>'OddsRatio_working_3-way'!X440^(1/3)*SIN(('OddsRatio_working_3-way'!Y440+2*PI())/3)</f>
        <v>0.37528210842927717</v>
      </c>
      <c r="AE440" s="11">
        <f>'OddsRatio_working_3-way'!X440^(1/3)*SIN(('OddsRatio_working_3-way'!Y440+4*PI())/3)</f>
        <v>-0.5746424175860172</v>
      </c>
      <c r="AF440" s="11">
        <f>-'OddsRatio_working_3-way'!U440/(3*'OddsRatio_working_3-way'!X440^(1/3))*COS(('OddsRatio_working_3-way'!Y440)/3)</f>
        <v>0.54843918080475773</v>
      </c>
      <c r="AG440" s="11">
        <f>-'OddsRatio_working_3-way'!U440/(3*'OddsRatio_working_3-way'!X440^(1/3))*COS(('OddsRatio_working_3-way'!Y440+2*PI())/3)</f>
        <v>-0.44687068263843521</v>
      </c>
      <c r="AH440" s="11">
        <f>-'OddsRatio_working_3-way'!U440/(3*'OddsRatio_working_3-way'!X440^(1/3))*COS(('OddsRatio_working_3-way'!Y440+4*PI())/3)</f>
        <v>-0.1015684981663227</v>
      </c>
      <c r="AI440" s="11">
        <f>'OddsRatio_working_3-way'!U440/(3*'OddsRatio_working_3-way'!X440^(1/3))*SIN(('OddsRatio_working_3-way'!Y440)/3)</f>
        <v>-0.19936030915674</v>
      </c>
      <c r="AJ440" s="11">
        <f>'OddsRatio_working_3-way'!U440/(3*'OddsRatio_working_3-way'!X440^(1/3))*SIN(('OddsRatio_working_3-way'!Y440+2*PI())/3)</f>
        <v>-0.37528210842927712</v>
      </c>
      <c r="AK440" s="11">
        <f>'OddsRatio_working_3-way'!U440/(3*'OddsRatio_working_3-way'!X440^(1/3))*SIN(('OddsRatio_working_3-way'!Y440+4*PI())/3)</f>
        <v>0.57464241758601708</v>
      </c>
      <c r="AL440" s="11">
        <f>'OddsRatio_working_3-way'!Z440+'OddsRatio_working_3-way'!AF440</f>
        <v>1.0968783616095155</v>
      </c>
      <c r="AM440" s="11">
        <f>'OddsRatio_working_3-way'!AA440+'OddsRatio_working_3-way'!AG440</f>
        <v>-0.89374136527687054</v>
      </c>
      <c r="AN440" s="11">
        <f>'OddsRatio_working_3-way'!AB440+'OddsRatio_working_3-way'!AH440</f>
        <v>-0.20313699633264543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1.0968783616095155</v>
      </c>
      <c r="AS440" s="11">
        <f>IF(('OddsRatio_working_3-way'!X440=0),IF(Q440&gt;0,-Q440^(1/3),(-Q440)^(1/3)),'OddsRatio_working_3-way'!AM440-'OddsRatio_working_3-way'!R440/3)</f>
        <v>-0.89374136527687054</v>
      </c>
      <c r="AT440" s="11">
        <f>IF(('OddsRatio_working_3-way'!X440=0),IF(Q440&gt;0,-Q440^(1/3),(-Q440)^(1/3)),'OddsRatio_working_3-way'!AN440-'OddsRatio_working_3-way'!R440/3)</f>
        <v>-0.20313699633264543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3.2</v>
      </c>
      <c r="B441" s="4">
        <f>IF('True_Odds_Calculator_3-way'!B442="","",'True_Odds_Calculator_3-way'!B442)</f>
        <v>3.66</v>
      </c>
      <c r="C441" s="4">
        <f>IF('True_Odds_Calculator_3-way'!C442="","",'True_Odds_Calculator_3-way'!C442)</f>
        <v>2.2599999999999998</v>
      </c>
      <c r="D441" s="9">
        <f t="shared" si="91"/>
        <v>0.30333566761517605</v>
      </c>
      <c r="E441" s="9">
        <f t="shared" si="92"/>
        <v>0.26476793439832264</v>
      </c>
      <c r="F441" s="9">
        <f t="shared" si="93"/>
        <v>0.43189639798650131</v>
      </c>
      <c r="G441" s="9">
        <f t="shared" si="94"/>
        <v>1.0439445124244351</v>
      </c>
      <c r="H441" s="9">
        <f t="shared" si="95"/>
        <v>3.2966779273337568</v>
      </c>
      <c r="I441" s="9">
        <f t="shared" si="96"/>
        <v>3.776892403048997</v>
      </c>
      <c r="J441" s="9">
        <f t="shared" si="97"/>
        <v>2.3153700856547883</v>
      </c>
      <c r="K441" s="11">
        <f t="shared" si="98"/>
        <v>0.3125</v>
      </c>
      <c r="L441" s="11">
        <f t="shared" si="99"/>
        <v>0.27322404371584696</v>
      </c>
      <c r="M441" s="11">
        <f t="shared" si="100"/>
        <v>0.44247787610619471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-0.27857065138546344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0.23121282460467141</v>
      </c>
      <c r="Q441" s="11">
        <f>2*'OddsRatio_working_3-way'!K441*'OddsRatio_working_3-way'!L441*'OddsRatio_working_3-way'!M441</f>
        <v>7.555974660283378E-2</v>
      </c>
      <c r="R441" s="11">
        <f t="shared" si="101"/>
        <v>0</v>
      </c>
      <c r="S441" s="11">
        <f t="shared" si="102"/>
        <v>-0.82999707059857453</v>
      </c>
      <c r="T441" s="11">
        <f t="shared" si="103"/>
        <v>-0.27124087274463216</v>
      </c>
      <c r="U441" s="11">
        <f>'OddsRatio_working_3-way'!S441-'OddsRatio_working_3-way'!R441^2/3</f>
        <v>-0.82999707059857453</v>
      </c>
      <c r="V441" s="11">
        <f>'OddsRatio_working_3-way'!S441*'OddsRatio_working_3-way'!R441/3-2*'OddsRatio_working_3-way'!R441^3/27-'OddsRatio_working_3-way'!T441</f>
        <v>0.27124087274463216</v>
      </c>
      <c r="W441" s="11">
        <f>'OddsRatio_working_3-way'!V441^2+4*'OddsRatio_working_3-way'!U441^3/27</f>
        <v>-1.1136677223462343E-2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0.14552344164320408</v>
      </c>
      <c r="Y441" s="11">
        <f>IF('OddsRatio_working_3-way'!W441&gt;=0,IF('OddsRatio_working_3-way'!V441+SQRT('OddsRatio_working_3-way'!W441)&gt;0,0,PI()),ACOS('OddsRatio_working_3-way'!V441/(2*'OddsRatio_working_3-way'!X441)))</f>
        <v>0.37104465975982914</v>
      </c>
      <c r="Z441" s="11">
        <f>'OddsRatio_working_3-way'!X441^(1/3)*COS('OddsRatio_working_3-way'!Y441/3)</f>
        <v>0.52197225621221766</v>
      </c>
      <c r="AA441" s="11">
        <f>'OddsRatio_working_3-way'!X441^(1/3)*COS(('OddsRatio_working_3-way'!Y441+2*PI())/3)</f>
        <v>-0.31718212848148225</v>
      </c>
      <c r="AB441" s="11">
        <f>'OddsRatio_working_3-way'!X441^(1/3)*COS(('OddsRatio_working_3-way'!Y441+4*PI())/3)</f>
        <v>-0.20479012773073549</v>
      </c>
      <c r="AC441" s="11">
        <f>'OddsRatio_working_3-way'!X441^(1/3)*SIN('OddsRatio_working_3-way'!Y441/3)</f>
        <v>6.488955188820443E-2</v>
      </c>
      <c r="AD441" s="11">
        <f>'OddsRatio_working_3-way'!X441^(1/3)*SIN(('OddsRatio_working_3-way'!Y441+2*PI())/3)</f>
        <v>0.41959645800635809</v>
      </c>
      <c r="AE441" s="11">
        <f>'OddsRatio_working_3-way'!X441^(1/3)*SIN(('OddsRatio_working_3-way'!Y441+4*PI())/3)</f>
        <v>-0.48448600989456236</v>
      </c>
      <c r="AF441" s="11">
        <f>-'OddsRatio_working_3-way'!U441/(3*'OddsRatio_working_3-way'!X441^(1/3))*COS(('OddsRatio_working_3-way'!Y441)/3)</f>
        <v>0.52197225621221754</v>
      </c>
      <c r="AG441" s="11">
        <f>-'OddsRatio_working_3-way'!U441/(3*'OddsRatio_working_3-way'!X441^(1/3))*COS(('OddsRatio_working_3-way'!Y441+2*PI())/3)</f>
        <v>-0.3171821284814822</v>
      </c>
      <c r="AH441" s="11">
        <f>-'OddsRatio_working_3-way'!U441/(3*'OddsRatio_working_3-way'!X441^(1/3))*COS(('OddsRatio_working_3-way'!Y441+4*PI())/3)</f>
        <v>-0.20479012773073543</v>
      </c>
      <c r="AI441" s="11">
        <f>'OddsRatio_working_3-way'!U441/(3*'OddsRatio_working_3-way'!X441^(1/3))*SIN(('OddsRatio_working_3-way'!Y441)/3)</f>
        <v>-6.4889551888204416E-2</v>
      </c>
      <c r="AJ441" s="11">
        <f>'OddsRatio_working_3-way'!U441/(3*'OddsRatio_working_3-way'!X441^(1/3))*SIN(('OddsRatio_working_3-way'!Y441+2*PI())/3)</f>
        <v>-0.41959645800635798</v>
      </c>
      <c r="AK441" s="11">
        <f>'OddsRatio_working_3-way'!U441/(3*'OddsRatio_working_3-way'!X441^(1/3))*SIN(('OddsRatio_working_3-way'!Y441+4*PI())/3)</f>
        <v>0.48448600989456225</v>
      </c>
      <c r="AL441" s="11">
        <f>'OddsRatio_working_3-way'!Z441+'OddsRatio_working_3-way'!AF441</f>
        <v>1.0439445124244351</v>
      </c>
      <c r="AM441" s="11">
        <f>'OddsRatio_working_3-way'!AA441+'OddsRatio_working_3-way'!AG441</f>
        <v>-0.63436425696296439</v>
      </c>
      <c r="AN441" s="11">
        <f>'OddsRatio_working_3-way'!AB441+'OddsRatio_working_3-way'!AH441</f>
        <v>-0.40958025546147092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1.0439445124244351</v>
      </c>
      <c r="AS441" s="11">
        <f>IF(('OddsRatio_working_3-way'!X441=0),IF(Q441&gt;0,-Q441^(1/3),(-Q441)^(1/3)),'OddsRatio_working_3-way'!AM441-'OddsRatio_working_3-way'!R441/3)</f>
        <v>-0.63436425696296439</v>
      </c>
      <c r="AT441" s="11">
        <f>IF(('OddsRatio_working_3-way'!X441=0),IF(Q441&gt;0,-Q441^(1/3),(-Q441)^(1/3)),'OddsRatio_working_3-way'!AN441-'OddsRatio_working_3-way'!R441/3)</f>
        <v>-0.40958025546147092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3.15</v>
      </c>
      <c r="B442" s="4">
        <f>IF('True_Odds_Calculator_3-way'!B443="","",'True_Odds_Calculator_3-way'!B443)</f>
        <v>3.55</v>
      </c>
      <c r="C442" s="4">
        <f>IF('True_Odds_Calculator_3-way'!C443="","",'True_Odds_Calculator_3-way'!C443)</f>
        <v>2.36</v>
      </c>
      <c r="D442" s="9">
        <f t="shared" si="91"/>
        <v>0.30999258449055711</v>
      </c>
      <c r="E442" s="9">
        <f t="shared" si="92"/>
        <v>0.274725161485526</v>
      </c>
      <c r="F442" s="9">
        <f t="shared" si="93"/>
        <v>0.41528225402391689</v>
      </c>
      <c r="G442" s="9">
        <f t="shared" si="94"/>
        <v>1.035294706032154</v>
      </c>
      <c r="H442" s="9">
        <f t="shared" si="95"/>
        <v>3.2258836179691315</v>
      </c>
      <c r="I442" s="9">
        <f t="shared" si="96"/>
        <v>3.640001500381993</v>
      </c>
      <c r="J442" s="9">
        <f t="shared" si="97"/>
        <v>2.4080008002037285</v>
      </c>
      <c r="K442" s="11">
        <f t="shared" si="98"/>
        <v>0.31746031746031744</v>
      </c>
      <c r="L442" s="11">
        <f t="shared" si="99"/>
        <v>0.28169014084507044</v>
      </c>
      <c r="M442" s="11">
        <f t="shared" si="100"/>
        <v>0.42372881355932207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-0.28253134626970855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0.22962634564448842</v>
      </c>
      <c r="Q442" s="11">
        <f>2*'OddsRatio_working_3-way'!K442*'OddsRatio_working_3-way'!L442*'OddsRatio_working_3-way'!M442</f>
        <v>7.578427248993018E-2</v>
      </c>
      <c r="R442" s="11">
        <f t="shared" si="101"/>
        <v>0</v>
      </c>
      <c r="S442" s="11">
        <f t="shared" si="102"/>
        <v>-0.81274643920495726</v>
      </c>
      <c r="T442" s="11">
        <f t="shared" si="103"/>
        <v>-0.2682331482524612</v>
      </c>
      <c r="U442" s="11">
        <f>'OddsRatio_working_3-way'!S442-'OddsRatio_working_3-way'!R442^2/3</f>
        <v>-0.81274643920495726</v>
      </c>
      <c r="V442" s="11">
        <f>'OddsRatio_working_3-way'!S442*'OddsRatio_working_3-way'!R442/3-2*'OddsRatio_working_3-way'!R442^3/27-'OddsRatio_working_3-way'!T442</f>
        <v>0.2682331482524612</v>
      </c>
      <c r="W442" s="11">
        <f>'OddsRatio_working_3-way'!V442^2+4*'OddsRatio_working_3-way'!U442^3/27</f>
        <v>-7.5865583739948422E-3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0.14101026575698458</v>
      </c>
      <c r="Y442" s="11">
        <f>IF('OddsRatio_working_3-way'!W442&gt;=0,IF('OddsRatio_working_3-way'!V442+SQRT('OddsRatio_working_3-way'!W442)&gt;0,0,PI()),ACOS('OddsRatio_working_3-way'!V442/(2*'OddsRatio_working_3-way'!X442)))</f>
        <v>0.31397924782039532</v>
      </c>
      <c r="Z442" s="11">
        <f>'OddsRatio_working_3-way'!X442^(1/3)*COS('OddsRatio_working_3-way'!Y442/3)</f>
        <v>0.51764735301607712</v>
      </c>
      <c r="AA442" s="11">
        <f>'OddsRatio_working_3-way'!X442^(1/3)*COS(('OddsRatio_working_3-way'!Y442+2*PI())/3)</f>
        <v>-0.30591426195593885</v>
      </c>
      <c r="AB442" s="11">
        <f>'OddsRatio_working_3-way'!X442^(1/3)*COS(('OddsRatio_working_3-way'!Y442+4*PI())/3)</f>
        <v>-0.21173309106013832</v>
      </c>
      <c r="AC442" s="11">
        <f>'OddsRatio_working_3-way'!X442^(1/3)*SIN('OddsRatio_working_3-way'!Y442/3)</f>
        <v>5.4375524369284653E-2</v>
      </c>
      <c r="AD442" s="11">
        <f>'OddsRatio_working_3-way'!X442^(1/3)*SIN(('OddsRatio_working_3-way'!Y442+2*PI())/3)</f>
        <v>0.42110799572905167</v>
      </c>
      <c r="AE442" s="11">
        <f>'OddsRatio_working_3-way'!X442^(1/3)*SIN(('OddsRatio_working_3-way'!Y442+4*PI())/3)</f>
        <v>-0.47548352009833628</v>
      </c>
      <c r="AF442" s="11">
        <f>-'OddsRatio_working_3-way'!U442/(3*'OddsRatio_working_3-way'!X442^(1/3))*COS(('OddsRatio_working_3-way'!Y442)/3)</f>
        <v>0.51764735301607701</v>
      </c>
      <c r="AG442" s="11">
        <f>-'OddsRatio_working_3-way'!U442/(3*'OddsRatio_working_3-way'!X442^(1/3))*COS(('OddsRatio_working_3-way'!Y442+2*PI())/3)</f>
        <v>-0.30591426195593879</v>
      </c>
      <c r="AH442" s="11">
        <f>-'OddsRatio_working_3-way'!U442/(3*'OddsRatio_working_3-way'!X442^(1/3))*COS(('OddsRatio_working_3-way'!Y442+4*PI())/3)</f>
        <v>-0.21173309106013827</v>
      </c>
      <c r="AI442" s="11">
        <f>'OddsRatio_working_3-way'!U442/(3*'OddsRatio_working_3-way'!X442^(1/3))*SIN(('OddsRatio_working_3-way'!Y442)/3)</f>
        <v>-5.4375524369284639E-2</v>
      </c>
      <c r="AJ442" s="11">
        <f>'OddsRatio_working_3-way'!U442/(3*'OddsRatio_working_3-way'!X442^(1/3))*SIN(('OddsRatio_working_3-way'!Y442+2*PI())/3)</f>
        <v>-0.42110799572905161</v>
      </c>
      <c r="AK442" s="11">
        <f>'OddsRatio_working_3-way'!U442/(3*'OddsRatio_working_3-way'!X442^(1/3))*SIN(('OddsRatio_working_3-way'!Y442+4*PI())/3)</f>
        <v>0.47548352009833617</v>
      </c>
      <c r="AL442" s="11">
        <f>'OddsRatio_working_3-way'!Z442+'OddsRatio_working_3-way'!AF442</f>
        <v>1.035294706032154</v>
      </c>
      <c r="AM442" s="11">
        <f>'OddsRatio_working_3-way'!AA442+'OddsRatio_working_3-way'!AG442</f>
        <v>-0.6118285239118777</v>
      </c>
      <c r="AN442" s="11">
        <f>'OddsRatio_working_3-way'!AB442+'OddsRatio_working_3-way'!AH442</f>
        <v>-0.42346618212027659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1.035294706032154</v>
      </c>
      <c r="AS442" s="11">
        <f>IF(('OddsRatio_working_3-way'!X442=0),IF(Q442&gt;0,-Q442^(1/3),(-Q442)^(1/3)),'OddsRatio_working_3-way'!AM442-'OddsRatio_working_3-way'!R442/3)</f>
        <v>-0.6118285239118777</v>
      </c>
      <c r="AT442" s="11">
        <f>IF(('OddsRatio_working_3-way'!X442=0),IF(Q442&gt;0,-Q442^(1/3),(-Q442)^(1/3)),'OddsRatio_working_3-way'!AN442-'OddsRatio_working_3-way'!R442/3)</f>
        <v>-0.42346618212027659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1.35</v>
      </c>
      <c r="B443" s="4">
        <f>IF('True_Odds_Calculator_3-way'!B444="","",'True_Odds_Calculator_3-way'!B444)</f>
        <v>5.72</v>
      </c>
      <c r="C443" s="4">
        <f>IF('True_Odds_Calculator_3-way'!C444="","",'True_Odds_Calculator_3-way'!C444)</f>
        <v>8.91</v>
      </c>
      <c r="D443" s="9">
        <f t="shared" si="91"/>
        <v>0.72823492887016295</v>
      </c>
      <c r="E443" s="9">
        <f t="shared" si="92"/>
        <v>0.16576483503352726</v>
      </c>
      <c r="F443" s="9">
        <f t="shared" si="93"/>
        <v>0.10600023609630996</v>
      </c>
      <c r="G443" s="9">
        <f t="shared" si="94"/>
        <v>1.0662378320746158</v>
      </c>
      <c r="H443" s="9">
        <f t="shared" si="95"/>
        <v>1.3731832412261156</v>
      </c>
      <c r="I443" s="9">
        <f t="shared" si="96"/>
        <v>6.0326425673921857</v>
      </c>
      <c r="J443" s="9">
        <f t="shared" si="97"/>
        <v>9.433941251710209</v>
      </c>
      <c r="K443" s="11">
        <f t="shared" si="98"/>
        <v>0.7407407407407407</v>
      </c>
      <c r="L443" s="11">
        <f t="shared" si="99"/>
        <v>0.17482517482517484</v>
      </c>
      <c r="M443" s="11">
        <f t="shared" si="100"/>
        <v>0.1122334455667789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-0.18992363997975681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0.18865450964216396</v>
      </c>
      <c r="Q443" s="11">
        <f>2*'OddsRatio_working_3-way'!K443*'OddsRatio_working_3-way'!L443*'OddsRatio_working_3-way'!M443</f>
        <v>2.906849147028721E-2</v>
      </c>
      <c r="R443" s="11">
        <f t="shared" si="101"/>
        <v>0</v>
      </c>
      <c r="S443" s="11">
        <f t="shared" si="102"/>
        <v>-0.99331768105472218</v>
      </c>
      <c r="T443" s="11">
        <f t="shared" si="103"/>
        <v>-0.1530535718112053</v>
      </c>
      <c r="U443" s="11">
        <f>'OddsRatio_working_3-way'!S443-'OddsRatio_working_3-way'!R443^2/3</f>
        <v>-0.99331768105472218</v>
      </c>
      <c r="V443" s="11">
        <f>'OddsRatio_working_3-way'!S443*'OddsRatio_working_3-way'!R443/3-2*'OddsRatio_working_3-way'!R443^3/27-'OddsRatio_working_3-way'!T443</f>
        <v>0.1530535718112053</v>
      </c>
      <c r="W443" s="11">
        <f>'OddsRatio_working_3-way'!V443^2+4*'OddsRatio_working_3-way'!U443^3/27</f>
        <v>-0.12177263451664042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0.19052429658760597</v>
      </c>
      <c r="Y443" s="11">
        <f>IF('OddsRatio_working_3-way'!W443&gt;=0,IF('OddsRatio_working_3-way'!V443+SQRT('OddsRatio_working_3-way'!W443)&gt;0,0,PI()),ACOS('OddsRatio_working_3-way'!V443/(2*'OddsRatio_working_3-way'!X443)))</f>
        <v>1.1574629873128541</v>
      </c>
      <c r="Z443" s="11">
        <f>'OddsRatio_working_3-way'!X443^(1/3)*COS('OddsRatio_working_3-way'!Y443/3)</f>
        <v>0.53311891603730788</v>
      </c>
      <c r="AA443" s="11">
        <f>'OddsRatio_working_3-way'!X443^(1/3)*COS(('OddsRatio_working_3-way'!Y443+2*PI())/3)</f>
        <v>-0.45408968567831681</v>
      </c>
      <c r="AB443" s="11">
        <f>'OddsRatio_working_3-way'!X443^(1/3)*COS(('OddsRatio_working_3-way'!Y443+4*PI())/3)</f>
        <v>-7.902923035899112E-2</v>
      </c>
      <c r="AC443" s="11">
        <f>'OddsRatio_working_3-way'!X443^(1/3)*SIN('OddsRatio_working_3-way'!Y443/3)</f>
        <v>0.21654125484099629</v>
      </c>
      <c r="AD443" s="11">
        <f>'OddsRatio_working_3-way'!X443^(1/3)*SIN(('OddsRatio_working_3-way'!Y443+2*PI())/3)</f>
        <v>0.35342389710583355</v>
      </c>
      <c r="AE443" s="11">
        <f>'OddsRatio_working_3-way'!X443^(1/3)*SIN(('OddsRatio_working_3-way'!Y443+4*PI())/3)</f>
        <v>-0.56996515194682995</v>
      </c>
      <c r="AF443" s="11">
        <f>-'OddsRatio_working_3-way'!U443/(3*'OddsRatio_working_3-way'!X443^(1/3))*COS(('OddsRatio_working_3-way'!Y443)/3)</f>
        <v>0.53311891603730788</v>
      </c>
      <c r="AG443" s="11">
        <f>-'OddsRatio_working_3-way'!U443/(3*'OddsRatio_working_3-way'!X443^(1/3))*COS(('OddsRatio_working_3-way'!Y443+2*PI())/3)</f>
        <v>-0.45408968567831681</v>
      </c>
      <c r="AH443" s="11">
        <f>-'OddsRatio_working_3-way'!U443/(3*'OddsRatio_working_3-way'!X443^(1/3))*COS(('OddsRatio_working_3-way'!Y443+4*PI())/3)</f>
        <v>-7.902923035899112E-2</v>
      </c>
      <c r="AI443" s="11">
        <f>'OddsRatio_working_3-way'!U443/(3*'OddsRatio_working_3-way'!X443^(1/3))*SIN(('OddsRatio_working_3-way'!Y443)/3)</f>
        <v>-0.21654125484099629</v>
      </c>
      <c r="AJ443" s="11">
        <f>'OddsRatio_working_3-way'!U443/(3*'OddsRatio_working_3-way'!X443^(1/3))*SIN(('OddsRatio_working_3-way'!Y443+2*PI())/3)</f>
        <v>-0.35342389710583355</v>
      </c>
      <c r="AK443" s="11">
        <f>'OddsRatio_working_3-way'!U443/(3*'OddsRatio_working_3-way'!X443^(1/3))*SIN(('OddsRatio_working_3-way'!Y443+4*PI())/3)</f>
        <v>0.56996515194682995</v>
      </c>
      <c r="AL443" s="11">
        <f>'OddsRatio_working_3-way'!Z443+'OddsRatio_working_3-way'!AF443</f>
        <v>1.0662378320746158</v>
      </c>
      <c r="AM443" s="11">
        <f>'OddsRatio_working_3-way'!AA443+'OddsRatio_working_3-way'!AG443</f>
        <v>-0.90817937135663362</v>
      </c>
      <c r="AN443" s="11">
        <f>'OddsRatio_working_3-way'!AB443+'OddsRatio_working_3-way'!AH443</f>
        <v>-0.15805846071798224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1.0662378320746158</v>
      </c>
      <c r="AS443" s="11">
        <f>IF(('OddsRatio_working_3-way'!X443=0),IF(Q443&gt;0,-Q443^(1/3),(-Q443)^(1/3)),'OddsRatio_working_3-way'!AM443-'OddsRatio_working_3-way'!R443/3)</f>
        <v>-0.90817937135663362</v>
      </c>
      <c r="AT443" s="11">
        <f>IF(('OddsRatio_working_3-way'!X443=0),IF(Q443&gt;0,-Q443^(1/3),(-Q443)^(1/3)),'OddsRatio_working_3-way'!AN443-'OddsRatio_working_3-way'!R443/3)</f>
        <v>-0.15805846071798224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2.94</v>
      </c>
      <c r="B444" s="4">
        <f>IF('True_Odds_Calculator_3-way'!B445="","",'True_Odds_Calculator_3-way'!B445)</f>
        <v>3.24</v>
      </c>
      <c r="C444" s="4">
        <f>IF('True_Odds_Calculator_3-way'!C445="","",'True_Odds_Calculator_3-way'!C445)</f>
        <v>2.68</v>
      </c>
      <c r="D444" s="9">
        <f t="shared" si="91"/>
        <v>0.33281489945492787</v>
      </c>
      <c r="E444" s="9">
        <f t="shared" si="92"/>
        <v>0.30168877721388193</v>
      </c>
      <c r="F444" s="9">
        <f t="shared" si="93"/>
        <v>0.36549632333119036</v>
      </c>
      <c r="G444" s="9">
        <f t="shared" si="94"/>
        <v>1.0333366871646457</v>
      </c>
      <c r="H444" s="9">
        <f t="shared" si="95"/>
        <v>3.0046731730994125</v>
      </c>
      <c r="I444" s="9">
        <f t="shared" si="96"/>
        <v>3.3146741792488061</v>
      </c>
      <c r="J444" s="9">
        <f t="shared" si="97"/>
        <v>2.736005634436605</v>
      </c>
      <c r="K444" s="11">
        <f t="shared" si="98"/>
        <v>0.3401360544217687</v>
      </c>
      <c r="L444" s="11">
        <f t="shared" si="99"/>
        <v>0.30864197530864196</v>
      </c>
      <c r="M444" s="11">
        <f t="shared" si="100"/>
        <v>0.37313432835820892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-0.28597751980836572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0.22954639751607289</v>
      </c>
      <c r="Q444" s="11">
        <f>2*'OddsRatio_working_3-way'!K444*'OddsRatio_working_3-way'!L444*'OddsRatio_working_3-way'!M444</f>
        <v>7.8343480380912253E-2</v>
      </c>
      <c r="R444" s="11">
        <f t="shared" si="101"/>
        <v>0</v>
      </c>
      <c r="S444" s="11">
        <f t="shared" si="102"/>
        <v>-0.80267287327301995</v>
      </c>
      <c r="T444" s="11">
        <f t="shared" si="103"/>
        <v>-0.27394978610000681</v>
      </c>
      <c r="U444" s="11">
        <f>'OddsRatio_working_3-way'!S444-'OddsRatio_working_3-way'!R444^2/3</f>
        <v>-0.80267287327301995</v>
      </c>
      <c r="V444" s="11">
        <f>'OddsRatio_working_3-way'!S444*'OddsRatio_working_3-way'!R444/3-2*'OddsRatio_working_3-way'!R444^3/27-'OddsRatio_working_3-way'!T444</f>
        <v>0.27394978610000681</v>
      </c>
      <c r="W444" s="11">
        <f>'OddsRatio_working_3-way'!V444^2+4*'OddsRatio_working_3-way'!U444^3/27</f>
        <v>-1.5661935081394823E-3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0.13839678357207127</v>
      </c>
      <c r="Y444" s="11">
        <f>IF('OddsRatio_working_3-way'!W444&gt;=0,IF('OddsRatio_working_3-way'!V444+SQRT('OddsRatio_working_3-way'!W444)&gt;0,0,PI()),ACOS('OddsRatio_working_3-way'!V444/(2*'OddsRatio_working_3-way'!X444)))</f>
        <v>0.14346884775133328</v>
      </c>
      <c r="Z444" s="11">
        <f>'OddsRatio_working_3-way'!X444^(1/3)*COS('OddsRatio_working_3-way'!Y444/3)</f>
        <v>0.51666834358232283</v>
      </c>
      <c r="AA444" s="11">
        <f>'OddsRatio_working_3-way'!X444^(1/3)*COS(('OddsRatio_working_3-way'!Y444+2*PI())/3)</f>
        <v>-0.27974877832920281</v>
      </c>
      <c r="AB444" s="11">
        <f>'OddsRatio_working_3-way'!X444^(1/3)*COS(('OddsRatio_working_3-way'!Y444+4*PI())/3)</f>
        <v>-0.23691956525312011</v>
      </c>
      <c r="AC444" s="11">
        <f>'OddsRatio_working_3-way'!X444^(1/3)*SIN('OddsRatio_working_3-way'!Y444/3)</f>
        <v>2.4727457698656342E-2</v>
      </c>
      <c r="AD444" s="11">
        <f>'OddsRatio_working_3-way'!X444^(1/3)*SIN(('OddsRatio_working_3-way'!Y444+2*PI())/3)</f>
        <v>0.43508418202419008</v>
      </c>
      <c r="AE444" s="11">
        <f>'OddsRatio_working_3-way'!X444^(1/3)*SIN(('OddsRatio_working_3-way'!Y444+4*PI())/3)</f>
        <v>-0.45981163972284622</v>
      </c>
      <c r="AF444" s="11">
        <f>-'OddsRatio_working_3-way'!U444/(3*'OddsRatio_working_3-way'!X444^(1/3))*COS(('OddsRatio_working_3-way'!Y444)/3)</f>
        <v>0.51666834358232283</v>
      </c>
      <c r="AG444" s="11">
        <f>-'OddsRatio_working_3-way'!U444/(3*'OddsRatio_working_3-way'!X444^(1/3))*COS(('OddsRatio_working_3-way'!Y444+2*PI())/3)</f>
        <v>-0.27974877832920281</v>
      </c>
      <c r="AH444" s="11">
        <f>-'OddsRatio_working_3-way'!U444/(3*'OddsRatio_working_3-way'!X444^(1/3))*COS(('OddsRatio_working_3-way'!Y444+4*PI())/3)</f>
        <v>-0.23691956525312011</v>
      </c>
      <c r="AI444" s="11">
        <f>'OddsRatio_working_3-way'!U444/(3*'OddsRatio_working_3-way'!X444^(1/3))*SIN(('OddsRatio_working_3-way'!Y444)/3)</f>
        <v>-2.4727457698656342E-2</v>
      </c>
      <c r="AJ444" s="11">
        <f>'OddsRatio_working_3-way'!U444/(3*'OddsRatio_working_3-way'!X444^(1/3))*SIN(('OddsRatio_working_3-way'!Y444+2*PI())/3)</f>
        <v>-0.43508418202419008</v>
      </c>
      <c r="AK444" s="11">
        <f>'OddsRatio_working_3-way'!U444/(3*'OddsRatio_working_3-way'!X444^(1/3))*SIN(('OddsRatio_working_3-way'!Y444+4*PI())/3)</f>
        <v>0.45981163972284622</v>
      </c>
      <c r="AL444" s="11">
        <f>'OddsRatio_working_3-way'!Z444+'OddsRatio_working_3-way'!AF444</f>
        <v>1.0333366871646457</v>
      </c>
      <c r="AM444" s="11">
        <f>'OddsRatio_working_3-way'!AA444+'OddsRatio_working_3-way'!AG444</f>
        <v>-0.55949755665840561</v>
      </c>
      <c r="AN444" s="11">
        <f>'OddsRatio_working_3-way'!AB444+'OddsRatio_working_3-way'!AH444</f>
        <v>-0.47383913050624021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1.0333366871646457</v>
      </c>
      <c r="AS444" s="11">
        <f>IF(('OddsRatio_working_3-way'!X444=0),IF(Q444&gt;0,-Q444^(1/3),(-Q444)^(1/3)),'OddsRatio_working_3-way'!AM444-'OddsRatio_working_3-way'!R444/3)</f>
        <v>-0.55949755665840561</v>
      </c>
      <c r="AT444" s="11">
        <f>IF(('OddsRatio_working_3-way'!X444=0),IF(Q444&gt;0,-Q444^(1/3),(-Q444)^(1/3)),'OddsRatio_working_3-way'!AN444-'OddsRatio_working_3-way'!R444/3)</f>
        <v>-0.47383913050624021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5.18</v>
      </c>
      <c r="B445" s="4">
        <f>IF('True_Odds_Calculator_3-way'!B446="","",'True_Odds_Calculator_3-way'!B446)</f>
        <v>4.1500000000000004</v>
      </c>
      <c r="C445" s="4">
        <f>IF('True_Odds_Calculator_3-way'!C446="","",'True_Odds_Calculator_3-way'!C446)</f>
        <v>1.69</v>
      </c>
      <c r="D445" s="9">
        <f t="shared" si="91"/>
        <v>0.18619808069137822</v>
      </c>
      <c r="E445" s="9">
        <f t="shared" si="92"/>
        <v>0.23290193857744951</v>
      </c>
      <c r="F445" s="9">
        <f t="shared" si="93"/>
        <v>0.58089998073117233</v>
      </c>
      <c r="G445" s="9">
        <f t="shared" si="94"/>
        <v>1.0456039807561133</v>
      </c>
      <c r="H445" s="9">
        <f t="shared" si="95"/>
        <v>5.3706246395605532</v>
      </c>
      <c r="I445" s="9">
        <f t="shared" si="96"/>
        <v>4.2936525393817568</v>
      </c>
      <c r="J445" s="9">
        <f t="shared" si="97"/>
        <v>1.7214667467217182</v>
      </c>
      <c r="K445" s="11">
        <f t="shared" si="98"/>
        <v>0.19305019305019305</v>
      </c>
      <c r="L445" s="11">
        <f t="shared" si="99"/>
        <v>0.24096385542168672</v>
      </c>
      <c r="M445" s="11">
        <f t="shared" si="100"/>
        <v>0.59171597633136097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-0.25007562634995451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0.22075462297890475</v>
      </c>
      <c r="Q445" s="11">
        <f>2*'OddsRatio_working_3-way'!K445*'OddsRatio_working_3-way'!L445*'OddsRatio_working_3-way'!M445</f>
        <v>5.5051028174290452E-2</v>
      </c>
      <c r="R445" s="11">
        <f t="shared" si="101"/>
        <v>0</v>
      </c>
      <c r="S445" s="11">
        <f t="shared" si="102"/>
        <v>-0.88275145483383455</v>
      </c>
      <c r="T445" s="11">
        <f t="shared" si="103"/>
        <v>-0.22013751990868688</v>
      </c>
      <c r="U445" s="11">
        <f>'OddsRatio_working_3-way'!S445-'OddsRatio_working_3-way'!R445^2/3</f>
        <v>-0.88275145483383455</v>
      </c>
      <c r="V445" s="11">
        <f>'OddsRatio_working_3-way'!S445*'OddsRatio_working_3-way'!R445/3-2*'OddsRatio_working_3-way'!R445^3/27-'OddsRatio_working_3-way'!T445</f>
        <v>0.22013751990868688</v>
      </c>
      <c r="W445" s="11">
        <f>'OddsRatio_working_3-way'!V445^2+4*'OddsRatio_working_3-way'!U445^3/27</f>
        <v>-5.3448240747658166E-2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0.15961576396083635</v>
      </c>
      <c r="Y445" s="11">
        <f>IF('OddsRatio_working_3-way'!W445&gt;=0,IF('OddsRatio_working_3-way'!V445+SQRT('OddsRatio_working_3-way'!W445)&gt;0,0,PI()),ACOS('OddsRatio_working_3-way'!V445/(2*'OddsRatio_working_3-way'!X445)))</f>
        <v>0.80987940565206551</v>
      </c>
      <c r="Z445" s="11">
        <f>'OddsRatio_working_3-way'!X445^(1/3)*COS('OddsRatio_working_3-way'!Y445/3)</f>
        <v>0.52280199037805664</v>
      </c>
      <c r="AA445" s="11">
        <f>'OddsRatio_working_3-way'!X445^(1/3)*COS(('OddsRatio_working_3-way'!Y445+2*PI())/3)</f>
        <v>-0.38668636085882796</v>
      </c>
      <c r="AB445" s="11">
        <f>'OddsRatio_working_3-way'!X445^(1/3)*COS(('OddsRatio_working_3-way'!Y445+4*PI())/3)</f>
        <v>-0.13611562951922862</v>
      </c>
      <c r="AC445" s="11">
        <f>'OddsRatio_working_3-way'!X445^(1/3)*SIN('OddsRatio_working_3-way'!Y445/3)</f>
        <v>0.14466707918995911</v>
      </c>
      <c r="AD445" s="11">
        <f>'OddsRatio_working_3-way'!X445^(1/3)*SIN(('OddsRatio_working_3-way'!Y445+2*PI())/3)</f>
        <v>0.3804262652214852</v>
      </c>
      <c r="AE445" s="11">
        <f>'OddsRatio_working_3-way'!X445^(1/3)*SIN(('OddsRatio_working_3-way'!Y445+4*PI())/3)</f>
        <v>-0.52509334441144428</v>
      </c>
      <c r="AF445" s="11">
        <f>-'OddsRatio_working_3-way'!U445/(3*'OddsRatio_working_3-way'!X445^(1/3))*COS(('OddsRatio_working_3-way'!Y445)/3)</f>
        <v>0.52280199037805664</v>
      </c>
      <c r="AG445" s="11">
        <f>-'OddsRatio_working_3-way'!U445/(3*'OddsRatio_working_3-way'!X445^(1/3))*COS(('OddsRatio_working_3-way'!Y445+2*PI())/3)</f>
        <v>-0.38668636085882796</v>
      </c>
      <c r="AH445" s="11">
        <f>-'OddsRatio_working_3-way'!U445/(3*'OddsRatio_working_3-way'!X445^(1/3))*COS(('OddsRatio_working_3-way'!Y445+4*PI())/3)</f>
        <v>-0.13611562951922862</v>
      </c>
      <c r="AI445" s="11">
        <f>'OddsRatio_working_3-way'!U445/(3*'OddsRatio_working_3-way'!X445^(1/3))*SIN(('OddsRatio_working_3-way'!Y445)/3)</f>
        <v>-0.14466707918995911</v>
      </c>
      <c r="AJ445" s="11">
        <f>'OddsRatio_working_3-way'!U445/(3*'OddsRatio_working_3-way'!X445^(1/3))*SIN(('OddsRatio_working_3-way'!Y445+2*PI())/3)</f>
        <v>-0.3804262652214852</v>
      </c>
      <c r="AK445" s="11">
        <f>'OddsRatio_working_3-way'!U445/(3*'OddsRatio_working_3-way'!X445^(1/3))*SIN(('OddsRatio_working_3-way'!Y445+4*PI())/3)</f>
        <v>0.52509334441144428</v>
      </c>
      <c r="AL445" s="11">
        <f>'OddsRatio_working_3-way'!Z445+'OddsRatio_working_3-way'!AF445</f>
        <v>1.0456039807561133</v>
      </c>
      <c r="AM445" s="11">
        <f>'OddsRatio_working_3-way'!AA445+'OddsRatio_working_3-way'!AG445</f>
        <v>-0.77337272171765592</v>
      </c>
      <c r="AN445" s="11">
        <f>'OddsRatio_working_3-way'!AB445+'OddsRatio_working_3-way'!AH445</f>
        <v>-0.27223125903845724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1.0456039807561133</v>
      </c>
      <c r="AS445" s="11">
        <f>IF(('OddsRatio_working_3-way'!X445=0),IF(Q445&gt;0,-Q445^(1/3),(-Q445)^(1/3)),'OddsRatio_working_3-way'!AM445-'OddsRatio_working_3-way'!R445/3)</f>
        <v>-0.77337272171765592</v>
      </c>
      <c r="AT445" s="11">
        <f>IF(('OddsRatio_working_3-way'!X445=0),IF(Q445&gt;0,-Q445^(1/3),(-Q445)^(1/3)),'OddsRatio_working_3-way'!AN445-'OddsRatio_working_3-way'!R445/3)</f>
        <v>-0.27223125903845724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4.5599999999999996</v>
      </c>
      <c r="B446" s="4">
        <f>IF('True_Odds_Calculator_3-way'!B447="","",'True_Odds_Calculator_3-way'!B447)</f>
        <v>4.58</v>
      </c>
      <c r="C446" s="4">
        <f>IF('True_Odds_Calculator_3-way'!C447="","",'True_Odds_Calculator_3-way'!C447)</f>
        <v>1.7</v>
      </c>
      <c r="D446" s="9">
        <f t="shared" si="91"/>
        <v>0.21176553727784758</v>
      </c>
      <c r="E446" s="9">
        <f t="shared" si="92"/>
        <v>0.21083191379305349</v>
      </c>
      <c r="F446" s="9">
        <f t="shared" si="93"/>
        <v>0.57740254892909881</v>
      </c>
      <c r="G446" s="9">
        <f t="shared" si="94"/>
        <v>1.0455628322159229</v>
      </c>
      <c r="H446" s="9">
        <f t="shared" si="95"/>
        <v>4.7222036826886855</v>
      </c>
      <c r="I446" s="9">
        <f t="shared" si="96"/>
        <v>4.7431149393330037</v>
      </c>
      <c r="J446" s="9">
        <f t="shared" si="97"/>
        <v>1.7318939825511461</v>
      </c>
      <c r="K446" s="11">
        <f t="shared" si="98"/>
        <v>0.2192982456140351</v>
      </c>
      <c r="L446" s="11">
        <f t="shared" si="99"/>
        <v>0.2183406113537118</v>
      </c>
      <c r="M446" s="11">
        <f t="shared" si="100"/>
        <v>0.58823529411764708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-0.25127647013758392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0.22081919414513682</v>
      </c>
      <c r="Q446" s="11">
        <f>2*'OddsRatio_working_3-way'!K446*'OddsRatio_working_3-way'!L446*'OddsRatio_working_3-way'!M446</f>
        <v>5.6331427077841029E-2</v>
      </c>
      <c r="R446" s="11">
        <f t="shared" si="101"/>
        <v>0</v>
      </c>
      <c r="S446" s="11">
        <f t="shared" si="102"/>
        <v>-0.87878978093026172</v>
      </c>
      <c r="T446" s="11">
        <f t="shared" si="103"/>
        <v>-0.22418106656384229</v>
      </c>
      <c r="U446" s="11">
        <f>'OddsRatio_working_3-way'!S446-'OddsRatio_working_3-way'!R446^2/3</f>
        <v>-0.87878978093026172</v>
      </c>
      <c r="V446" s="11">
        <f>'OddsRatio_working_3-way'!S446*'OddsRatio_working_3-way'!R446/3-2*'OddsRatio_working_3-way'!R446^3/27-'OddsRatio_working_3-way'!T446</f>
        <v>0.22418106656384229</v>
      </c>
      <c r="W446" s="11">
        <f>'OddsRatio_working_3-way'!V446^2+4*'OddsRatio_working_3-way'!U446^3/27</f>
        <v>-5.0285706269613685E-2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0.15854246818700943</v>
      </c>
      <c r="Y446" s="11">
        <f>IF('OddsRatio_working_3-way'!W446&gt;=0,IF('OddsRatio_working_3-way'!V446+SQRT('OddsRatio_working_3-way'!W446)&gt;0,0,PI()),ACOS('OddsRatio_working_3-way'!V446/(2*'OddsRatio_working_3-way'!X446)))</f>
        <v>0.78554017082186001</v>
      </c>
      <c r="Z446" s="11">
        <f>'OddsRatio_working_3-way'!X446^(1/3)*COS('OddsRatio_working_3-way'!Y446/3)</f>
        <v>0.52278141610796147</v>
      </c>
      <c r="AA446" s="11">
        <f>'OddsRatio_working_3-way'!X446^(1/3)*COS(('OddsRatio_working_3-way'!Y446+2*PI())/3)</f>
        <v>-0.38272552771297769</v>
      </c>
      <c r="AB446" s="11">
        <f>'OddsRatio_working_3-way'!X446^(1/3)*COS(('OddsRatio_working_3-way'!Y446+4*PI())/3)</f>
        <v>-0.14005588839498365</v>
      </c>
      <c r="AC446" s="11">
        <f>'OddsRatio_working_3-way'!X446^(1/3)*SIN('OddsRatio_working_3-way'!Y446/3)</f>
        <v>0.14010538158439323</v>
      </c>
      <c r="AD446" s="11">
        <f>'OddsRatio_working_3-way'!X446^(1/3)*SIN(('OddsRatio_working_3-way'!Y446+2*PI())/3)</f>
        <v>0.38268929618370134</v>
      </c>
      <c r="AE446" s="11">
        <f>'OddsRatio_working_3-way'!X446^(1/3)*SIN(('OddsRatio_working_3-way'!Y446+4*PI())/3)</f>
        <v>-0.52279467776809452</v>
      </c>
      <c r="AF446" s="11">
        <f>-'OddsRatio_working_3-way'!U446/(3*'OddsRatio_working_3-way'!X446^(1/3))*COS(('OddsRatio_working_3-way'!Y446)/3)</f>
        <v>0.52278141610796147</v>
      </c>
      <c r="AG446" s="11">
        <f>-'OddsRatio_working_3-way'!U446/(3*'OddsRatio_working_3-way'!X446^(1/3))*COS(('OddsRatio_working_3-way'!Y446+2*PI())/3)</f>
        <v>-0.38272552771297769</v>
      </c>
      <c r="AH446" s="11">
        <f>-'OddsRatio_working_3-way'!U446/(3*'OddsRatio_working_3-way'!X446^(1/3))*COS(('OddsRatio_working_3-way'!Y446+4*PI())/3)</f>
        <v>-0.14005588839498365</v>
      </c>
      <c r="AI446" s="11">
        <f>'OddsRatio_working_3-way'!U446/(3*'OddsRatio_working_3-way'!X446^(1/3))*SIN(('OddsRatio_working_3-way'!Y446)/3)</f>
        <v>-0.14010538158439323</v>
      </c>
      <c r="AJ446" s="11">
        <f>'OddsRatio_working_3-way'!U446/(3*'OddsRatio_working_3-way'!X446^(1/3))*SIN(('OddsRatio_working_3-way'!Y446+2*PI())/3)</f>
        <v>-0.38268929618370134</v>
      </c>
      <c r="AK446" s="11">
        <f>'OddsRatio_working_3-way'!U446/(3*'OddsRatio_working_3-way'!X446^(1/3))*SIN(('OddsRatio_working_3-way'!Y446+4*PI())/3)</f>
        <v>0.52279467776809452</v>
      </c>
      <c r="AL446" s="11">
        <f>'OddsRatio_working_3-way'!Z446+'OddsRatio_working_3-way'!AF446</f>
        <v>1.0455628322159229</v>
      </c>
      <c r="AM446" s="11">
        <f>'OddsRatio_working_3-way'!AA446+'OddsRatio_working_3-way'!AG446</f>
        <v>-0.76545105542595537</v>
      </c>
      <c r="AN446" s="11">
        <f>'OddsRatio_working_3-way'!AB446+'OddsRatio_working_3-way'!AH446</f>
        <v>-0.28011177678996729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1.0455628322159229</v>
      </c>
      <c r="AS446" s="11">
        <f>IF(('OddsRatio_working_3-way'!X446=0),IF(Q446&gt;0,-Q446^(1/3),(-Q446)^(1/3)),'OddsRatio_working_3-way'!AM446-'OddsRatio_working_3-way'!R446/3)</f>
        <v>-0.76545105542595537</v>
      </c>
      <c r="AT446" s="11">
        <f>IF(('OddsRatio_working_3-way'!X446=0),IF(Q446&gt;0,-Q446^(1/3),(-Q446)^(1/3)),'OddsRatio_working_3-way'!AN446-'OddsRatio_working_3-way'!R446/3)</f>
        <v>-0.28011177678996729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2.27</v>
      </c>
      <c r="B447" s="4">
        <f>IF('True_Odds_Calculator_3-way'!B448="","",'True_Odds_Calculator_3-way'!B448)</f>
        <v>3.28</v>
      </c>
      <c r="C447" s="4">
        <f>IF('True_Odds_Calculator_3-way'!C448="","",'True_Odds_Calculator_3-way'!C448)</f>
        <v>3.54</v>
      </c>
      <c r="D447" s="9">
        <f t="shared" si="91"/>
        <v>0.43008932890386092</v>
      </c>
      <c r="E447" s="9">
        <f t="shared" si="92"/>
        <v>0.2959528359006085</v>
      </c>
      <c r="F447" s="9">
        <f t="shared" si="93"/>
        <v>0.27395783519553063</v>
      </c>
      <c r="G447" s="9">
        <f t="shared" si="94"/>
        <v>1.0433845477215495</v>
      </c>
      <c r="H447" s="9">
        <f t="shared" si="95"/>
        <v>2.3250983756063679</v>
      </c>
      <c r="I447" s="9">
        <f t="shared" si="96"/>
        <v>3.3789167688051336</v>
      </c>
      <c r="J447" s="9">
        <f t="shared" si="97"/>
        <v>3.6501967512127358</v>
      </c>
      <c r="K447" s="11">
        <f t="shared" si="98"/>
        <v>0.44052863436123346</v>
      </c>
      <c r="L447" s="11">
        <f t="shared" si="99"/>
        <v>0.3048780487804878</v>
      </c>
      <c r="M447" s="11">
        <f t="shared" si="100"/>
        <v>0.2824858757062147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-0.27904183656187354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0.23105444598834846</v>
      </c>
      <c r="Q447" s="11">
        <f>2*'OddsRatio_working_3-way'!K447*'OddsRatio_working_3-way'!L447*'OddsRatio_working_3-way'!M447</f>
        <v>7.587994942146091E-2</v>
      </c>
      <c r="R447" s="11">
        <f t="shared" si="101"/>
        <v>0</v>
      </c>
      <c r="S447" s="11">
        <f t="shared" si="102"/>
        <v>-0.82802797184541699</v>
      </c>
      <c r="T447" s="11">
        <f t="shared" si="103"/>
        <v>-0.27193036842214025</v>
      </c>
      <c r="U447" s="11">
        <f>'OddsRatio_working_3-way'!S447-'OddsRatio_working_3-way'!R447^2/3</f>
        <v>-0.82802797184541699</v>
      </c>
      <c r="V447" s="11">
        <f>'OddsRatio_working_3-way'!S447*'OddsRatio_working_3-way'!R447/3-2*'OddsRatio_working_3-way'!R447^3/27-'OddsRatio_working_3-way'!T447</f>
        <v>0.27193036842214025</v>
      </c>
      <c r="W447" s="11">
        <f>'OddsRatio_working_3-way'!V447^2+4*'OddsRatio_working_3-way'!U447^3/27</f>
        <v>-1.0160702150920325E-2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0.14500588558841435</v>
      </c>
      <c r="Y447" s="11">
        <f>IF('OddsRatio_working_3-way'!W447&gt;=0,IF('OddsRatio_working_3-way'!V447+SQRT('OddsRatio_working_3-way'!W447)&gt;0,0,PI()),ACOS('OddsRatio_working_3-way'!V447/(2*'OddsRatio_working_3-way'!X447)))</f>
        <v>0.35498165267380055</v>
      </c>
      <c r="Z447" s="11">
        <f>'OddsRatio_working_3-way'!X447^(1/3)*COS('OddsRatio_working_3-way'!Y447/3)</f>
        <v>0.52169227386077488</v>
      </c>
      <c r="AA447" s="11">
        <f>'OddsRatio_working_3-way'!X447^(1/3)*COS(('OddsRatio_working_3-way'!Y447+2*PI())/3)</f>
        <v>-0.31455713679852454</v>
      </c>
      <c r="AB447" s="11">
        <f>'OddsRatio_working_3-way'!X447^(1/3)*COS(('OddsRatio_working_3-way'!Y447+4*PI())/3)</f>
        <v>-0.20713513706225062</v>
      </c>
      <c r="AC447" s="11">
        <f>'OddsRatio_working_3-way'!X447^(1/3)*SIN('OddsRatio_working_3-way'!Y447/3)</f>
        <v>6.2020120464625843E-2</v>
      </c>
      <c r="AD447" s="11">
        <f>'OddsRatio_working_3-way'!X447^(1/3)*SIN(('OddsRatio_working_3-way'!Y447+2*PI())/3)</f>
        <v>0.42078870188918654</v>
      </c>
      <c r="AE447" s="11">
        <f>'OddsRatio_working_3-way'!X447^(1/3)*SIN(('OddsRatio_working_3-way'!Y447+4*PI())/3)</f>
        <v>-0.48280882235381223</v>
      </c>
      <c r="AF447" s="11">
        <f>-'OddsRatio_working_3-way'!U447/(3*'OddsRatio_working_3-way'!X447^(1/3))*COS(('OddsRatio_working_3-way'!Y447)/3)</f>
        <v>0.52169227386077477</v>
      </c>
      <c r="AG447" s="11">
        <f>-'OddsRatio_working_3-way'!U447/(3*'OddsRatio_working_3-way'!X447^(1/3))*COS(('OddsRatio_working_3-way'!Y447+2*PI())/3)</f>
        <v>-0.31455713679852448</v>
      </c>
      <c r="AH447" s="11">
        <f>-'OddsRatio_working_3-way'!U447/(3*'OddsRatio_working_3-way'!X447^(1/3))*COS(('OddsRatio_working_3-way'!Y447+4*PI())/3)</f>
        <v>-0.20713513706225059</v>
      </c>
      <c r="AI447" s="11">
        <f>'OddsRatio_working_3-way'!U447/(3*'OddsRatio_working_3-way'!X447^(1/3))*SIN(('OddsRatio_working_3-way'!Y447)/3)</f>
        <v>-6.2020120464625829E-2</v>
      </c>
      <c r="AJ447" s="11">
        <f>'OddsRatio_working_3-way'!U447/(3*'OddsRatio_working_3-way'!X447^(1/3))*SIN(('OddsRatio_working_3-way'!Y447+2*PI())/3)</f>
        <v>-0.42078870188918643</v>
      </c>
      <c r="AK447" s="11">
        <f>'OddsRatio_working_3-way'!U447/(3*'OddsRatio_working_3-way'!X447^(1/3))*SIN(('OddsRatio_working_3-way'!Y447+4*PI())/3)</f>
        <v>0.48280882235381212</v>
      </c>
      <c r="AL447" s="11">
        <f>'OddsRatio_working_3-way'!Z447+'OddsRatio_working_3-way'!AF447</f>
        <v>1.0433845477215495</v>
      </c>
      <c r="AM447" s="11">
        <f>'OddsRatio_working_3-way'!AA447+'OddsRatio_working_3-way'!AG447</f>
        <v>-0.62911427359704897</v>
      </c>
      <c r="AN447" s="11">
        <f>'OddsRatio_working_3-way'!AB447+'OddsRatio_working_3-way'!AH447</f>
        <v>-0.41427027412450124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1.0433845477215495</v>
      </c>
      <c r="AS447" s="11">
        <f>IF(('OddsRatio_working_3-way'!X447=0),IF(Q447&gt;0,-Q447^(1/3),(-Q447)^(1/3)),'OddsRatio_working_3-way'!AM447-'OddsRatio_working_3-way'!R447/3)</f>
        <v>-0.62911427359704897</v>
      </c>
      <c r="AT447" s="11">
        <f>IF(('OddsRatio_working_3-way'!X447=0),IF(Q447&gt;0,-Q447^(1/3),(-Q447)^(1/3)),'OddsRatio_working_3-way'!AN447-'OddsRatio_working_3-way'!R447/3)</f>
        <v>-0.41427027412450124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2.37</v>
      </c>
      <c r="B448" s="4">
        <f>IF('True_Odds_Calculator_3-way'!B449="","",'True_Odds_Calculator_3-way'!B449)</f>
        <v>3.56</v>
      </c>
      <c r="C448" s="4">
        <f>IF('True_Odds_Calculator_3-way'!C449="","",'True_Odds_Calculator_3-way'!C449)</f>
        <v>3.07</v>
      </c>
      <c r="D448" s="9">
        <f t="shared" si="91"/>
        <v>0.41143594201931821</v>
      </c>
      <c r="E448" s="9">
        <f t="shared" si="92"/>
        <v>0.2722515593536064</v>
      </c>
      <c r="F448" s="9">
        <f t="shared" si="93"/>
        <v>0.31631249862707567</v>
      </c>
      <c r="G448" s="9">
        <f t="shared" si="94"/>
        <v>1.0441693531616196</v>
      </c>
      <c r="H448" s="9">
        <f t="shared" si="95"/>
        <v>2.4305120138314189</v>
      </c>
      <c r="I448" s="9">
        <f t="shared" si="96"/>
        <v>3.6730735440937465</v>
      </c>
      <c r="J448" s="9">
        <f t="shared" si="97"/>
        <v>3.1614305610445523</v>
      </c>
      <c r="K448" s="11">
        <f t="shared" si="98"/>
        <v>0.42194092827004215</v>
      </c>
      <c r="L448" s="11">
        <f t="shared" si="99"/>
        <v>0.2808988764044944</v>
      </c>
      <c r="M448" s="11">
        <f t="shared" si="100"/>
        <v>0.32573289902280134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-0.280281322778556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0.23164051985692027</v>
      </c>
      <c r="Q448" s="11">
        <f>2*'OddsRatio_working_3-way'!K448*'OddsRatio_working_3-way'!L448*'OddsRatio_working_3-way'!M448</f>
        <v>7.7213506618973429E-2</v>
      </c>
      <c r="R448" s="11">
        <f t="shared" si="101"/>
        <v>0</v>
      </c>
      <c r="S448" s="11">
        <f t="shared" si="102"/>
        <v>-0.82645720935152811</v>
      </c>
      <c r="T448" s="11">
        <f t="shared" si="103"/>
        <v>-0.27548573645050939</v>
      </c>
      <c r="U448" s="11">
        <f>'OddsRatio_working_3-way'!S448-'OddsRatio_working_3-way'!R448^2/3</f>
        <v>-0.82645720935152811</v>
      </c>
      <c r="V448" s="11">
        <f>'OddsRatio_working_3-way'!S448*'OddsRatio_working_3-way'!R448/3-2*'OddsRatio_working_3-way'!R448^3/27-'OddsRatio_working_3-way'!T448</f>
        <v>0.27548573645050939</v>
      </c>
      <c r="W448" s="11">
        <f>'OddsRatio_working_3-way'!V448^2+4*'OddsRatio_working_3-way'!U448^3/27</f>
        <v>-7.7366939012440405E-3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0.14459346880904023</v>
      </c>
      <c r="Y448" s="11">
        <f>IF('OddsRatio_working_3-way'!W448&gt;=0,IF('OddsRatio_working_3-way'!V448+SQRT('OddsRatio_working_3-way'!W448)&gt;0,0,PI()),ACOS('OddsRatio_working_3-way'!V448/(2*'OddsRatio_working_3-way'!X448)))</f>
        <v>0.30905427422619192</v>
      </c>
      <c r="Z448" s="11">
        <f>'OddsRatio_working_3-way'!X448^(1/3)*COS('OddsRatio_working_3-way'!Y448/3)</f>
        <v>0.52208467658080993</v>
      </c>
      <c r="AA448" s="11">
        <f>'OddsRatio_working_3-way'!X448^(1/3)*COS(('OddsRatio_working_3-way'!Y448+2*PI())/3)</f>
        <v>-0.30778627049037499</v>
      </c>
      <c r="AB448" s="11">
        <f>'OddsRatio_working_3-way'!X448^(1/3)*COS(('OddsRatio_working_3-way'!Y448+4*PI())/3)</f>
        <v>-0.21429840609043507</v>
      </c>
      <c r="AC448" s="11">
        <f>'OddsRatio_working_3-way'!X448^(1/3)*SIN('OddsRatio_working_3-way'!Y448/3)</f>
        <v>5.3975243677268601E-2</v>
      </c>
      <c r="AD448" s="11">
        <f>'OddsRatio_working_3-way'!X448^(1/3)*SIN(('OddsRatio_working_3-way'!Y448+2*PI())/3)</f>
        <v>0.42515097100692967</v>
      </c>
      <c r="AE448" s="11">
        <f>'OddsRatio_working_3-way'!X448^(1/3)*SIN(('OddsRatio_working_3-way'!Y448+4*PI())/3)</f>
        <v>-0.47912621468419825</v>
      </c>
      <c r="AF448" s="11">
        <f>-'OddsRatio_working_3-way'!U448/(3*'OddsRatio_working_3-way'!X448^(1/3))*COS(('OddsRatio_working_3-way'!Y448)/3)</f>
        <v>0.52208467658080981</v>
      </c>
      <c r="AG448" s="11">
        <f>-'OddsRatio_working_3-way'!U448/(3*'OddsRatio_working_3-way'!X448^(1/3))*COS(('OddsRatio_working_3-way'!Y448+2*PI())/3)</f>
        <v>-0.30778627049037494</v>
      </c>
      <c r="AH448" s="11">
        <f>-'OddsRatio_working_3-way'!U448/(3*'OddsRatio_working_3-way'!X448^(1/3))*COS(('OddsRatio_working_3-way'!Y448+4*PI())/3)</f>
        <v>-0.21429840609043502</v>
      </c>
      <c r="AI448" s="11">
        <f>'OddsRatio_working_3-way'!U448/(3*'OddsRatio_working_3-way'!X448^(1/3))*SIN(('OddsRatio_working_3-way'!Y448)/3)</f>
        <v>-5.3975243677268588E-2</v>
      </c>
      <c r="AJ448" s="11">
        <f>'OddsRatio_working_3-way'!U448/(3*'OddsRatio_working_3-way'!X448^(1/3))*SIN(('OddsRatio_working_3-way'!Y448+2*PI())/3)</f>
        <v>-0.42515097100692961</v>
      </c>
      <c r="AK448" s="11">
        <f>'OddsRatio_working_3-way'!U448/(3*'OddsRatio_working_3-way'!X448^(1/3))*SIN(('OddsRatio_working_3-way'!Y448+4*PI())/3)</f>
        <v>0.47912621468419814</v>
      </c>
      <c r="AL448" s="11">
        <f>'OddsRatio_working_3-way'!Z448+'OddsRatio_working_3-way'!AF448</f>
        <v>1.0441693531616196</v>
      </c>
      <c r="AM448" s="11">
        <f>'OddsRatio_working_3-way'!AA448+'OddsRatio_working_3-way'!AG448</f>
        <v>-0.61557254098074998</v>
      </c>
      <c r="AN448" s="11">
        <f>'OddsRatio_working_3-way'!AB448+'OddsRatio_working_3-way'!AH448</f>
        <v>-0.42859681218087009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1.0441693531616196</v>
      </c>
      <c r="AS448" s="11">
        <f>IF(('OddsRatio_working_3-way'!X448=0),IF(Q448&gt;0,-Q448^(1/3),(-Q448)^(1/3)),'OddsRatio_working_3-way'!AM448-'OddsRatio_working_3-way'!R448/3)</f>
        <v>-0.61557254098074998</v>
      </c>
      <c r="AT448" s="11">
        <f>IF(('OddsRatio_working_3-way'!X448=0),IF(Q448&gt;0,-Q448^(1/3),(-Q448)^(1/3)),'OddsRatio_working_3-way'!AN448-'OddsRatio_working_3-way'!R448/3)</f>
        <v>-0.42859681218087009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1.62</v>
      </c>
      <c r="B449" s="4">
        <f>IF('True_Odds_Calculator_3-way'!B450="","",'True_Odds_Calculator_3-way'!B450)</f>
        <v>4.1399999999999997</v>
      </c>
      <c r="C449" s="4">
        <f>IF('True_Odds_Calculator_3-way'!C450="","",'True_Odds_Calculator_3-way'!C450)</f>
        <v>5.78</v>
      </c>
      <c r="D449" s="9">
        <f t="shared" si="91"/>
        <v>0.6037331783704929</v>
      </c>
      <c r="E449" s="9">
        <f t="shared" si="92"/>
        <v>0.23125931691338658</v>
      </c>
      <c r="F449" s="9">
        <f t="shared" si="93"/>
        <v>0.16500750471612025</v>
      </c>
      <c r="G449" s="9">
        <f t="shared" si="94"/>
        <v>1.058646530925091</v>
      </c>
      <c r="H449" s="9">
        <f t="shared" si="95"/>
        <v>1.6563608491735566</v>
      </c>
      <c r="I449" s="9">
        <f t="shared" si="96"/>
        <v>4.324150107104785</v>
      </c>
      <c r="J449" s="9">
        <f t="shared" si="97"/>
        <v>6.0603304178219357</v>
      </c>
      <c r="K449" s="11">
        <f t="shared" si="98"/>
        <v>0.61728395061728392</v>
      </c>
      <c r="L449" s="11">
        <f t="shared" si="99"/>
        <v>0.24154589371980678</v>
      </c>
      <c r="M449" s="11">
        <f t="shared" si="100"/>
        <v>0.17301038062283736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-0.24005239324319494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0.22030009102985498</v>
      </c>
      <c r="Q449" s="11">
        <f>2*'OddsRatio_working_3-way'!K449*'OddsRatio_working_3-way'!L449*'OddsRatio_working_3-way'!M449</f>
        <v>5.1592527173268135E-2</v>
      </c>
      <c r="R449" s="11">
        <f t="shared" si="101"/>
        <v>0</v>
      </c>
      <c r="S449" s="11">
        <f t="shared" si="102"/>
        <v>-0.91771670364756963</v>
      </c>
      <c r="T449" s="11">
        <f t="shared" si="103"/>
        <v>-0.21492194464814274</v>
      </c>
      <c r="U449" s="11">
        <f>'OddsRatio_working_3-way'!S449-'OddsRatio_working_3-way'!R449^2/3</f>
        <v>-0.91771670364756963</v>
      </c>
      <c r="V449" s="11">
        <f>'OddsRatio_working_3-way'!S449*'OddsRatio_working_3-way'!R449/3-2*'OddsRatio_working_3-way'!R449^3/27-'OddsRatio_working_3-way'!T449</f>
        <v>0.21492194464814274</v>
      </c>
      <c r="W449" s="11">
        <f>'OddsRatio_working_3-way'!V449^2+4*'OddsRatio_working_3-way'!U449^3/27</f>
        <v>-6.8312947501051519E-2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0.16919248638192452</v>
      </c>
      <c r="Y449" s="11">
        <f>IF('OddsRatio_working_3-way'!W449&gt;=0,IF('OddsRatio_working_3-way'!V449+SQRT('OddsRatio_working_3-way'!W449)&gt;0,0,PI()),ACOS('OddsRatio_working_3-way'!V449/(2*'OddsRatio_working_3-way'!X449)))</f>
        <v>0.88260613381090502</v>
      </c>
      <c r="Z449" s="11">
        <f>'OddsRatio_working_3-way'!X449^(1/3)*COS('OddsRatio_working_3-way'!Y449/3)</f>
        <v>0.52932326546254549</v>
      </c>
      <c r="AA449" s="11">
        <f>'OddsRatio_working_3-way'!X449^(1/3)*COS(('OddsRatio_working_3-way'!Y449+2*PI())/3)</f>
        <v>-0.40355668804982298</v>
      </c>
      <c r="AB449" s="11">
        <f>'OddsRatio_working_3-way'!X449^(1/3)*COS(('OddsRatio_working_3-way'!Y449+4*PI())/3)</f>
        <v>-0.12576657741272265</v>
      </c>
      <c r="AC449" s="11">
        <f>'OddsRatio_working_3-way'!X449^(1/3)*SIN('OddsRatio_working_3-way'!Y449/3)</f>
        <v>0.16038219515454608</v>
      </c>
      <c r="AD449" s="11">
        <f>'OddsRatio_working_3-way'!X449^(1/3)*SIN(('OddsRatio_working_3-way'!Y449+2*PI())/3)</f>
        <v>0.3782162971274256</v>
      </c>
      <c r="AE449" s="11">
        <f>'OddsRatio_working_3-way'!X449^(1/3)*SIN(('OddsRatio_working_3-way'!Y449+4*PI())/3)</f>
        <v>-0.53859849228197154</v>
      </c>
      <c r="AF449" s="11">
        <f>-'OddsRatio_working_3-way'!U449/(3*'OddsRatio_working_3-way'!X449^(1/3))*COS(('OddsRatio_working_3-way'!Y449)/3)</f>
        <v>0.52932326546254549</v>
      </c>
      <c r="AG449" s="11">
        <f>-'OddsRatio_working_3-way'!U449/(3*'OddsRatio_working_3-way'!X449^(1/3))*COS(('OddsRatio_working_3-way'!Y449+2*PI())/3)</f>
        <v>-0.40355668804982298</v>
      </c>
      <c r="AH449" s="11">
        <f>-'OddsRatio_working_3-way'!U449/(3*'OddsRatio_working_3-way'!X449^(1/3))*COS(('OddsRatio_working_3-way'!Y449+4*PI())/3)</f>
        <v>-0.12576657741272265</v>
      </c>
      <c r="AI449" s="11">
        <f>'OddsRatio_working_3-way'!U449/(3*'OddsRatio_working_3-way'!X449^(1/3))*SIN(('OddsRatio_working_3-way'!Y449)/3)</f>
        <v>-0.16038219515454608</v>
      </c>
      <c r="AJ449" s="11">
        <f>'OddsRatio_working_3-way'!U449/(3*'OddsRatio_working_3-way'!X449^(1/3))*SIN(('OddsRatio_working_3-way'!Y449+2*PI())/3)</f>
        <v>-0.3782162971274256</v>
      </c>
      <c r="AK449" s="11">
        <f>'OddsRatio_working_3-way'!U449/(3*'OddsRatio_working_3-way'!X449^(1/3))*SIN(('OddsRatio_working_3-way'!Y449+4*PI())/3)</f>
        <v>0.53859849228197154</v>
      </c>
      <c r="AL449" s="11">
        <f>'OddsRatio_working_3-way'!Z449+'OddsRatio_working_3-way'!AF449</f>
        <v>1.058646530925091</v>
      </c>
      <c r="AM449" s="11">
        <f>'OddsRatio_working_3-way'!AA449+'OddsRatio_working_3-way'!AG449</f>
        <v>-0.80711337609964595</v>
      </c>
      <c r="AN449" s="11">
        <f>'OddsRatio_working_3-way'!AB449+'OddsRatio_working_3-way'!AH449</f>
        <v>-0.2515331548254453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1.058646530925091</v>
      </c>
      <c r="AS449" s="11">
        <f>IF(('OddsRatio_working_3-way'!X449=0),IF(Q449&gt;0,-Q449^(1/3),(-Q449)^(1/3)),'OddsRatio_working_3-way'!AM449-'OddsRatio_working_3-way'!R449/3)</f>
        <v>-0.80711337609964595</v>
      </c>
      <c r="AT449" s="11">
        <f>IF(('OddsRatio_working_3-way'!X449=0),IF(Q449&gt;0,-Q449^(1/3),(-Q449)^(1/3)),'OddsRatio_working_3-way'!AN449-'OddsRatio_working_3-way'!R449/3)</f>
        <v>-0.2515331548254453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2.98</v>
      </c>
      <c r="B450" s="4">
        <f>IF('True_Odds_Calculator_3-way'!B451="","",'True_Odds_Calculator_3-way'!B451)</f>
        <v>3.63</v>
      </c>
      <c r="C450" s="4">
        <f>IF('True_Odds_Calculator_3-way'!C451="","",'True_Odds_Calculator_3-way'!C451)</f>
        <v>2.4</v>
      </c>
      <c r="D450" s="9">
        <f t="shared" si="91"/>
        <v>0.32628974956597318</v>
      </c>
      <c r="E450" s="9">
        <f t="shared" si="92"/>
        <v>0.26719491621015601</v>
      </c>
      <c r="F450" s="9">
        <f t="shared" si="93"/>
        <v>0.40651533422387054</v>
      </c>
      <c r="G450" s="9">
        <f t="shared" si="94"/>
        <v>1.042808432358094</v>
      </c>
      <c r="H450" s="9">
        <f t="shared" si="95"/>
        <v>3.0647606960690257</v>
      </c>
      <c r="I450" s="9">
        <f t="shared" si="96"/>
        <v>3.7425861771017868</v>
      </c>
      <c r="J450" s="9">
        <f t="shared" si="97"/>
        <v>2.4599318053013315</v>
      </c>
      <c r="K450" s="11">
        <f t="shared" si="98"/>
        <v>0.33557046979865773</v>
      </c>
      <c r="L450" s="11">
        <f t="shared" si="99"/>
        <v>0.27548209366391185</v>
      </c>
      <c r="M450" s="11">
        <f t="shared" si="100"/>
        <v>0.41666666666666669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-0.28081147040878562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0.23149432087809149</v>
      </c>
      <c r="Q450" s="11">
        <f>2*'OddsRatio_working_3-way'!K450*'OddsRatio_working_3-way'!L450*'OddsRatio_working_3-way'!M450</f>
        <v>7.7036379659930612E-2</v>
      </c>
      <c r="R450" s="11">
        <f t="shared" si="101"/>
        <v>0</v>
      </c>
      <c r="S450" s="11">
        <f t="shared" si="102"/>
        <v>-0.82437629966147152</v>
      </c>
      <c r="T450" s="11">
        <f t="shared" si="103"/>
        <v>-0.27433487509533161</v>
      </c>
      <c r="U450" s="11">
        <f>'OddsRatio_working_3-way'!S450-'OddsRatio_working_3-way'!R450^2/3</f>
        <v>-0.82437629966147152</v>
      </c>
      <c r="V450" s="11">
        <f>'OddsRatio_working_3-way'!S450*'OddsRatio_working_3-way'!R450/3-2*'OddsRatio_working_3-way'!R450^3/27-'OddsRatio_working_3-way'!T450</f>
        <v>0.27433487509533161</v>
      </c>
      <c r="W450" s="11">
        <f>'OddsRatio_working_3-way'!V450^2+4*'OddsRatio_working_3-way'!U450^3/27</f>
        <v>-7.7393495521879546E-3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0.14404771192712429</v>
      </c>
      <c r="Y450" s="11">
        <f>IF('OddsRatio_working_3-way'!W450&gt;=0,IF('OddsRatio_working_3-way'!V450+SQRT('OddsRatio_working_3-way'!W450)&gt;0,0,PI()),ACOS('OddsRatio_working_3-way'!V450/(2*'OddsRatio_working_3-way'!X450)))</f>
        <v>0.31031921346392966</v>
      </c>
      <c r="Z450" s="11">
        <f>'OddsRatio_working_3-way'!X450^(1/3)*COS('OddsRatio_working_3-way'!Y450/3)</f>
        <v>0.52140421617904698</v>
      </c>
      <c r="AA450" s="11">
        <f>'OddsRatio_working_3-way'!X450^(1/3)*COS(('OddsRatio_working_3-way'!Y450+2*PI())/3)</f>
        <v>-0.30757755399036973</v>
      </c>
      <c r="AB450" s="11">
        <f>'OddsRatio_working_3-way'!X450^(1/3)*COS(('OddsRatio_working_3-way'!Y450+4*PI())/3)</f>
        <v>-0.21382666218867755</v>
      </c>
      <c r="AC450" s="11">
        <f>'OddsRatio_working_3-way'!X450^(1/3)*SIN('OddsRatio_working_3-way'!Y450/3)</f>
        <v>5.4127102618474636E-2</v>
      </c>
      <c r="AD450" s="11">
        <f>'OddsRatio_working_3-way'!X450^(1/3)*SIN(('OddsRatio_working_3-way'!Y450+2*PI())/3)</f>
        <v>0.42448574554213053</v>
      </c>
      <c r="AE450" s="11">
        <f>'OddsRatio_working_3-way'!X450^(1/3)*SIN(('OddsRatio_working_3-way'!Y450+4*PI())/3)</f>
        <v>-0.47861284816060501</v>
      </c>
      <c r="AF450" s="11">
        <f>-'OddsRatio_working_3-way'!U450/(3*'OddsRatio_working_3-way'!X450^(1/3))*COS(('OddsRatio_working_3-way'!Y450)/3)</f>
        <v>0.52140421617904698</v>
      </c>
      <c r="AG450" s="11">
        <f>-'OddsRatio_working_3-way'!U450/(3*'OddsRatio_working_3-way'!X450^(1/3))*COS(('OddsRatio_working_3-way'!Y450+2*PI())/3)</f>
        <v>-0.30757755399036973</v>
      </c>
      <c r="AH450" s="11">
        <f>-'OddsRatio_working_3-way'!U450/(3*'OddsRatio_working_3-way'!X450^(1/3))*COS(('OddsRatio_working_3-way'!Y450+4*PI())/3)</f>
        <v>-0.21382666218867755</v>
      </c>
      <c r="AI450" s="11">
        <f>'OddsRatio_working_3-way'!U450/(3*'OddsRatio_working_3-way'!X450^(1/3))*SIN(('OddsRatio_working_3-way'!Y450)/3)</f>
        <v>-5.4127102618474636E-2</v>
      </c>
      <c r="AJ450" s="11">
        <f>'OddsRatio_working_3-way'!U450/(3*'OddsRatio_working_3-way'!X450^(1/3))*SIN(('OddsRatio_working_3-way'!Y450+2*PI())/3)</f>
        <v>-0.42448574554213053</v>
      </c>
      <c r="AK450" s="11">
        <f>'OddsRatio_working_3-way'!U450/(3*'OddsRatio_working_3-way'!X450^(1/3))*SIN(('OddsRatio_working_3-way'!Y450+4*PI())/3)</f>
        <v>0.47861284816060501</v>
      </c>
      <c r="AL450" s="11">
        <f>'OddsRatio_working_3-way'!Z450+'OddsRatio_working_3-way'!AF450</f>
        <v>1.042808432358094</v>
      </c>
      <c r="AM450" s="11">
        <f>'OddsRatio_working_3-way'!AA450+'OddsRatio_working_3-way'!AG450</f>
        <v>-0.61515510798073947</v>
      </c>
      <c r="AN450" s="11">
        <f>'OddsRatio_working_3-way'!AB450+'OddsRatio_working_3-way'!AH450</f>
        <v>-0.42765332437735509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1.042808432358094</v>
      </c>
      <c r="AS450" s="11">
        <f>IF(('OddsRatio_working_3-way'!X450=0),IF(Q450&gt;0,-Q450^(1/3),(-Q450)^(1/3)),'OddsRatio_working_3-way'!AM450-'OddsRatio_working_3-way'!R450/3)</f>
        <v>-0.61515510798073947</v>
      </c>
      <c r="AT450" s="11">
        <f>IF(('OddsRatio_working_3-way'!X450=0),IF(Q450&gt;0,-Q450^(1/3),(-Q450)^(1/3)),'OddsRatio_working_3-way'!AN450-'OddsRatio_working_3-way'!R450/3)</f>
        <v>-0.42765332437735509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2.23</v>
      </c>
      <c r="B451" s="4">
        <f>IF('True_Odds_Calculator_3-way'!B452="","",'True_Odds_Calculator_3-way'!B452)</f>
        <v>3.57</v>
      </c>
      <c r="C451" s="4">
        <f>IF('True_Odds_Calculator_3-way'!C452="","",'True_Odds_Calculator_3-way'!C452)</f>
        <v>3.41</v>
      </c>
      <c r="D451" s="9">
        <f t="shared" si="91"/>
        <v>0.44018738482108261</v>
      </c>
      <c r="E451" s="9">
        <f t="shared" si="92"/>
        <v>0.27342917602980138</v>
      </c>
      <c r="F451" s="9">
        <f t="shared" si="93"/>
        <v>0.28638343914911607</v>
      </c>
      <c r="G451" s="9">
        <f t="shared" si="94"/>
        <v>1.0339510471149151</v>
      </c>
      <c r="H451" s="9">
        <f t="shared" si="95"/>
        <v>2.2717597879513458</v>
      </c>
      <c r="I451" s="9">
        <f t="shared" si="96"/>
        <v>3.6572541910853316</v>
      </c>
      <c r="J451" s="9">
        <f t="shared" si="97"/>
        <v>3.4918220235469453</v>
      </c>
      <c r="K451" s="11">
        <f t="shared" si="98"/>
        <v>0.44843049327354262</v>
      </c>
      <c r="L451" s="11">
        <f t="shared" si="99"/>
        <v>0.28011204481792717</v>
      </c>
      <c r="M451" s="11">
        <f t="shared" si="100"/>
        <v>0.29325513196480935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-0.28062594394569096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0.22875160084680085</v>
      </c>
      <c r="Q451" s="11">
        <f>2*'OddsRatio_working_3-way'!K451*'OddsRatio_working_3-way'!L451*'OddsRatio_working_3-way'!M451</f>
        <v>7.3672013155169344E-2</v>
      </c>
      <c r="R451" s="11">
        <f t="shared" si="101"/>
        <v>0</v>
      </c>
      <c r="S451" s="11">
        <f t="shared" si="102"/>
        <v>-0.81514772878971853</v>
      </c>
      <c r="T451" s="11">
        <f t="shared" si="103"/>
        <v>-0.26252744888557761</v>
      </c>
      <c r="U451" s="11">
        <f>'OddsRatio_working_3-way'!S451-'OddsRatio_working_3-way'!R451^2/3</f>
        <v>-0.81514772878971853</v>
      </c>
      <c r="V451" s="11">
        <f>'OddsRatio_working_3-way'!S451*'OddsRatio_working_3-way'!R451/3-2*'OddsRatio_working_3-way'!R451^3/27-'OddsRatio_working_3-way'!T451</f>
        <v>0.26252744888557761</v>
      </c>
      <c r="W451" s="11">
        <f>'OddsRatio_working_3-way'!V451^2+4*'OddsRatio_working_3-way'!U451^3/27</f>
        <v>-1.1321976185846114E-2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0.14163565723734231</v>
      </c>
      <c r="Y451" s="11">
        <f>IF('OddsRatio_working_3-way'!W451&gt;=0,IF('OddsRatio_working_3-way'!V451+SQRT('OddsRatio_working_3-way'!W451)&gt;0,0,PI()),ACOS('OddsRatio_working_3-way'!V451/(2*'OddsRatio_working_3-way'!X451)))</f>
        <v>0.38507482865138076</v>
      </c>
      <c r="Z451" s="11">
        <f>'OddsRatio_working_3-way'!X451^(1/3)*COS('OddsRatio_working_3-way'!Y451/3)</f>
        <v>0.51697552355745768</v>
      </c>
      <c r="AA451" s="11">
        <f>'OddsRatio_working_3-way'!X451^(1/3)*COS(('OddsRatio_working_3-way'!Y451+2*PI())/3)</f>
        <v>-0.31627325502140191</v>
      </c>
      <c r="AB451" s="11">
        <f>'OddsRatio_working_3-way'!X451^(1/3)*COS(('OddsRatio_working_3-way'!Y451+4*PI())/3)</f>
        <v>-0.20070226853605594</v>
      </c>
      <c r="AC451" s="11">
        <f>'OddsRatio_working_3-way'!X451^(1/3)*SIN('OddsRatio_working_3-way'!Y451/3)</f>
        <v>6.6724940157825263E-2</v>
      </c>
      <c r="AD451" s="11">
        <f>'OddsRatio_working_3-way'!X451^(1/3)*SIN(('OddsRatio_working_3-way'!Y451+2*PI())/3)</f>
        <v>0.41435146645660631</v>
      </c>
      <c r="AE451" s="11">
        <f>'OddsRatio_working_3-way'!X451^(1/3)*SIN(('OddsRatio_working_3-way'!Y451+4*PI())/3)</f>
        <v>-0.48107640661443141</v>
      </c>
      <c r="AF451" s="11">
        <f>-'OddsRatio_working_3-way'!U451/(3*'OddsRatio_working_3-way'!X451^(1/3))*COS(('OddsRatio_working_3-way'!Y451)/3)</f>
        <v>0.51697552355745757</v>
      </c>
      <c r="AG451" s="11">
        <f>-'OddsRatio_working_3-way'!U451/(3*'OddsRatio_working_3-way'!X451^(1/3))*COS(('OddsRatio_working_3-way'!Y451+2*PI())/3)</f>
        <v>-0.31627325502140186</v>
      </c>
      <c r="AH451" s="11">
        <f>-'OddsRatio_working_3-way'!U451/(3*'OddsRatio_working_3-way'!X451^(1/3))*COS(('OddsRatio_working_3-way'!Y451+4*PI())/3)</f>
        <v>-0.20070226853605591</v>
      </c>
      <c r="AI451" s="11">
        <f>'OddsRatio_working_3-way'!U451/(3*'OddsRatio_working_3-way'!X451^(1/3))*SIN(('OddsRatio_working_3-way'!Y451)/3)</f>
        <v>-6.6724940157825249E-2</v>
      </c>
      <c r="AJ451" s="11">
        <f>'OddsRatio_working_3-way'!U451/(3*'OddsRatio_working_3-way'!X451^(1/3))*SIN(('OddsRatio_working_3-way'!Y451+2*PI())/3)</f>
        <v>-0.41435146645660625</v>
      </c>
      <c r="AK451" s="11">
        <f>'OddsRatio_working_3-way'!U451/(3*'OddsRatio_working_3-way'!X451^(1/3))*SIN(('OddsRatio_working_3-way'!Y451+4*PI())/3)</f>
        <v>0.4810764066144313</v>
      </c>
      <c r="AL451" s="11">
        <f>'OddsRatio_working_3-way'!Z451+'OddsRatio_working_3-way'!AF451</f>
        <v>1.0339510471149151</v>
      </c>
      <c r="AM451" s="11">
        <f>'OddsRatio_working_3-way'!AA451+'OddsRatio_working_3-way'!AG451</f>
        <v>-0.63254651004280382</v>
      </c>
      <c r="AN451" s="11">
        <f>'OddsRatio_working_3-way'!AB451+'OddsRatio_working_3-way'!AH451</f>
        <v>-0.40140453707211188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1.0339510471149151</v>
      </c>
      <c r="AS451" s="11">
        <f>IF(('OddsRatio_working_3-way'!X451=0),IF(Q451&gt;0,-Q451^(1/3),(-Q451)^(1/3)),'OddsRatio_working_3-way'!AM451-'OddsRatio_working_3-way'!R451/3)</f>
        <v>-0.63254651004280382</v>
      </c>
      <c r="AT451" s="11">
        <f>IF(('OddsRatio_working_3-way'!X451=0),IF(Q451&gt;0,-Q451^(1/3),(-Q451)^(1/3)),'OddsRatio_working_3-way'!AN451-'OddsRatio_working_3-way'!R451/3)</f>
        <v>-0.40140453707211188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1.78</v>
      </c>
      <c r="B452" s="4">
        <f>IF('True_Odds_Calculator_3-way'!B453="","",'True_Odds_Calculator_3-way'!B453)</f>
        <v>4.07</v>
      </c>
      <c r="C452" s="4">
        <f>IF('True_Odds_Calculator_3-way'!C453="","",'True_Odds_Calculator_3-way'!C453)</f>
        <v>4.5999999999999996</v>
      </c>
      <c r="D452" s="9">
        <f t="shared" ref="D452:D515" si="104">(K452/(AR452+K452-(AR452*K452)))</f>
        <v>0.55153129775956555</v>
      </c>
      <c r="E452" s="9">
        <f t="shared" ref="E452:E515" si="105">(L452/(AR452+L452-(AR452*L452)))</f>
        <v>0.23807194279876723</v>
      </c>
      <c r="F452" s="9">
        <f t="shared" ref="F452:F515" si="106">(M452/(AR452+M452-(AR452*M452)))</f>
        <v>0.21039675944166725</v>
      </c>
      <c r="G452" s="9">
        <f t="shared" ref="G452:G515" si="107">AR452</f>
        <v>1.0424791430746179</v>
      </c>
      <c r="H452" s="9">
        <f t="shared" ref="H452:H515" si="108">IF(A452="","",1/D452)</f>
        <v>1.8131337315982017</v>
      </c>
      <c r="I452" s="9">
        <f t="shared" ref="I452:I515" si="109">IF(B452="","",1/E452)</f>
        <v>4.2004109692390772</v>
      </c>
      <c r="J452" s="9">
        <f t="shared" ref="J452:J515" si="110">IF(C452="","",1/F452)</f>
        <v>4.7529249150686237</v>
      </c>
      <c r="K452" s="11">
        <f t="shared" ref="K452:K515" si="111">1/A452</f>
        <v>0.5617977528089888</v>
      </c>
      <c r="L452" s="11">
        <f t="shared" ref="L452:L515" si="112">1/B452</f>
        <v>0.24570024570024568</v>
      </c>
      <c r="M452" s="11">
        <f t="shared" ref="M452:M515" si="113">1/C452</f>
        <v>0.21739130434782611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-0.25868022839200167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0.22355481564079513</v>
      </c>
      <c r="Q452" s="11">
        <f>2*'OddsRatio_working_3-way'!K452*'OddsRatio_working_3-way'!L452*'OddsRatio_working_3-way'!M452</f>
        <v>6.0014715608267148E-2</v>
      </c>
      <c r="R452" s="11">
        <f t="shared" ref="R452:R515" si="114">O452/N452</f>
        <v>0</v>
      </c>
      <c r="S452" s="11">
        <f t="shared" ref="S452:S515" si="115">P452/N452</f>
        <v>-0.86421299776348659</v>
      </c>
      <c r="T452" s="11">
        <f t="shared" ref="T452:T515" si="116">Q452/N452</f>
        <v>-0.23200348933247961</v>
      </c>
      <c r="U452" s="11">
        <f>'OddsRatio_working_3-way'!S452-'OddsRatio_working_3-way'!R452^2/3</f>
        <v>-0.86421299776348659</v>
      </c>
      <c r="V452" s="11">
        <f>'OddsRatio_working_3-way'!S452*'OddsRatio_working_3-way'!R452/3-2*'OddsRatio_working_3-way'!R452^3/27-'OddsRatio_working_3-way'!T452</f>
        <v>0.23200348933247961</v>
      </c>
      <c r="W452" s="11">
        <f>'OddsRatio_working_3-way'!V452^2+4*'OddsRatio_working_3-way'!U452^3/27</f>
        <v>-4.1796553906294283E-2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0.15461417542445799</v>
      </c>
      <c r="Y452" s="11">
        <f>IF('OddsRatio_working_3-way'!W452&gt;=0,IF('OddsRatio_working_3-way'!V452+SQRT('OddsRatio_working_3-way'!W452)&gt;0,0,PI()),ACOS('OddsRatio_working_3-way'!V452/(2*'OddsRatio_working_3-way'!X452)))</f>
        <v>0.72233214149682368</v>
      </c>
      <c r="Z452" s="11">
        <f>'OddsRatio_working_3-way'!X452^(1/3)*COS('OddsRatio_working_3-way'!Y452/3)</f>
        <v>0.52123957153730893</v>
      </c>
      <c r="AA452" s="11">
        <f>'OddsRatio_working_3-way'!X452^(1/3)*COS(('OddsRatio_working_3-way'!Y452+2*PI())/3)</f>
        <v>-0.37145854811546869</v>
      </c>
      <c r="AB452" s="11">
        <f>'OddsRatio_working_3-way'!X452^(1/3)*COS(('OddsRatio_working_3-way'!Y452+4*PI())/3)</f>
        <v>-0.14978102342184041</v>
      </c>
      <c r="AC452" s="11">
        <f>'OddsRatio_working_3-way'!X452^(1/3)*SIN('OddsRatio_working_3-way'!Y452/3)</f>
        <v>0.12798557855515638</v>
      </c>
      <c r="AD452" s="11">
        <f>'OddsRatio_working_3-way'!X452^(1/3)*SIN(('OddsRatio_working_3-way'!Y452+2*PI())/3)</f>
        <v>0.38741392113144762</v>
      </c>
      <c r="AE452" s="11">
        <f>'OddsRatio_working_3-way'!X452^(1/3)*SIN(('OddsRatio_working_3-way'!Y452+4*PI())/3)</f>
        <v>-0.51539949968660392</v>
      </c>
      <c r="AF452" s="11">
        <f>-'OddsRatio_working_3-way'!U452/(3*'OddsRatio_working_3-way'!X452^(1/3))*COS(('OddsRatio_working_3-way'!Y452)/3)</f>
        <v>0.52123957153730893</v>
      </c>
      <c r="AG452" s="11">
        <f>-'OddsRatio_working_3-way'!U452/(3*'OddsRatio_working_3-way'!X452^(1/3))*COS(('OddsRatio_working_3-way'!Y452+2*PI())/3)</f>
        <v>-0.37145854811546869</v>
      </c>
      <c r="AH452" s="11">
        <f>-'OddsRatio_working_3-way'!U452/(3*'OddsRatio_working_3-way'!X452^(1/3))*COS(('OddsRatio_working_3-way'!Y452+4*PI())/3)</f>
        <v>-0.14978102342184041</v>
      </c>
      <c r="AI452" s="11">
        <f>'OddsRatio_working_3-way'!U452/(3*'OddsRatio_working_3-way'!X452^(1/3))*SIN(('OddsRatio_working_3-way'!Y452)/3)</f>
        <v>-0.12798557855515638</v>
      </c>
      <c r="AJ452" s="11">
        <f>'OddsRatio_working_3-way'!U452/(3*'OddsRatio_working_3-way'!X452^(1/3))*SIN(('OddsRatio_working_3-way'!Y452+2*PI())/3)</f>
        <v>-0.38741392113144762</v>
      </c>
      <c r="AK452" s="11">
        <f>'OddsRatio_working_3-way'!U452/(3*'OddsRatio_working_3-way'!X452^(1/3))*SIN(('OddsRatio_working_3-way'!Y452+4*PI())/3)</f>
        <v>0.51539949968660392</v>
      </c>
      <c r="AL452" s="11">
        <f>'OddsRatio_working_3-way'!Z452+'OddsRatio_working_3-way'!AF452</f>
        <v>1.0424791430746179</v>
      </c>
      <c r="AM452" s="11">
        <f>'OddsRatio_working_3-way'!AA452+'OddsRatio_working_3-way'!AG452</f>
        <v>-0.74291709623093738</v>
      </c>
      <c r="AN452" s="11">
        <f>'OddsRatio_working_3-way'!AB452+'OddsRatio_working_3-way'!AH452</f>
        <v>-0.29956204684368082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1.0424791430746179</v>
      </c>
      <c r="AS452" s="11">
        <f>IF(('OddsRatio_working_3-way'!X452=0),IF(Q452&gt;0,-Q452^(1/3),(-Q452)^(1/3)),'OddsRatio_working_3-way'!AM452-'OddsRatio_working_3-way'!R452/3)</f>
        <v>-0.74291709623093738</v>
      </c>
      <c r="AT452" s="11">
        <f>IF(('OddsRatio_working_3-way'!X452=0),IF(Q452&gt;0,-Q452^(1/3),(-Q452)^(1/3)),'OddsRatio_working_3-way'!AN452-'OddsRatio_working_3-way'!R452/3)</f>
        <v>-0.29956204684368082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2.23</v>
      </c>
      <c r="B453" s="4">
        <f>IF('True_Odds_Calculator_3-way'!B454="","",'True_Odds_Calculator_3-way'!B454)</f>
        <v>3.62</v>
      </c>
      <c r="C453" s="4">
        <f>IF('True_Odds_Calculator_3-way'!C454="","",'True_Odds_Calculator_3-way'!C454)</f>
        <v>3.37</v>
      </c>
      <c r="D453" s="9">
        <f t="shared" si="104"/>
        <v>0.4403310766123909</v>
      </c>
      <c r="E453" s="9">
        <f t="shared" si="105"/>
        <v>0.26973279940305411</v>
      </c>
      <c r="F453" s="9">
        <f t="shared" si="106"/>
        <v>0.28993612398455498</v>
      </c>
      <c r="G453" s="9">
        <f t="shared" si="107"/>
        <v>1.0333483350040955</v>
      </c>
      <c r="H453" s="9">
        <f t="shared" si="108"/>
        <v>2.2710184520550372</v>
      </c>
      <c r="I453" s="9">
        <f t="shared" si="109"/>
        <v>3.7073726377107303</v>
      </c>
      <c r="J453" s="9">
        <f t="shared" si="110"/>
        <v>3.4490355539597073</v>
      </c>
      <c r="K453" s="11">
        <f t="shared" si="111"/>
        <v>0.44843049327354262</v>
      </c>
      <c r="L453" s="11">
        <f t="shared" si="112"/>
        <v>0.27624309392265195</v>
      </c>
      <c r="M453" s="11">
        <f t="shared" si="113"/>
        <v>0.29673590504451036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-0.28074460178920813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0.22863728283042078</v>
      </c>
      <c r="Q453" s="11">
        <f>2*'OddsRatio_working_3-way'!K453*'OddsRatio_working_3-way'!L453*'OddsRatio_working_3-way'!M453</f>
        <v>7.3516811199492202E-2</v>
      </c>
      <c r="R453" s="11">
        <f t="shared" si="114"/>
        <v>0</v>
      </c>
      <c r="S453" s="11">
        <f t="shared" si="115"/>
        <v>-0.81439600752177188</v>
      </c>
      <c r="T453" s="11">
        <f t="shared" si="116"/>
        <v>-0.26186366801343142</v>
      </c>
      <c r="U453" s="11">
        <f>'OddsRatio_working_3-way'!S453-'OddsRatio_working_3-way'!R453^2/3</f>
        <v>-0.81439600752177188</v>
      </c>
      <c r="V453" s="11">
        <f>'OddsRatio_working_3-way'!S453*'OddsRatio_working_3-way'!R453/3-2*'OddsRatio_working_3-way'!R453^3/27-'OddsRatio_working_3-way'!T453</f>
        <v>0.26186366801343142</v>
      </c>
      <c r="W453" s="11">
        <f>'OddsRatio_working_3-way'!V453^2+4*'OddsRatio_working_3-way'!U453^3/27</f>
        <v>-1.1448264710997344E-2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0.14143977988568665</v>
      </c>
      <c r="Y453" s="11">
        <f>IF('OddsRatio_working_3-way'!W453&gt;=0,IF('OddsRatio_working_3-way'!V453+SQRT('OddsRatio_working_3-way'!W453)&gt;0,0,PI()),ACOS('OddsRatio_working_3-way'!V453/(2*'OddsRatio_working_3-way'!X453)))</f>
        <v>0.38789506909033289</v>
      </c>
      <c r="Z453" s="11">
        <f>'OddsRatio_working_3-way'!X453^(1/3)*COS('OddsRatio_working_3-way'!Y453/3)</f>
        <v>0.51667416750204775</v>
      </c>
      <c r="AA453" s="11">
        <f>'OddsRatio_working_3-way'!X453^(1/3)*COS(('OddsRatio_working_3-way'!Y453+2*PI())/3)</f>
        <v>-0.31651659352458933</v>
      </c>
      <c r="AB453" s="11">
        <f>'OddsRatio_working_3-way'!X453^(1/3)*COS(('OddsRatio_working_3-way'!Y453+4*PI())/3)</f>
        <v>-0.20015757397745834</v>
      </c>
      <c r="AC453" s="11">
        <f>'OddsRatio_working_3-way'!X453^(1/3)*SIN('OddsRatio_working_3-way'!Y453/3)</f>
        <v>6.7179911258177016E-2</v>
      </c>
      <c r="AD453" s="11">
        <f>'OddsRatio_working_3-way'!X453^(1/3)*SIN(('OddsRatio_working_3-way'!Y453+2*PI())/3)</f>
        <v>0.41386299890686112</v>
      </c>
      <c r="AE453" s="11">
        <f>'OddsRatio_working_3-way'!X453^(1/3)*SIN(('OddsRatio_working_3-way'!Y453+4*PI())/3)</f>
        <v>-0.48104291016503814</v>
      </c>
      <c r="AF453" s="11">
        <f>-'OddsRatio_working_3-way'!U453/(3*'OddsRatio_working_3-way'!X453^(1/3))*COS(('OddsRatio_working_3-way'!Y453)/3)</f>
        <v>0.51667416750204775</v>
      </c>
      <c r="AG453" s="11">
        <f>-'OddsRatio_working_3-way'!U453/(3*'OddsRatio_working_3-way'!X453^(1/3))*COS(('OddsRatio_working_3-way'!Y453+2*PI())/3)</f>
        <v>-0.31651659352458933</v>
      </c>
      <c r="AH453" s="11">
        <f>-'OddsRatio_working_3-way'!U453/(3*'OddsRatio_working_3-way'!X453^(1/3))*COS(('OddsRatio_working_3-way'!Y453+4*PI())/3)</f>
        <v>-0.20015757397745834</v>
      </c>
      <c r="AI453" s="11">
        <f>'OddsRatio_working_3-way'!U453/(3*'OddsRatio_working_3-way'!X453^(1/3))*SIN(('OddsRatio_working_3-way'!Y453)/3)</f>
        <v>-6.7179911258177016E-2</v>
      </c>
      <c r="AJ453" s="11">
        <f>'OddsRatio_working_3-way'!U453/(3*'OddsRatio_working_3-way'!X453^(1/3))*SIN(('OddsRatio_working_3-way'!Y453+2*PI())/3)</f>
        <v>-0.41386299890686112</v>
      </c>
      <c r="AK453" s="11">
        <f>'OddsRatio_working_3-way'!U453/(3*'OddsRatio_working_3-way'!X453^(1/3))*SIN(('OddsRatio_working_3-way'!Y453+4*PI())/3)</f>
        <v>0.48104291016503814</v>
      </c>
      <c r="AL453" s="11">
        <f>'OddsRatio_working_3-way'!Z453+'OddsRatio_working_3-way'!AF453</f>
        <v>1.0333483350040955</v>
      </c>
      <c r="AM453" s="11">
        <f>'OddsRatio_working_3-way'!AA453+'OddsRatio_working_3-way'!AG453</f>
        <v>-0.63303318704917866</v>
      </c>
      <c r="AN453" s="11">
        <f>'OddsRatio_working_3-way'!AB453+'OddsRatio_working_3-way'!AH453</f>
        <v>-0.40031514795491668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1.0333483350040955</v>
      </c>
      <c r="AS453" s="11">
        <f>IF(('OddsRatio_working_3-way'!X453=0),IF(Q453&gt;0,-Q453^(1/3),(-Q453)^(1/3)),'OddsRatio_working_3-way'!AM453-'OddsRatio_working_3-way'!R453/3)</f>
        <v>-0.63303318704917866</v>
      </c>
      <c r="AT453" s="11">
        <f>IF(('OddsRatio_working_3-way'!X453=0),IF(Q453&gt;0,-Q453^(1/3),(-Q453)^(1/3)),'OddsRatio_working_3-way'!AN453-'OddsRatio_working_3-way'!R453/3)</f>
        <v>-0.40031514795491668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3</v>
      </c>
      <c r="B454" s="4">
        <f>IF('True_Odds_Calculator_3-way'!B455="","",'True_Odds_Calculator_3-way'!B455)</f>
        <v>3.4</v>
      </c>
      <c r="C454" s="4">
        <f>IF('True_Odds_Calculator_3-way'!C455="","",'True_Odds_Calculator_3-way'!C455)</f>
        <v>2.5299999999999998</v>
      </c>
      <c r="D454" s="9">
        <f t="shared" si="104"/>
        <v>0.3257914604049752</v>
      </c>
      <c r="E454" s="9">
        <f t="shared" si="105"/>
        <v>0.28708097184971226</v>
      </c>
      <c r="F454" s="9">
        <f t="shared" si="106"/>
        <v>0.38712756774531248</v>
      </c>
      <c r="G454" s="9">
        <f t="shared" si="107"/>
        <v>1.0347240820200589</v>
      </c>
      <c r="H454" s="9">
        <f t="shared" si="108"/>
        <v>3.0694481640401183</v>
      </c>
      <c r="I454" s="9">
        <f t="shared" si="109"/>
        <v>3.4833377968481414</v>
      </c>
      <c r="J454" s="9">
        <f t="shared" si="110"/>
        <v>2.5831278454906896</v>
      </c>
      <c r="K454" s="11">
        <f t="shared" si="111"/>
        <v>0.33333333333333331</v>
      </c>
      <c r="L454" s="11">
        <f t="shared" si="112"/>
        <v>0.29411764705882354</v>
      </c>
      <c r="M454" s="11">
        <f t="shared" si="113"/>
        <v>0.39525691699604748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-0.28458498023715417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0.22979152135162367</v>
      </c>
      <c r="Q454" s="11">
        <f>2*'OddsRatio_working_3-way'!K454*'OddsRatio_working_3-way'!L454*'OddsRatio_working_3-way'!M454</f>
        <v>7.7501356273734792E-2</v>
      </c>
      <c r="R454" s="11">
        <f t="shared" si="114"/>
        <v>0</v>
      </c>
      <c r="S454" s="11">
        <f t="shared" si="115"/>
        <v>-0.80746187363834421</v>
      </c>
      <c r="T454" s="11">
        <f t="shared" si="116"/>
        <v>-0.27233115468409586</v>
      </c>
      <c r="U454" s="11">
        <f>'OddsRatio_working_3-way'!S454-'OddsRatio_working_3-way'!R454^2/3</f>
        <v>-0.80746187363834421</v>
      </c>
      <c r="V454" s="11">
        <f>'OddsRatio_working_3-way'!S454*'OddsRatio_working_3-way'!R454/3-2*'OddsRatio_working_3-way'!R454^3/27-'OddsRatio_working_3-way'!T454</f>
        <v>0.27233115468409586</v>
      </c>
      <c r="W454" s="11">
        <f>'OddsRatio_working_3-way'!V454^2+4*'OddsRatio_working_3-way'!U454^3/27</f>
        <v>-3.8299412697774815E-3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0.13963720768598034</v>
      </c>
      <c r="Y454" s="11">
        <f>IF('OddsRatio_working_3-way'!W454&gt;=0,IF('OddsRatio_working_3-way'!V454+SQRT('OddsRatio_working_3-way'!W454)&gt;0,0,PI()),ACOS('OddsRatio_working_3-way'!V454/(2*'OddsRatio_working_3-way'!X454)))</f>
        <v>0.22345242150744338</v>
      </c>
      <c r="Z454" s="11">
        <f>'OddsRatio_working_3-way'!X454^(1/3)*COS('OddsRatio_working_3-way'!Y454/3)</f>
        <v>0.51736204101002936</v>
      </c>
      <c r="AA454" s="11">
        <f>'OddsRatio_working_3-way'!X454^(1/3)*COS(('OddsRatio_working_3-way'!Y454+2*PI())/3)</f>
        <v>-0.29211539355190397</v>
      </c>
      <c r="AB454" s="11">
        <f>'OddsRatio_working_3-way'!X454^(1/3)*COS(('OddsRatio_working_3-way'!Y454+4*PI())/3)</f>
        <v>-0.22524664745812528</v>
      </c>
      <c r="AC454" s="11">
        <f>'OddsRatio_working_3-way'!X454^(1/3)*SIN('OddsRatio_working_3-way'!Y454/3)</f>
        <v>3.8606688557615891E-2</v>
      </c>
      <c r="AD454" s="11">
        <f>'OddsRatio_working_3-way'!X454^(1/3)*SIN(('OddsRatio_working_3-way'!Y454+2*PI())/3)</f>
        <v>0.42874532618964406</v>
      </c>
      <c r="AE454" s="11">
        <f>'OddsRatio_working_3-way'!X454^(1/3)*SIN(('OddsRatio_working_3-way'!Y454+4*PI())/3)</f>
        <v>-0.46735201474725996</v>
      </c>
      <c r="AF454" s="11">
        <f>-'OddsRatio_working_3-way'!U454/(3*'OddsRatio_working_3-way'!X454^(1/3))*COS(('OddsRatio_working_3-way'!Y454)/3)</f>
        <v>0.51736204101002947</v>
      </c>
      <c r="AG454" s="11">
        <f>-'OddsRatio_working_3-way'!U454/(3*'OddsRatio_working_3-way'!X454^(1/3))*COS(('OddsRatio_working_3-way'!Y454+2*PI())/3)</f>
        <v>-0.29211539355190402</v>
      </c>
      <c r="AH454" s="11">
        <f>-'OddsRatio_working_3-way'!U454/(3*'OddsRatio_working_3-way'!X454^(1/3))*COS(('OddsRatio_working_3-way'!Y454+4*PI())/3)</f>
        <v>-0.22524664745812534</v>
      </c>
      <c r="AI454" s="11">
        <f>'OddsRatio_working_3-way'!U454/(3*'OddsRatio_working_3-way'!X454^(1/3))*SIN(('OddsRatio_working_3-way'!Y454)/3)</f>
        <v>-3.8606688557615898E-2</v>
      </c>
      <c r="AJ454" s="11">
        <f>'OddsRatio_working_3-way'!U454/(3*'OddsRatio_working_3-way'!X454^(1/3))*SIN(('OddsRatio_working_3-way'!Y454+2*PI())/3)</f>
        <v>-0.42874532618964417</v>
      </c>
      <c r="AK454" s="11">
        <f>'OddsRatio_working_3-way'!U454/(3*'OddsRatio_working_3-way'!X454^(1/3))*SIN(('OddsRatio_working_3-way'!Y454+4*PI())/3)</f>
        <v>0.46735201474726007</v>
      </c>
      <c r="AL454" s="11">
        <f>'OddsRatio_working_3-way'!Z454+'OddsRatio_working_3-way'!AF454</f>
        <v>1.0347240820200589</v>
      </c>
      <c r="AM454" s="11">
        <f>'OddsRatio_working_3-way'!AA454+'OddsRatio_working_3-way'!AG454</f>
        <v>-0.58423078710380794</v>
      </c>
      <c r="AN454" s="11">
        <f>'OddsRatio_working_3-way'!AB454+'OddsRatio_working_3-way'!AH454</f>
        <v>-0.45049329491625062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1.0347240820200589</v>
      </c>
      <c r="AS454" s="11">
        <f>IF(('OddsRatio_working_3-way'!X454=0),IF(Q454&gt;0,-Q454^(1/3),(-Q454)^(1/3)),'OddsRatio_working_3-way'!AM454-'OddsRatio_working_3-way'!R454/3)</f>
        <v>-0.58423078710380794</v>
      </c>
      <c r="AT454" s="11">
        <f>IF(('OddsRatio_working_3-way'!X454=0),IF(Q454&gt;0,-Q454^(1/3),(-Q454)^(1/3)),'OddsRatio_working_3-way'!AN454-'OddsRatio_working_3-way'!R454/3)</f>
        <v>-0.45049329491625062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1.81</v>
      </c>
      <c r="B455" s="4">
        <f>IF('True_Odds_Calculator_3-way'!B456="","",'True_Odds_Calculator_3-way'!B456)</f>
        <v>3.9</v>
      </c>
      <c r="C455" s="4">
        <f>IF('True_Odds_Calculator_3-way'!C456="","",'True_Odds_Calculator_3-way'!C456)</f>
        <v>4.6399999999999997</v>
      </c>
      <c r="D455" s="9">
        <f t="shared" si="104"/>
        <v>0.54246666673497212</v>
      </c>
      <c r="E455" s="9">
        <f t="shared" si="105"/>
        <v>0.24877527354128862</v>
      </c>
      <c r="F455" s="9">
        <f t="shared" si="106"/>
        <v>0.20875805972373934</v>
      </c>
      <c r="G455" s="9">
        <f t="shared" si="107"/>
        <v>1.0412731355341105</v>
      </c>
      <c r="H455" s="9">
        <f t="shared" si="108"/>
        <v>1.8434312397826291</v>
      </c>
      <c r="I455" s="9">
        <f t="shared" si="109"/>
        <v>4.0196920930489197</v>
      </c>
      <c r="J455" s="9">
        <f t="shared" si="110"/>
        <v>4.7902342133441618</v>
      </c>
      <c r="K455" s="11">
        <f t="shared" si="111"/>
        <v>0.5524861878453039</v>
      </c>
      <c r="L455" s="11">
        <f t="shared" si="112"/>
        <v>0.25641025641025644</v>
      </c>
      <c r="M455" s="11">
        <f t="shared" si="113"/>
        <v>0.21551724137931036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-0.26104972375690605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0.22440171754326832</v>
      </c>
      <c r="Q455" s="11">
        <f>2*'OddsRatio_working_3-way'!K455*'OddsRatio_working_3-way'!L455*'OddsRatio_working_3-way'!M455</f>
        <v>6.1061691848508404E-2</v>
      </c>
      <c r="R455" s="11">
        <f t="shared" si="114"/>
        <v>0</v>
      </c>
      <c r="S455" s="11">
        <f t="shared" si="115"/>
        <v>-0.85961292857844596</v>
      </c>
      <c r="T455" s="11">
        <f t="shared" si="116"/>
        <v>-0.23390827988529148</v>
      </c>
      <c r="U455" s="11">
        <f>'OddsRatio_working_3-way'!S455-'OddsRatio_working_3-way'!R455^2/3</f>
        <v>-0.85961292857844596</v>
      </c>
      <c r="V455" s="11">
        <f>'OddsRatio_working_3-way'!S455*'OddsRatio_working_3-way'!R455/3-2*'OddsRatio_working_3-way'!R455^3/27-'OddsRatio_working_3-way'!T455</f>
        <v>0.23390827988529148</v>
      </c>
      <c r="W455" s="11">
        <f>'OddsRatio_working_3-way'!V455^2+4*'OddsRatio_working_3-way'!U455^3/27</f>
        <v>-3.9390257700144073E-2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0.15338133939550788</v>
      </c>
      <c r="Y455" s="11">
        <f>IF('OddsRatio_working_3-way'!W455&gt;=0,IF('OddsRatio_working_3-way'!V455+SQRT('OddsRatio_working_3-way'!W455)&gt;0,0,PI()),ACOS('OddsRatio_working_3-way'!V455/(2*'OddsRatio_working_3-way'!X455)))</f>
        <v>0.70361914927706082</v>
      </c>
      <c r="Z455" s="11">
        <f>'OddsRatio_working_3-way'!X455^(1/3)*COS('OddsRatio_working_3-way'!Y455/3)</f>
        <v>0.52063656776705525</v>
      </c>
      <c r="AA455" s="11">
        <f>'OddsRatio_working_3-way'!X455^(1/3)*COS(('OddsRatio_working_3-way'!Y455+2*PI())/3)</f>
        <v>-0.36805131211729097</v>
      </c>
      <c r="AB455" s="11">
        <f>'OddsRatio_working_3-way'!X455^(1/3)*COS(('OddsRatio_working_3-way'!Y455+4*PI())/3)</f>
        <v>-0.15258525564976413</v>
      </c>
      <c r="AC455" s="11">
        <f>'OddsRatio_working_3-way'!X455^(1/3)*SIN('OddsRatio_working_3-way'!Y455/3)</f>
        <v>0.12439938570275373</v>
      </c>
      <c r="AD455" s="11">
        <f>'OddsRatio_working_3-way'!X455^(1/3)*SIN(('OddsRatio_working_3-way'!Y455+2*PI())/3)</f>
        <v>0.38868480097403141</v>
      </c>
      <c r="AE455" s="11">
        <f>'OddsRatio_working_3-way'!X455^(1/3)*SIN(('OddsRatio_working_3-way'!Y455+4*PI())/3)</f>
        <v>-0.51308418667678513</v>
      </c>
      <c r="AF455" s="11">
        <f>-'OddsRatio_working_3-way'!U455/(3*'OddsRatio_working_3-way'!X455^(1/3))*COS(('OddsRatio_working_3-way'!Y455)/3)</f>
        <v>0.52063656776705536</v>
      </c>
      <c r="AG455" s="11">
        <f>-'OddsRatio_working_3-way'!U455/(3*'OddsRatio_working_3-way'!X455^(1/3))*COS(('OddsRatio_working_3-way'!Y455+2*PI())/3)</f>
        <v>-0.36805131211729109</v>
      </c>
      <c r="AH455" s="11">
        <f>-'OddsRatio_working_3-way'!U455/(3*'OddsRatio_working_3-way'!X455^(1/3))*COS(('OddsRatio_working_3-way'!Y455+4*PI())/3)</f>
        <v>-0.15258525564976416</v>
      </c>
      <c r="AI455" s="11">
        <f>'OddsRatio_working_3-way'!U455/(3*'OddsRatio_working_3-way'!X455^(1/3))*SIN(('OddsRatio_working_3-way'!Y455)/3)</f>
        <v>-0.12439938570275376</v>
      </c>
      <c r="AJ455" s="11">
        <f>'OddsRatio_working_3-way'!U455/(3*'OddsRatio_working_3-way'!X455^(1/3))*SIN(('OddsRatio_working_3-way'!Y455+2*PI())/3)</f>
        <v>-0.38868480097403152</v>
      </c>
      <c r="AK455" s="11">
        <f>'OddsRatio_working_3-way'!U455/(3*'OddsRatio_working_3-way'!X455^(1/3))*SIN(('OddsRatio_working_3-way'!Y455+4*PI())/3)</f>
        <v>0.51308418667678524</v>
      </c>
      <c r="AL455" s="11">
        <f>'OddsRatio_working_3-way'!Z455+'OddsRatio_working_3-way'!AF455</f>
        <v>1.0412731355341105</v>
      </c>
      <c r="AM455" s="11">
        <f>'OddsRatio_working_3-way'!AA455+'OddsRatio_working_3-way'!AG455</f>
        <v>-0.73610262423458206</v>
      </c>
      <c r="AN455" s="11">
        <f>'OddsRatio_working_3-way'!AB455+'OddsRatio_working_3-way'!AH455</f>
        <v>-0.30517051129952832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1.0412731355341105</v>
      </c>
      <c r="AS455" s="11">
        <f>IF(('OddsRatio_working_3-way'!X455=0),IF(Q455&gt;0,-Q455^(1/3),(-Q455)^(1/3)),'OddsRatio_working_3-way'!AM455-'OddsRatio_working_3-way'!R455/3)</f>
        <v>-0.73610262423458206</v>
      </c>
      <c r="AT455" s="11">
        <f>IF(('OddsRatio_working_3-way'!X455=0),IF(Q455&gt;0,-Q455^(1/3),(-Q455)^(1/3)),'OddsRatio_working_3-way'!AN455-'OddsRatio_working_3-way'!R455/3)</f>
        <v>-0.30517051129952832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2.09</v>
      </c>
      <c r="B456" s="4">
        <f>IF('True_Odds_Calculator_3-way'!B457="","",'True_Odds_Calculator_3-way'!B457)</f>
        <v>3.54</v>
      </c>
      <c r="C456" s="4">
        <f>IF('True_Odds_Calculator_3-way'!C457="","",'True_Odds_Calculator_3-way'!C457)</f>
        <v>3.82</v>
      </c>
      <c r="D456" s="9">
        <f t="shared" si="104"/>
        <v>0.46964054957686802</v>
      </c>
      <c r="E456" s="9">
        <f t="shared" si="105"/>
        <v>0.27536436818548798</v>
      </c>
      <c r="F456" s="9">
        <f t="shared" si="106"/>
        <v>0.25499508223764417</v>
      </c>
      <c r="G456" s="9">
        <f t="shared" si="107"/>
        <v>1.0360440630155801</v>
      </c>
      <c r="H456" s="9">
        <f t="shared" si="108"/>
        <v>2.1292880286869815</v>
      </c>
      <c r="I456" s="9">
        <f t="shared" si="109"/>
        <v>3.6315519200595725</v>
      </c>
      <c r="J456" s="9">
        <f t="shared" si="110"/>
        <v>3.9216442577039352</v>
      </c>
      <c r="K456" s="11">
        <f t="shared" si="111"/>
        <v>0.47846889952153115</v>
      </c>
      <c r="L456" s="11">
        <f t="shared" si="112"/>
        <v>0.2824858757062147</v>
      </c>
      <c r="M456" s="11">
        <f t="shared" si="113"/>
        <v>0.26178010471204188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-0.27624626308953593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0.22821637544841872</v>
      </c>
      <c r="Q456" s="11">
        <f>2*'OddsRatio_working_3-way'!K456*'OddsRatio_working_3-way'!L456*'OddsRatio_working_3-way'!M456</f>
        <v>7.0764767580905011E-2</v>
      </c>
      <c r="R456" s="11">
        <f t="shared" si="114"/>
        <v>0</v>
      </c>
      <c r="S456" s="11">
        <f t="shared" si="115"/>
        <v>-0.82613380139897152</v>
      </c>
      <c r="T456" s="11">
        <f t="shared" si="116"/>
        <v>-0.2561655198136345</v>
      </c>
      <c r="U456" s="11">
        <f>'OddsRatio_working_3-way'!S456-'OddsRatio_working_3-way'!R456^2/3</f>
        <v>-0.82613380139897152</v>
      </c>
      <c r="V456" s="11">
        <f>'OddsRatio_working_3-way'!S456*'OddsRatio_working_3-way'!R456/3-2*'OddsRatio_working_3-way'!R456^3/27-'OddsRatio_working_3-way'!T456</f>
        <v>0.2561655198136345</v>
      </c>
      <c r="W456" s="11">
        <f>'OddsRatio_working_3-way'!V456^2+4*'OddsRatio_working_3-way'!U456^3/27</f>
        <v>-1.7910172949784295E-2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0.14450860397496568</v>
      </c>
      <c r="Y456" s="11">
        <f>IF('OddsRatio_working_3-way'!W456&gt;=0,IF('OddsRatio_working_3-way'!V456+SQRT('OddsRatio_working_3-way'!W456)&gt;0,0,PI()),ACOS('OddsRatio_working_3-way'!V456/(2*'OddsRatio_working_3-way'!X456)))</f>
        <v>0.48143122054380116</v>
      </c>
      <c r="Z456" s="11">
        <f>'OddsRatio_working_3-way'!X456^(1/3)*COS('OddsRatio_working_3-way'!Y456/3)</f>
        <v>0.51802203150779003</v>
      </c>
      <c r="AA456" s="11">
        <f>'OddsRatio_working_3-way'!X456^(1/3)*COS(('OddsRatio_working_3-way'!Y456+2*PI())/3)</f>
        <v>-0.33162872367799207</v>
      </c>
      <c r="AB456" s="11">
        <f>'OddsRatio_working_3-way'!X456^(1/3)*COS(('OddsRatio_working_3-way'!Y456+4*PI())/3)</f>
        <v>-0.18639330782979791</v>
      </c>
      <c r="AC456" s="11">
        <f>'OddsRatio_working_3-way'!X456^(1/3)*SIN('OddsRatio_working_3-way'!Y456/3)</f>
        <v>8.3851706435822196E-2</v>
      </c>
      <c r="AD456" s="11">
        <f>'OddsRatio_working_3-way'!X456^(1/3)*SIN(('OddsRatio_working_3-way'!Y456+2*PI())/3)</f>
        <v>0.4066943857878581</v>
      </c>
      <c r="AE456" s="11">
        <f>'OddsRatio_working_3-way'!X456^(1/3)*SIN(('OddsRatio_working_3-way'!Y456+4*PI())/3)</f>
        <v>-0.49054609222368023</v>
      </c>
      <c r="AF456" s="11">
        <f>-'OddsRatio_working_3-way'!U456/(3*'OddsRatio_working_3-way'!X456^(1/3))*COS(('OddsRatio_working_3-way'!Y456)/3)</f>
        <v>0.51802203150779003</v>
      </c>
      <c r="AG456" s="11">
        <f>-'OddsRatio_working_3-way'!U456/(3*'OddsRatio_working_3-way'!X456^(1/3))*COS(('OddsRatio_working_3-way'!Y456+2*PI())/3)</f>
        <v>-0.33162872367799207</v>
      </c>
      <c r="AH456" s="11">
        <f>-'OddsRatio_working_3-way'!U456/(3*'OddsRatio_working_3-way'!X456^(1/3))*COS(('OddsRatio_working_3-way'!Y456+4*PI())/3)</f>
        <v>-0.18639330782979791</v>
      </c>
      <c r="AI456" s="11">
        <f>'OddsRatio_working_3-way'!U456/(3*'OddsRatio_working_3-way'!X456^(1/3))*SIN(('OddsRatio_working_3-way'!Y456)/3)</f>
        <v>-8.3851706435822196E-2</v>
      </c>
      <c r="AJ456" s="11">
        <f>'OddsRatio_working_3-way'!U456/(3*'OddsRatio_working_3-way'!X456^(1/3))*SIN(('OddsRatio_working_3-way'!Y456+2*PI())/3)</f>
        <v>-0.4066943857878581</v>
      </c>
      <c r="AK456" s="11">
        <f>'OddsRatio_working_3-way'!U456/(3*'OddsRatio_working_3-way'!X456^(1/3))*SIN(('OddsRatio_working_3-way'!Y456+4*PI())/3)</f>
        <v>0.49054609222368023</v>
      </c>
      <c r="AL456" s="11">
        <f>'OddsRatio_working_3-way'!Z456+'OddsRatio_working_3-way'!AF456</f>
        <v>1.0360440630155801</v>
      </c>
      <c r="AM456" s="11">
        <f>'OddsRatio_working_3-way'!AA456+'OddsRatio_working_3-way'!AG456</f>
        <v>-0.66325744735598413</v>
      </c>
      <c r="AN456" s="11">
        <f>'OddsRatio_working_3-way'!AB456+'OddsRatio_working_3-way'!AH456</f>
        <v>-0.37278661565959581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1.0360440630155801</v>
      </c>
      <c r="AS456" s="11">
        <f>IF(('OddsRatio_working_3-way'!X456=0),IF(Q456&gt;0,-Q456^(1/3),(-Q456)^(1/3)),'OddsRatio_working_3-way'!AM456-'OddsRatio_working_3-way'!R456/3)</f>
        <v>-0.66325744735598413</v>
      </c>
      <c r="AT456" s="11">
        <f>IF(('OddsRatio_working_3-way'!X456=0),IF(Q456&gt;0,-Q456^(1/3),(-Q456)^(1/3)),'OddsRatio_working_3-way'!AN456-'OddsRatio_working_3-way'!R456/3)</f>
        <v>-0.37278661565959581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3.36</v>
      </c>
      <c r="B457" s="4">
        <f>IF('True_Odds_Calculator_3-way'!B458="","",'True_Odds_Calculator_3-way'!B458)</f>
        <v>3.18</v>
      </c>
      <c r="C457" s="4">
        <f>IF('True_Odds_Calculator_3-way'!C458="","",'True_Odds_Calculator_3-way'!C458)</f>
        <v>2.41</v>
      </c>
      <c r="D457" s="9">
        <f t="shared" si="104"/>
        <v>0.28917147735717552</v>
      </c>
      <c r="E457" s="9">
        <f t="shared" si="105"/>
        <v>0.30574782007950974</v>
      </c>
      <c r="F457" s="9">
        <f t="shared" si="106"/>
        <v>0.40508070256331474</v>
      </c>
      <c r="G457" s="9">
        <f t="shared" si="107"/>
        <v>1.0415914090017209</v>
      </c>
      <c r="H457" s="9">
        <f t="shared" si="108"/>
        <v>3.4581557252440613</v>
      </c>
      <c r="I457" s="9">
        <f t="shared" si="109"/>
        <v>3.2706692716237518</v>
      </c>
      <c r="J457" s="9">
        <f t="shared" si="110"/>
        <v>2.4686438866924263</v>
      </c>
      <c r="K457" s="11">
        <f t="shared" si="111"/>
        <v>0.29761904761904762</v>
      </c>
      <c r="L457" s="11">
        <f t="shared" si="112"/>
        <v>0.31446540880503143</v>
      </c>
      <c r="M457" s="11">
        <f t="shared" si="113"/>
        <v>0.41493775933609955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-0.28171123612680016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0.23106465895943695</v>
      </c>
      <c r="Q457" s="11">
        <f>2*'OddsRatio_working_3-way'!K457*'OddsRatio_working_3-way'!L457*'OddsRatio_working_3-way'!M457</f>
        <v>7.7668792927541835E-2</v>
      </c>
      <c r="R457" s="11">
        <f t="shared" si="114"/>
        <v>0</v>
      </c>
      <c r="S457" s="11">
        <f t="shared" si="115"/>
        <v>-0.82021811460666472</v>
      </c>
      <c r="T457" s="11">
        <f t="shared" si="116"/>
        <v>-0.27570356793501333</v>
      </c>
      <c r="U457" s="11">
        <f>'OddsRatio_working_3-way'!S457-'OddsRatio_working_3-way'!R457^2/3</f>
        <v>-0.82021811460666472</v>
      </c>
      <c r="V457" s="11">
        <f>'OddsRatio_working_3-way'!S457*'OddsRatio_working_3-way'!R457/3-2*'OddsRatio_working_3-way'!R457^3/27-'OddsRatio_working_3-way'!T457</f>
        <v>0.27570356793501333</v>
      </c>
      <c r="W457" s="11">
        <f>'OddsRatio_working_3-way'!V457^2+4*'OddsRatio_working_3-way'!U457^3/27</f>
        <v>-5.7368904541161558E-3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0.14295921431147124</v>
      </c>
      <c r="Y457" s="11">
        <f>IF('OddsRatio_working_3-way'!W457&gt;=0,IF('OddsRatio_working_3-way'!V457+SQRT('OddsRatio_working_3-way'!W457)&gt;0,0,PI()),ACOS('OddsRatio_working_3-way'!V457/(2*'OddsRatio_working_3-way'!X457)))</f>
        <v>0.26810918072177792</v>
      </c>
      <c r="Z457" s="11">
        <f>'OddsRatio_working_3-way'!X457^(1/3)*COS('OddsRatio_working_3-way'!Y457/3)</f>
        <v>0.52079570450086043</v>
      </c>
      <c r="AA457" s="11">
        <f>'OddsRatio_working_3-way'!X457^(1/3)*COS(('OddsRatio_working_3-way'!Y457+2*PI())/3)</f>
        <v>-0.3008132488432575</v>
      </c>
      <c r="AB457" s="11">
        <f>'OddsRatio_working_3-way'!X457^(1/3)*COS(('OddsRatio_working_3-way'!Y457+4*PI())/3)</f>
        <v>-0.21998245565760308</v>
      </c>
      <c r="AC457" s="11">
        <f>'OddsRatio_working_3-way'!X457^(1/3)*SIN('OddsRatio_working_3-way'!Y457/3)</f>
        <v>4.6667680204548728E-2</v>
      </c>
      <c r="AD457" s="11">
        <f>'OddsRatio_working_3-way'!X457^(1/3)*SIN(('OddsRatio_working_3-way'!Y457+2*PI())/3)</f>
        <v>0.42768847017728456</v>
      </c>
      <c r="AE457" s="11">
        <f>'OddsRatio_working_3-way'!X457^(1/3)*SIN(('OddsRatio_working_3-way'!Y457+4*PI())/3)</f>
        <v>-0.47435615038183315</v>
      </c>
      <c r="AF457" s="11">
        <f>-'OddsRatio_working_3-way'!U457/(3*'OddsRatio_working_3-way'!X457^(1/3))*COS(('OddsRatio_working_3-way'!Y457)/3)</f>
        <v>0.52079570450086043</v>
      </c>
      <c r="AG457" s="11">
        <f>-'OddsRatio_working_3-way'!U457/(3*'OddsRatio_working_3-way'!X457^(1/3))*COS(('OddsRatio_working_3-way'!Y457+2*PI())/3)</f>
        <v>-0.3008132488432575</v>
      </c>
      <c r="AH457" s="11">
        <f>-'OddsRatio_working_3-way'!U457/(3*'OddsRatio_working_3-way'!X457^(1/3))*COS(('OddsRatio_working_3-way'!Y457+4*PI())/3)</f>
        <v>-0.21998245565760308</v>
      </c>
      <c r="AI457" s="11">
        <f>'OddsRatio_working_3-way'!U457/(3*'OddsRatio_working_3-way'!X457^(1/3))*SIN(('OddsRatio_working_3-way'!Y457)/3)</f>
        <v>-4.6667680204548728E-2</v>
      </c>
      <c r="AJ457" s="11">
        <f>'OddsRatio_working_3-way'!U457/(3*'OddsRatio_working_3-way'!X457^(1/3))*SIN(('OddsRatio_working_3-way'!Y457+2*PI())/3)</f>
        <v>-0.42768847017728456</v>
      </c>
      <c r="AK457" s="11">
        <f>'OddsRatio_working_3-way'!U457/(3*'OddsRatio_working_3-way'!X457^(1/3))*SIN(('OddsRatio_working_3-way'!Y457+4*PI())/3)</f>
        <v>0.47435615038183315</v>
      </c>
      <c r="AL457" s="11">
        <f>'OddsRatio_working_3-way'!Z457+'OddsRatio_working_3-way'!AF457</f>
        <v>1.0415914090017209</v>
      </c>
      <c r="AM457" s="11">
        <f>'OddsRatio_working_3-way'!AA457+'OddsRatio_working_3-way'!AG457</f>
        <v>-0.60162649768651499</v>
      </c>
      <c r="AN457" s="11">
        <f>'OddsRatio_working_3-way'!AB457+'OddsRatio_working_3-way'!AH457</f>
        <v>-0.43996491131520615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1.0415914090017209</v>
      </c>
      <c r="AS457" s="11">
        <f>IF(('OddsRatio_working_3-way'!X457=0),IF(Q457&gt;0,-Q457^(1/3),(-Q457)^(1/3)),'OddsRatio_working_3-way'!AM457-'OddsRatio_working_3-way'!R457/3)</f>
        <v>-0.60162649768651499</v>
      </c>
      <c r="AT457" s="11">
        <f>IF(('OddsRatio_working_3-way'!X457=0),IF(Q457&gt;0,-Q457^(1/3),(-Q457)^(1/3)),'OddsRatio_working_3-way'!AN457-'OddsRatio_working_3-way'!R457/3)</f>
        <v>-0.43996491131520615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2.0099999999999998</v>
      </c>
      <c r="B458" s="4">
        <f>IF('True_Odds_Calculator_3-way'!B459="","",'True_Odds_Calculator_3-way'!B459)</f>
        <v>3.32</v>
      </c>
      <c r="C458" s="4">
        <f>IF('True_Odds_Calculator_3-way'!C459="","",'True_Odds_Calculator_3-way'!C459)</f>
        <v>4.34</v>
      </c>
      <c r="D458" s="9">
        <f t="shared" si="104"/>
        <v>0.48602108098668101</v>
      </c>
      <c r="E458" s="9">
        <f t="shared" si="105"/>
        <v>0.29161627781592886</v>
      </c>
      <c r="F458" s="9">
        <f t="shared" si="106"/>
        <v>0.22236264119739002</v>
      </c>
      <c r="G458" s="9">
        <f t="shared" si="107"/>
        <v>1.0470533866390337</v>
      </c>
      <c r="H458" s="9">
        <f t="shared" si="108"/>
        <v>2.0575239205054237</v>
      </c>
      <c r="I458" s="9">
        <f t="shared" si="109"/>
        <v>3.4291638570025578</v>
      </c>
      <c r="J458" s="9">
        <f t="shared" si="110"/>
        <v>4.4971583113743723</v>
      </c>
      <c r="K458" s="11">
        <f t="shared" si="111"/>
        <v>0.49751243781094534</v>
      </c>
      <c r="L458" s="11">
        <f t="shared" si="112"/>
        <v>0.30120481927710846</v>
      </c>
      <c r="M458" s="11">
        <f t="shared" si="113"/>
        <v>0.2304147465437788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-0.2702290004643374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0.23030425574641922</v>
      </c>
      <c r="Q458" s="11">
        <f>2*'OddsRatio_working_3-way'!K458*'OddsRatio_working_3-way'!L458*'OddsRatio_working_3-way'!M458</f>
        <v>6.9056748349750896E-2</v>
      </c>
      <c r="R458" s="11">
        <f t="shared" si="114"/>
        <v>0</v>
      </c>
      <c r="S458" s="11">
        <f t="shared" si="115"/>
        <v>-0.85225588427106247</v>
      </c>
      <c r="T458" s="11">
        <f t="shared" si="116"/>
        <v>-0.2555489907859258</v>
      </c>
      <c r="U458" s="11">
        <f>'OddsRatio_working_3-way'!S458-'OddsRatio_working_3-way'!R458^2/3</f>
        <v>-0.85225588427106247</v>
      </c>
      <c r="V458" s="11">
        <f>'OddsRatio_working_3-way'!S458*'OddsRatio_working_3-way'!R458/3-2*'OddsRatio_working_3-way'!R458^3/27-'OddsRatio_working_3-way'!T458</f>
        <v>0.2555489907859258</v>
      </c>
      <c r="W458" s="11">
        <f>'OddsRatio_working_3-way'!V458^2+4*'OddsRatio_working_3-way'!U458^3/27</f>
        <v>-2.6402508511710734E-2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0.15141647466789729</v>
      </c>
      <c r="Y458" s="11">
        <f>IF('OddsRatio_working_3-way'!W458&gt;=0,IF('OddsRatio_working_3-way'!V458+SQRT('OddsRatio_working_3-way'!W458)&gt;0,0,PI()),ACOS('OddsRatio_working_3-way'!V458/(2*'OddsRatio_working_3-way'!X458)))</f>
        <v>0.56635702797696252</v>
      </c>
      <c r="Z458" s="11">
        <f>'OddsRatio_working_3-way'!X458^(1/3)*COS('OddsRatio_working_3-way'!Y458/3)</f>
        <v>0.52352669331951696</v>
      </c>
      <c r="AA458" s="11">
        <f>'OddsRatio_working_3-way'!X458^(1/3)*COS(('OddsRatio_working_3-way'!Y458+2*PI())/3)</f>
        <v>-0.34838795115648918</v>
      </c>
      <c r="AB458" s="11">
        <f>'OddsRatio_working_3-way'!X458^(1/3)*COS(('OddsRatio_working_3-way'!Y458+4*PI())/3)</f>
        <v>-0.17513874216302783</v>
      </c>
      <c r="AC458" s="11">
        <f>'OddsRatio_working_3-way'!X458^(1/3)*SIN('OddsRatio_working_3-way'!Y458/3)</f>
        <v>0.10002547744926475</v>
      </c>
      <c r="AD458" s="11">
        <f>'OddsRatio_working_3-way'!X458^(1/3)*SIN(('OddsRatio_working_3-way'!Y458+2*PI())/3)</f>
        <v>0.40337467724933423</v>
      </c>
      <c r="AE458" s="11">
        <f>'OddsRatio_working_3-way'!X458^(1/3)*SIN(('OddsRatio_working_3-way'!Y458+4*PI())/3)</f>
        <v>-0.50340015469859889</v>
      </c>
      <c r="AF458" s="11">
        <f>-'OddsRatio_working_3-way'!U458/(3*'OddsRatio_working_3-way'!X458^(1/3))*COS(('OddsRatio_working_3-way'!Y458)/3)</f>
        <v>0.52352669331951684</v>
      </c>
      <c r="AG458" s="11">
        <f>-'OddsRatio_working_3-way'!U458/(3*'OddsRatio_working_3-way'!X458^(1/3))*COS(('OddsRatio_working_3-way'!Y458+2*PI())/3)</f>
        <v>-0.34838795115648907</v>
      </c>
      <c r="AH458" s="11">
        <f>-'OddsRatio_working_3-way'!U458/(3*'OddsRatio_working_3-way'!X458^(1/3))*COS(('OddsRatio_working_3-way'!Y458+4*PI())/3)</f>
        <v>-0.1751387421630278</v>
      </c>
      <c r="AI458" s="11">
        <f>'OddsRatio_working_3-way'!U458/(3*'OddsRatio_working_3-way'!X458^(1/3))*SIN(('OddsRatio_working_3-way'!Y458)/3)</f>
        <v>-0.10002547744926474</v>
      </c>
      <c r="AJ458" s="11">
        <f>'OddsRatio_working_3-way'!U458/(3*'OddsRatio_working_3-way'!X458^(1/3))*SIN(('OddsRatio_working_3-way'!Y458+2*PI())/3)</f>
        <v>-0.40337467724933412</v>
      </c>
      <c r="AK458" s="11">
        <f>'OddsRatio_working_3-way'!U458/(3*'OddsRatio_working_3-way'!X458^(1/3))*SIN(('OddsRatio_working_3-way'!Y458+4*PI())/3)</f>
        <v>0.50340015469859878</v>
      </c>
      <c r="AL458" s="11">
        <f>'OddsRatio_working_3-way'!Z458+'OddsRatio_working_3-way'!AF458</f>
        <v>1.0470533866390337</v>
      </c>
      <c r="AM458" s="11">
        <f>'OddsRatio_working_3-way'!AA458+'OddsRatio_working_3-way'!AG458</f>
        <v>-0.69677590231297826</v>
      </c>
      <c r="AN458" s="11">
        <f>'OddsRatio_working_3-way'!AB458+'OddsRatio_working_3-way'!AH458</f>
        <v>-0.35027748432605565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1.0470533866390337</v>
      </c>
      <c r="AS458" s="11">
        <f>IF(('OddsRatio_working_3-way'!X458=0),IF(Q458&gt;0,-Q458^(1/3),(-Q458)^(1/3)),'OddsRatio_working_3-way'!AM458-'OddsRatio_working_3-way'!R458/3)</f>
        <v>-0.69677590231297826</v>
      </c>
      <c r="AT458" s="11">
        <f>IF(('OddsRatio_working_3-way'!X458=0),IF(Q458&gt;0,-Q458^(1/3),(-Q458)^(1/3)),'OddsRatio_working_3-way'!AN458-'OddsRatio_working_3-way'!R458/3)</f>
        <v>-0.35027748432605565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1.82</v>
      </c>
      <c r="B459" s="4">
        <f>IF('True_Odds_Calculator_3-way'!B460="","",'True_Odds_Calculator_3-way'!B460)</f>
        <v>3.53</v>
      </c>
      <c r="C459" s="4">
        <f>IF('True_Odds_Calculator_3-way'!C460="","",'True_Odds_Calculator_3-way'!C460)</f>
        <v>5.08</v>
      </c>
      <c r="D459" s="9">
        <f t="shared" si="104"/>
        <v>0.53731172061724453</v>
      </c>
      <c r="E459" s="9">
        <f t="shared" si="105"/>
        <v>0.2734585668054656</v>
      </c>
      <c r="F459" s="9">
        <f t="shared" si="106"/>
        <v>0.18922971257728957</v>
      </c>
      <c r="G459" s="9">
        <f t="shared" si="107"/>
        <v>1.050142733903269</v>
      </c>
      <c r="H459" s="9">
        <f t="shared" si="108"/>
        <v>1.8611170418006808</v>
      </c>
      <c r="I459" s="9">
        <f t="shared" si="109"/>
        <v>3.6568611167752709</v>
      </c>
      <c r="J459" s="9">
        <f t="shared" si="110"/>
        <v>5.2845823543253383</v>
      </c>
      <c r="K459" s="11">
        <f t="shared" si="111"/>
        <v>0.54945054945054939</v>
      </c>
      <c r="L459" s="11">
        <f t="shared" si="112"/>
        <v>0.28328611898016998</v>
      </c>
      <c r="M459" s="11">
        <f t="shared" si="113"/>
        <v>0.19685039370078738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-0.25934909149648944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0.22765595137391437</v>
      </c>
      <c r="Q459" s="11">
        <f>2*'OddsRatio_working_3-way'!K459*'OddsRatio_working_3-way'!L459*'OddsRatio_working_3-way'!M459</f>
        <v>6.1280202254081921E-2</v>
      </c>
      <c r="R459" s="11">
        <f t="shared" si="114"/>
        <v>0</v>
      </c>
      <c r="S459" s="11">
        <f t="shared" si="115"/>
        <v>-0.87779737364916099</v>
      </c>
      <c r="T459" s="11">
        <f t="shared" si="116"/>
        <v>-0.2362846227857768</v>
      </c>
      <c r="U459" s="11">
        <f>'OddsRatio_working_3-way'!S459-'OddsRatio_working_3-way'!R459^2/3</f>
        <v>-0.87779737364916099</v>
      </c>
      <c r="V459" s="11">
        <f>'OddsRatio_working_3-way'!S459*'OddsRatio_working_3-way'!R459/3-2*'OddsRatio_working_3-way'!R459^3/27-'OddsRatio_working_3-way'!T459</f>
        <v>0.2362846227857768</v>
      </c>
      <c r="W459" s="11">
        <f>'OddsRatio_working_3-way'!V459^2+4*'OddsRatio_working_3-way'!U459^3/27</f>
        <v>-4.4372192724087156E-2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0.15827398371898016</v>
      </c>
      <c r="Y459" s="11">
        <f>IF('OddsRatio_working_3-way'!W459&gt;=0,IF('OddsRatio_working_3-way'!V459+SQRT('OddsRatio_working_3-way'!W459)&gt;0,0,PI()),ACOS('OddsRatio_working_3-way'!V459/(2*'OddsRatio_working_3-way'!X459)))</f>
        <v>0.72809751473165263</v>
      </c>
      <c r="Z459" s="11">
        <f>'OddsRatio_working_3-way'!X459^(1/3)*COS('OddsRatio_working_3-way'!Y459/3)</f>
        <v>0.52507136695163448</v>
      </c>
      <c r="AA459" s="11">
        <f>'OddsRatio_working_3-way'!X459^(1/3)*COS(('OddsRatio_working_3-way'!Y459+2*PI())/3)</f>
        <v>-0.3751162684713964</v>
      </c>
      <c r="AB459" s="11">
        <f>'OddsRatio_working_3-way'!X459^(1/3)*COS(('OddsRatio_working_3-way'!Y459+4*PI())/3)</f>
        <v>-0.14995509848023791</v>
      </c>
      <c r="AC459" s="11">
        <f>'OddsRatio_working_3-way'!X459^(1/3)*SIN('OddsRatio_working_3-way'!Y459/3)</f>
        <v>0.12999686210544636</v>
      </c>
      <c r="AD459" s="11">
        <f>'OddsRatio_working_3-way'!X459^(1/3)*SIN(('OddsRatio_working_3-way'!Y459+2*PI())/3)</f>
        <v>0.38972671152721311</v>
      </c>
      <c r="AE459" s="11">
        <f>'OddsRatio_working_3-way'!X459^(1/3)*SIN(('OddsRatio_working_3-way'!Y459+4*PI())/3)</f>
        <v>-0.51972357363265953</v>
      </c>
      <c r="AF459" s="11">
        <f>-'OddsRatio_working_3-way'!U459/(3*'OddsRatio_working_3-way'!X459^(1/3))*COS(('OddsRatio_working_3-way'!Y459)/3)</f>
        <v>0.52507136695163448</v>
      </c>
      <c r="AG459" s="11">
        <f>-'OddsRatio_working_3-way'!U459/(3*'OddsRatio_working_3-way'!X459^(1/3))*COS(('OddsRatio_working_3-way'!Y459+2*PI())/3)</f>
        <v>-0.3751162684713964</v>
      </c>
      <c r="AH459" s="11">
        <f>-'OddsRatio_working_3-way'!U459/(3*'OddsRatio_working_3-way'!X459^(1/3))*COS(('OddsRatio_working_3-way'!Y459+4*PI())/3)</f>
        <v>-0.14995509848023791</v>
      </c>
      <c r="AI459" s="11">
        <f>'OddsRatio_working_3-way'!U459/(3*'OddsRatio_working_3-way'!X459^(1/3))*SIN(('OddsRatio_working_3-way'!Y459)/3)</f>
        <v>-0.12999686210544636</v>
      </c>
      <c r="AJ459" s="11">
        <f>'OddsRatio_working_3-way'!U459/(3*'OddsRatio_working_3-way'!X459^(1/3))*SIN(('OddsRatio_working_3-way'!Y459+2*PI())/3)</f>
        <v>-0.38972671152721311</v>
      </c>
      <c r="AK459" s="11">
        <f>'OddsRatio_working_3-way'!U459/(3*'OddsRatio_working_3-way'!X459^(1/3))*SIN(('OddsRatio_working_3-way'!Y459+4*PI())/3)</f>
        <v>0.51972357363265953</v>
      </c>
      <c r="AL459" s="11">
        <f>'OddsRatio_working_3-way'!Z459+'OddsRatio_working_3-way'!AF459</f>
        <v>1.050142733903269</v>
      </c>
      <c r="AM459" s="11">
        <f>'OddsRatio_working_3-way'!AA459+'OddsRatio_working_3-way'!AG459</f>
        <v>-0.75023253694279279</v>
      </c>
      <c r="AN459" s="11">
        <f>'OddsRatio_working_3-way'!AB459+'OddsRatio_working_3-way'!AH459</f>
        <v>-0.29991019696047583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1.050142733903269</v>
      </c>
      <c r="AS459" s="11">
        <f>IF(('OddsRatio_working_3-way'!X459=0),IF(Q459&gt;0,-Q459^(1/3),(-Q459)^(1/3)),'OddsRatio_working_3-way'!AM459-'OddsRatio_working_3-way'!R459/3)</f>
        <v>-0.75023253694279279</v>
      </c>
      <c r="AT459" s="11">
        <f>IF(('OddsRatio_working_3-way'!X459=0),IF(Q459&gt;0,-Q459^(1/3),(-Q459)^(1/3)),'OddsRatio_working_3-way'!AN459-'OddsRatio_working_3-way'!R459/3)</f>
        <v>-0.29991019696047583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1.6</v>
      </c>
      <c r="B460" s="4">
        <f>IF('True_Odds_Calculator_3-way'!B461="","",'True_Odds_Calculator_3-way'!B461)</f>
        <v>3.97</v>
      </c>
      <c r="C460" s="4">
        <f>IF('True_Odds_Calculator_3-way'!C461="","",'True_Odds_Calculator_3-way'!C461)</f>
        <v>6.43</v>
      </c>
      <c r="D460" s="9">
        <f t="shared" si="104"/>
        <v>0.61110073861804937</v>
      </c>
      <c r="E460" s="9">
        <f t="shared" si="105"/>
        <v>0.24095587281406639</v>
      </c>
      <c r="F460" s="9">
        <f t="shared" si="106"/>
        <v>0.14794338856788436</v>
      </c>
      <c r="G460" s="9">
        <f t="shared" si="107"/>
        <v>1.0606523518566737</v>
      </c>
      <c r="H460" s="9">
        <f t="shared" si="108"/>
        <v>1.6363914111140041</v>
      </c>
      <c r="I460" s="9">
        <f t="shared" si="109"/>
        <v>4.1501374850143211</v>
      </c>
      <c r="J460" s="9">
        <f t="shared" si="110"/>
        <v>6.7593422705817394</v>
      </c>
      <c r="K460" s="11">
        <f t="shared" si="111"/>
        <v>0.625</v>
      </c>
      <c r="L460" s="11">
        <f t="shared" si="112"/>
        <v>0.25188916876574308</v>
      </c>
      <c r="M460" s="11">
        <f t="shared" si="113"/>
        <v>0.15552099533437014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-0.236911458802606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0.22035405510222467</v>
      </c>
      <c r="Q460" s="11">
        <f>2*'OddsRatio_working_3-way'!K460*'OddsRatio_working_3-way'!L460*'OddsRatio_working_3-way'!M460</f>
        <v>4.8967567800494376E-2</v>
      </c>
      <c r="R460" s="11">
        <f t="shared" si="114"/>
        <v>0</v>
      </c>
      <c r="S460" s="11">
        <f t="shared" si="115"/>
        <v>-0.93011142734899577</v>
      </c>
      <c r="T460" s="11">
        <f t="shared" si="116"/>
        <v>-0.20669142829977685</v>
      </c>
      <c r="U460" s="11">
        <f>'OddsRatio_working_3-way'!S460-'OddsRatio_working_3-way'!R460^2/3</f>
        <v>-0.93011142734899577</v>
      </c>
      <c r="V460" s="11">
        <f>'OddsRatio_working_3-way'!S460*'OddsRatio_working_3-way'!R460/3-2*'OddsRatio_working_3-way'!R460^3/27-'OddsRatio_working_3-way'!T460</f>
        <v>0.20669142829977685</v>
      </c>
      <c r="W460" s="11">
        <f>'OddsRatio_working_3-way'!V460^2+4*'OddsRatio_working_3-way'!U460^3/27</f>
        <v>-7.6485491272526185E-2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0.17263171623801343</v>
      </c>
      <c r="Y460" s="11">
        <f>IF('OddsRatio_working_3-way'!W460&gt;=0,IF('OddsRatio_working_3-way'!V460+SQRT('OddsRatio_working_3-way'!W460)&gt;0,0,PI()),ACOS('OddsRatio_working_3-way'!V460/(2*'OddsRatio_working_3-way'!X460)))</f>
        <v>0.92898355259735355</v>
      </c>
      <c r="Z460" s="11">
        <f>'OddsRatio_working_3-way'!X460^(1/3)*COS('OddsRatio_working_3-way'!Y460/3)</f>
        <v>0.53032617592833686</v>
      </c>
      <c r="AA460" s="11">
        <f>'OddsRatio_working_3-way'!X460^(1/3)*COS(('OddsRatio_working_3-way'!Y460+2*PI())/3)</f>
        <v>-0.41211024574943833</v>
      </c>
      <c r="AB460" s="11">
        <f>'OddsRatio_working_3-way'!X460^(1/3)*COS(('OddsRatio_working_3-way'!Y460+4*PI())/3)</f>
        <v>-0.11821593017889838</v>
      </c>
      <c r="AC460" s="11">
        <f>'OddsRatio_working_3-way'!X460^(1/3)*SIN('OddsRatio_working_3-way'!Y460/3)</f>
        <v>0.16967996220795209</v>
      </c>
      <c r="AD460" s="11">
        <f>'OddsRatio_working_3-way'!X460^(1/3)*SIN(('OddsRatio_working_3-way'!Y460+2*PI())/3)</f>
        <v>0.37443595954181919</v>
      </c>
      <c r="AE460" s="11">
        <f>'OddsRatio_working_3-way'!X460^(1/3)*SIN(('OddsRatio_working_3-way'!Y460+4*PI())/3)</f>
        <v>-0.54411592174977119</v>
      </c>
      <c r="AF460" s="11">
        <f>-'OddsRatio_working_3-way'!U460/(3*'OddsRatio_working_3-way'!X460^(1/3))*COS(('OddsRatio_working_3-way'!Y460)/3)</f>
        <v>0.53032617592833686</v>
      </c>
      <c r="AG460" s="11">
        <f>-'OddsRatio_working_3-way'!U460/(3*'OddsRatio_working_3-way'!X460^(1/3))*COS(('OddsRatio_working_3-way'!Y460+2*PI())/3)</f>
        <v>-0.41211024574943833</v>
      </c>
      <c r="AH460" s="11">
        <f>-'OddsRatio_working_3-way'!U460/(3*'OddsRatio_working_3-way'!X460^(1/3))*COS(('OddsRatio_working_3-way'!Y460+4*PI())/3)</f>
        <v>-0.11821593017889838</v>
      </c>
      <c r="AI460" s="11">
        <f>'OddsRatio_working_3-way'!U460/(3*'OddsRatio_working_3-way'!X460^(1/3))*SIN(('OddsRatio_working_3-way'!Y460)/3)</f>
        <v>-0.16967996220795209</v>
      </c>
      <c r="AJ460" s="11">
        <f>'OddsRatio_working_3-way'!U460/(3*'OddsRatio_working_3-way'!X460^(1/3))*SIN(('OddsRatio_working_3-way'!Y460+2*PI())/3)</f>
        <v>-0.37443595954181919</v>
      </c>
      <c r="AK460" s="11">
        <f>'OddsRatio_working_3-way'!U460/(3*'OddsRatio_working_3-way'!X460^(1/3))*SIN(('OddsRatio_working_3-way'!Y460+4*PI())/3)</f>
        <v>0.54411592174977119</v>
      </c>
      <c r="AL460" s="11">
        <f>'OddsRatio_working_3-way'!Z460+'OddsRatio_working_3-way'!AF460</f>
        <v>1.0606523518566737</v>
      </c>
      <c r="AM460" s="11">
        <f>'OddsRatio_working_3-way'!AA460+'OddsRatio_working_3-way'!AG460</f>
        <v>-0.82422049149887666</v>
      </c>
      <c r="AN460" s="11">
        <f>'OddsRatio_working_3-way'!AB460+'OddsRatio_working_3-way'!AH460</f>
        <v>-0.23643186035779676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1.0606523518566737</v>
      </c>
      <c r="AS460" s="11">
        <f>IF(('OddsRatio_working_3-way'!X460=0),IF(Q460&gt;0,-Q460^(1/3),(-Q460)^(1/3)),'OddsRatio_working_3-way'!AM460-'OddsRatio_working_3-way'!R460/3)</f>
        <v>-0.82422049149887666</v>
      </c>
      <c r="AT460" s="11">
        <f>IF(('OddsRatio_working_3-way'!X460=0),IF(Q460&gt;0,-Q460^(1/3),(-Q460)^(1/3)),'OddsRatio_working_3-way'!AN460-'OddsRatio_working_3-way'!R460/3)</f>
        <v>-0.23643186035779676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3.44</v>
      </c>
      <c r="C461" s="4">
        <f>IF('True_Odds_Calculator_3-way'!C462="","",'True_Odds_Calculator_3-way'!C462)</f>
        <v>3.16</v>
      </c>
      <c r="D461" s="9">
        <f t="shared" si="104"/>
        <v>0.41014541818241868</v>
      </c>
      <c r="E461" s="9">
        <f t="shared" si="105"/>
        <v>0.28225999081014308</v>
      </c>
      <c r="F461" s="9">
        <f t="shared" si="106"/>
        <v>0.30759459100743819</v>
      </c>
      <c r="G461" s="9">
        <f t="shared" si="107"/>
        <v>1.0421446575795832</v>
      </c>
      <c r="H461" s="9">
        <f t="shared" si="108"/>
        <v>2.4381596274598247</v>
      </c>
      <c r="I461" s="9">
        <f t="shared" si="109"/>
        <v>3.5428329644941829</v>
      </c>
      <c r="J461" s="9">
        <f t="shared" si="110"/>
        <v>3.2510324603718996</v>
      </c>
      <c r="K461" s="11">
        <f t="shared" si="111"/>
        <v>0.42016806722689076</v>
      </c>
      <c r="L461" s="11">
        <f t="shared" si="112"/>
        <v>0.29069767441860467</v>
      </c>
      <c r="M461" s="11">
        <f t="shared" si="113"/>
        <v>0.31645569620253161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-0.28112546166538432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0.2311419121666918</v>
      </c>
      <c r="Q461" s="11">
        <f>2*'OddsRatio_working_3-way'!K461*'OddsRatio_working_3-way'!L461*'OddsRatio_working_3-way'!M461</f>
        <v>7.7304987346719672E-2</v>
      </c>
      <c r="R461" s="11">
        <f t="shared" si="114"/>
        <v>0</v>
      </c>
      <c r="S461" s="11">
        <f t="shared" si="115"/>
        <v>-0.8222019834041695</v>
      </c>
      <c r="T461" s="11">
        <f t="shared" si="116"/>
        <v>-0.27498394093784934</v>
      </c>
      <c r="U461" s="11">
        <f>'OddsRatio_working_3-way'!S461-'OddsRatio_working_3-way'!R461^2/3</f>
        <v>-0.8222019834041695</v>
      </c>
      <c r="V461" s="11">
        <f>'OddsRatio_working_3-way'!S461*'OddsRatio_working_3-way'!R461/3-2*'OddsRatio_working_3-way'!R461^3/27-'OddsRatio_working_3-way'!T461</f>
        <v>0.27498394093784934</v>
      </c>
      <c r="W461" s="11">
        <f>'OddsRatio_working_3-way'!V461^2+4*'OddsRatio_working_3-way'!U461^3/27</f>
        <v>-6.7277995563278792E-3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0.14347819288139094</v>
      </c>
      <c r="Y461" s="11">
        <f>IF('OddsRatio_working_3-way'!W461&gt;=0,IF('OddsRatio_working_3-way'!V461+SQRT('OddsRatio_working_3-way'!W461)&gt;0,0,PI()),ACOS('OddsRatio_working_3-way'!V461/(2*'OddsRatio_working_3-way'!X461)))</f>
        <v>0.28988125546260624</v>
      </c>
      <c r="Z461" s="11">
        <f>'OddsRatio_working_3-way'!X461^(1/3)*COS('OddsRatio_working_3-way'!Y461/3)</f>
        <v>0.52107232878979171</v>
      </c>
      <c r="AA461" s="11">
        <f>'OddsRatio_working_3-way'!X461^(1/3)*COS(('OddsRatio_working_3-way'!Y461+2*PI())/3)</f>
        <v>-0.30427650022156533</v>
      </c>
      <c r="AB461" s="11">
        <f>'OddsRatio_working_3-way'!X461^(1/3)*COS(('OddsRatio_working_3-way'!Y461+4*PI())/3)</f>
        <v>-0.21679582856822627</v>
      </c>
      <c r="AC461" s="11">
        <f>'OddsRatio_working_3-way'!X461^(1/3)*SIN('OddsRatio_working_3-way'!Y461/3)</f>
        <v>5.0506989327944597E-2</v>
      </c>
      <c r="AD461" s="11">
        <f>'OddsRatio_working_3-way'!X461^(1/3)*SIN(('OddsRatio_working_3-way'!Y461+2*PI())/3)</f>
        <v>0.42600837927710489</v>
      </c>
      <c r="AE461" s="11">
        <f>'OddsRatio_working_3-way'!X461^(1/3)*SIN(('OddsRatio_working_3-way'!Y461+4*PI())/3)</f>
        <v>-0.47651536860504939</v>
      </c>
      <c r="AF461" s="11">
        <f>-'OddsRatio_working_3-way'!U461/(3*'OddsRatio_working_3-way'!X461^(1/3))*COS(('OddsRatio_working_3-way'!Y461)/3)</f>
        <v>0.52107232878979159</v>
      </c>
      <c r="AG461" s="11">
        <f>-'OddsRatio_working_3-way'!U461/(3*'OddsRatio_working_3-way'!X461^(1/3))*COS(('OddsRatio_working_3-way'!Y461+2*PI())/3)</f>
        <v>-0.30427650022156527</v>
      </c>
      <c r="AH461" s="11">
        <f>-'OddsRatio_working_3-way'!U461/(3*'OddsRatio_working_3-way'!X461^(1/3))*COS(('OddsRatio_working_3-way'!Y461+4*PI())/3)</f>
        <v>-0.21679582856822621</v>
      </c>
      <c r="AI461" s="11">
        <f>'OddsRatio_working_3-way'!U461/(3*'OddsRatio_working_3-way'!X461^(1/3))*SIN(('OddsRatio_working_3-way'!Y461)/3)</f>
        <v>-5.050698932794459E-2</v>
      </c>
      <c r="AJ461" s="11">
        <f>'OddsRatio_working_3-way'!U461/(3*'OddsRatio_working_3-way'!X461^(1/3))*SIN(('OddsRatio_working_3-way'!Y461+2*PI())/3)</f>
        <v>-0.42600837927710478</v>
      </c>
      <c r="AK461" s="11">
        <f>'OddsRatio_working_3-way'!U461/(3*'OddsRatio_working_3-way'!X461^(1/3))*SIN(('OddsRatio_working_3-way'!Y461+4*PI())/3)</f>
        <v>0.47651536860504928</v>
      </c>
      <c r="AL461" s="11">
        <f>'OddsRatio_working_3-way'!Z461+'OddsRatio_working_3-way'!AF461</f>
        <v>1.0421446575795832</v>
      </c>
      <c r="AM461" s="11">
        <f>'OddsRatio_working_3-way'!AA461+'OddsRatio_working_3-way'!AG461</f>
        <v>-0.60855300044313054</v>
      </c>
      <c r="AN461" s="11">
        <f>'OddsRatio_working_3-way'!AB461+'OddsRatio_working_3-way'!AH461</f>
        <v>-0.43359165713645248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1.0421446575795832</v>
      </c>
      <c r="AS461" s="11">
        <f>IF(('OddsRatio_working_3-way'!X461=0),IF(Q461&gt;0,-Q461^(1/3),(-Q461)^(1/3)),'OddsRatio_working_3-way'!AM461-'OddsRatio_working_3-way'!R461/3)</f>
        <v>-0.60855300044313054</v>
      </c>
      <c r="AT461" s="11">
        <f>IF(('OddsRatio_working_3-way'!X461=0),IF(Q461&gt;0,-Q461^(1/3),(-Q461)^(1/3)),'OddsRatio_working_3-way'!AN461-'OddsRatio_working_3-way'!R461/3)</f>
        <v>-0.43359165713645248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3.31</v>
      </c>
      <c r="B462" s="4">
        <f>IF('True_Odds_Calculator_3-way'!B463="","",'True_Odds_Calculator_3-way'!B463)</f>
        <v>3.38</v>
      </c>
      <c r="C462" s="4">
        <f>IF('True_Odds_Calculator_3-way'!C463="","",'True_Odds_Calculator_3-way'!C463)</f>
        <v>2.3199999999999998</v>
      </c>
      <c r="D462" s="9">
        <f t="shared" si="104"/>
        <v>0.29292812821500142</v>
      </c>
      <c r="E462" s="9">
        <f t="shared" si="105"/>
        <v>0.28678338681760845</v>
      </c>
      <c r="F462" s="9">
        <f t="shared" si="106"/>
        <v>0.42028848496739019</v>
      </c>
      <c r="G462" s="9">
        <f t="shared" si="107"/>
        <v>1.0449379554386193</v>
      </c>
      <c r="H462" s="9">
        <f t="shared" si="108"/>
        <v>3.4138066770632105</v>
      </c>
      <c r="I462" s="9">
        <f t="shared" si="109"/>
        <v>3.4869523339439135</v>
      </c>
      <c r="J462" s="9">
        <f t="shared" si="110"/>
        <v>2.3793181011789772</v>
      </c>
      <c r="K462" s="11">
        <f t="shared" si="111"/>
        <v>0.30211480362537763</v>
      </c>
      <c r="L462" s="11">
        <f t="shared" si="112"/>
        <v>0.29585798816568049</v>
      </c>
      <c r="M462" s="11">
        <f t="shared" si="113"/>
        <v>0.43103448275862072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-0.27959550766814345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0.23154840463534476</v>
      </c>
      <c r="Q462" s="11">
        <f>2*'OddsRatio_working_3-way'!K462*'OddsRatio_working_3-way'!L462*'OddsRatio_working_3-way'!M462</f>
        <v>7.7054377582477462E-2</v>
      </c>
      <c r="R462" s="11">
        <f t="shared" si="114"/>
        <v>0</v>
      </c>
      <c r="S462" s="11">
        <f t="shared" si="115"/>
        <v>-0.82815495344143153</v>
      </c>
      <c r="T462" s="11">
        <f t="shared" si="116"/>
        <v>-0.27559233059615029</v>
      </c>
      <c r="U462" s="11">
        <f>'OddsRatio_working_3-way'!S462-'OddsRatio_working_3-way'!R462^2/3</f>
        <v>-0.82815495344143153</v>
      </c>
      <c r="V462" s="11">
        <f>'OddsRatio_working_3-way'!S462*'OddsRatio_working_3-way'!R462/3-2*'OddsRatio_working_3-way'!R462^3/27-'OddsRatio_working_3-way'!T462</f>
        <v>0.27559233059615029</v>
      </c>
      <c r="W462" s="11">
        <f>'OddsRatio_working_3-way'!V462^2+4*'OddsRatio_working_3-way'!U462^3/27</f>
        <v>-8.1943950864407228E-3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0.14503924276713745</v>
      </c>
      <c r="Y462" s="11">
        <f>IF('OddsRatio_working_3-way'!W462&gt;=0,IF('OddsRatio_working_3-way'!V462+SQRT('OddsRatio_working_3-way'!W462)&gt;0,0,PI()),ACOS('OddsRatio_working_3-way'!V462/(2*'OddsRatio_working_3-way'!X462)))</f>
        <v>0.3173641912939702</v>
      </c>
      <c r="Z462" s="11">
        <f>'OddsRatio_working_3-way'!X462^(1/3)*COS('OddsRatio_working_3-way'!Y462/3)</f>
        <v>0.52246897771930967</v>
      </c>
      <c r="AA462" s="11">
        <f>'OddsRatio_working_3-way'!X462^(1/3)*COS(('OddsRatio_working_3-way'!Y462+2*PI())/3)</f>
        <v>-0.30927992413775957</v>
      </c>
      <c r="AB462" s="11">
        <f>'OddsRatio_working_3-way'!X462^(1/3)*COS(('OddsRatio_working_3-way'!Y462+4*PI())/3)</f>
        <v>-0.21318905358155019</v>
      </c>
      <c r="AC462" s="11">
        <f>'OddsRatio_working_3-way'!X462^(1/3)*SIN('OddsRatio_working_3-way'!Y462/3)</f>
        <v>5.547808998229295E-2</v>
      </c>
      <c r="AD462" s="11">
        <f>'OddsRatio_working_3-way'!X462^(1/3)*SIN(('OddsRatio_working_3-way'!Y462+2*PI())/3)</f>
        <v>0.42473236240306145</v>
      </c>
      <c r="AE462" s="11">
        <f>'OddsRatio_working_3-way'!X462^(1/3)*SIN(('OddsRatio_working_3-way'!Y462+4*PI())/3)</f>
        <v>-0.48021045238535442</v>
      </c>
      <c r="AF462" s="11">
        <f>-'OddsRatio_working_3-way'!U462/(3*'OddsRatio_working_3-way'!X462^(1/3))*COS(('OddsRatio_working_3-way'!Y462)/3)</f>
        <v>0.52246897771930967</v>
      </c>
      <c r="AG462" s="11">
        <f>-'OddsRatio_working_3-way'!U462/(3*'OddsRatio_working_3-way'!X462^(1/3))*COS(('OddsRatio_working_3-way'!Y462+2*PI())/3)</f>
        <v>-0.30927992413775957</v>
      </c>
      <c r="AH462" s="11">
        <f>-'OddsRatio_working_3-way'!U462/(3*'OddsRatio_working_3-way'!X462^(1/3))*COS(('OddsRatio_working_3-way'!Y462+4*PI())/3)</f>
        <v>-0.21318905358155019</v>
      </c>
      <c r="AI462" s="11">
        <f>'OddsRatio_working_3-way'!U462/(3*'OddsRatio_working_3-way'!X462^(1/3))*SIN(('OddsRatio_working_3-way'!Y462)/3)</f>
        <v>-5.547808998229295E-2</v>
      </c>
      <c r="AJ462" s="11">
        <f>'OddsRatio_working_3-way'!U462/(3*'OddsRatio_working_3-way'!X462^(1/3))*SIN(('OddsRatio_working_3-way'!Y462+2*PI())/3)</f>
        <v>-0.42473236240306145</v>
      </c>
      <c r="AK462" s="11">
        <f>'OddsRatio_working_3-way'!U462/(3*'OddsRatio_working_3-way'!X462^(1/3))*SIN(('OddsRatio_working_3-way'!Y462+4*PI())/3)</f>
        <v>0.48021045238535442</v>
      </c>
      <c r="AL462" s="11">
        <f>'OddsRatio_working_3-way'!Z462+'OddsRatio_working_3-way'!AF462</f>
        <v>1.0449379554386193</v>
      </c>
      <c r="AM462" s="11">
        <f>'OddsRatio_working_3-way'!AA462+'OddsRatio_working_3-way'!AG462</f>
        <v>-0.61855984827551913</v>
      </c>
      <c r="AN462" s="11">
        <f>'OddsRatio_working_3-way'!AB462+'OddsRatio_working_3-way'!AH462</f>
        <v>-0.42637810716310037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1.0449379554386193</v>
      </c>
      <c r="AS462" s="11">
        <f>IF(('OddsRatio_working_3-way'!X462=0),IF(Q462&gt;0,-Q462^(1/3),(-Q462)^(1/3)),'OddsRatio_working_3-way'!AM462-'OddsRatio_working_3-way'!R462/3)</f>
        <v>-0.61855984827551913</v>
      </c>
      <c r="AT462" s="11">
        <f>IF(('OddsRatio_working_3-way'!X462=0),IF(Q462&gt;0,-Q462^(1/3),(-Q462)^(1/3)),'OddsRatio_working_3-way'!AN462-'OddsRatio_working_3-way'!R462/3)</f>
        <v>-0.42637810716310037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2.2599999999999998</v>
      </c>
      <c r="B463" s="4">
        <f>IF('True_Odds_Calculator_3-way'!B464="","",'True_Odds_Calculator_3-way'!B464)</f>
        <v>3.52</v>
      </c>
      <c r="C463" s="4">
        <f>IF('True_Odds_Calculator_3-way'!C464="","",'True_Odds_Calculator_3-way'!C464)</f>
        <v>3.37</v>
      </c>
      <c r="D463" s="9">
        <f t="shared" si="104"/>
        <v>0.43372136503621461</v>
      </c>
      <c r="E463" s="9">
        <f t="shared" si="105"/>
        <v>0.27691201000532245</v>
      </c>
      <c r="F463" s="9">
        <f t="shared" si="106"/>
        <v>0.28936662495846283</v>
      </c>
      <c r="G463" s="9">
        <f t="shared" si="107"/>
        <v>1.0362124725605122</v>
      </c>
      <c r="H463" s="9">
        <f t="shared" si="108"/>
        <v>2.3056277154262452</v>
      </c>
      <c r="I463" s="9">
        <f t="shared" si="109"/>
        <v>3.6112554308524909</v>
      </c>
      <c r="J463" s="9">
        <f t="shared" si="110"/>
        <v>3.4558235599684144</v>
      </c>
      <c r="K463" s="11">
        <f t="shared" si="111"/>
        <v>0.44247787610619471</v>
      </c>
      <c r="L463" s="11">
        <f t="shared" si="112"/>
        <v>0.28409090909090912</v>
      </c>
      <c r="M463" s="11">
        <f t="shared" si="113"/>
        <v>0.29673590504451036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-0.28069742486708937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0.22940036906975797</v>
      </c>
      <c r="Q463" s="11">
        <f>2*'OddsRatio_working_3-way'!K463*'OddsRatio_working_3-way'!L463*'OddsRatio_working_3-way'!M463</f>
        <v>7.4601746038945704E-2</v>
      </c>
      <c r="R463" s="11">
        <f t="shared" si="114"/>
        <v>0</v>
      </c>
      <c r="S463" s="11">
        <f t="shared" si="115"/>
        <v>-0.81725142002417506</v>
      </c>
      <c r="T463" s="11">
        <f t="shared" si="116"/>
        <v>-0.26577281952005699</v>
      </c>
      <c r="U463" s="11">
        <f>'OddsRatio_working_3-way'!S463-'OddsRatio_working_3-way'!R463^2/3</f>
        <v>-0.81725142002417506</v>
      </c>
      <c r="V463" s="11">
        <f>'OddsRatio_working_3-way'!S463*'OddsRatio_working_3-way'!R463/3-2*'OddsRatio_working_3-way'!R463^3/27-'OddsRatio_working_3-way'!T463</f>
        <v>0.26577281952005699</v>
      </c>
      <c r="W463" s="11">
        <f>'OddsRatio_working_3-way'!V463^2+4*'OddsRatio_working_3-way'!U463^3/27</f>
        <v>-1.0230308885859143E-2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0.14218429983783365</v>
      </c>
      <c r="Y463" s="11">
        <f>IF('OddsRatio_working_3-way'!W463&gt;=0,IF('OddsRatio_working_3-way'!V463+SQRT('OddsRatio_working_3-way'!W463)&gt;0,0,PI()),ACOS('OddsRatio_working_3-way'!V463/(2*'OddsRatio_working_3-way'!X463)))</f>
        <v>0.36364442631032179</v>
      </c>
      <c r="Z463" s="11">
        <f>'OddsRatio_working_3-way'!X463^(1/3)*COS('OddsRatio_working_3-way'!Y463/3)</f>
        <v>0.5181062362802562</v>
      </c>
      <c r="AA463" s="11">
        <f>'OddsRatio_working_3-way'!X463^(1/3)*COS(('OddsRatio_working_3-way'!Y463+2*PI())/3)</f>
        <v>-0.31370932503078536</v>
      </c>
      <c r="AB463" s="11">
        <f>'OddsRatio_working_3-way'!X463^(1/3)*COS(('OddsRatio_working_3-way'!Y463+4*PI())/3)</f>
        <v>-0.20439691124947118</v>
      </c>
      <c r="AC463" s="11">
        <f>'OddsRatio_working_3-way'!X463^(1/3)*SIN('OddsRatio_working_3-way'!Y463/3)</f>
        <v>6.3111551522409673E-2</v>
      </c>
      <c r="AD463" s="11">
        <f>'OddsRatio_working_3-way'!X463^(1/3)*SIN(('OddsRatio_working_3-way'!Y463+2*PI())/3)</f>
        <v>0.4171373867166398</v>
      </c>
      <c r="AE463" s="11">
        <f>'OddsRatio_working_3-way'!X463^(1/3)*SIN(('OddsRatio_working_3-way'!Y463+4*PI())/3)</f>
        <v>-0.48024893823904935</v>
      </c>
      <c r="AF463" s="11">
        <f>-'OddsRatio_working_3-way'!U463/(3*'OddsRatio_working_3-way'!X463^(1/3))*COS(('OddsRatio_working_3-way'!Y463)/3)</f>
        <v>0.51810623628025598</v>
      </c>
      <c r="AG463" s="11">
        <f>-'OddsRatio_working_3-way'!U463/(3*'OddsRatio_working_3-way'!X463^(1/3))*COS(('OddsRatio_working_3-way'!Y463+2*PI())/3)</f>
        <v>-0.31370932503078519</v>
      </c>
      <c r="AH463" s="11">
        <f>-'OddsRatio_working_3-way'!U463/(3*'OddsRatio_working_3-way'!X463^(1/3))*COS(('OddsRatio_working_3-way'!Y463+4*PI())/3)</f>
        <v>-0.2043969112494711</v>
      </c>
      <c r="AI463" s="11">
        <f>'OddsRatio_working_3-way'!U463/(3*'OddsRatio_working_3-way'!X463^(1/3))*SIN(('OddsRatio_working_3-way'!Y463)/3)</f>
        <v>-6.3111551522409645E-2</v>
      </c>
      <c r="AJ463" s="11">
        <f>'OddsRatio_working_3-way'!U463/(3*'OddsRatio_working_3-way'!X463^(1/3))*SIN(('OddsRatio_working_3-way'!Y463+2*PI())/3)</f>
        <v>-0.41713738671663964</v>
      </c>
      <c r="AK463" s="11">
        <f>'OddsRatio_working_3-way'!U463/(3*'OddsRatio_working_3-way'!X463^(1/3))*SIN(('OddsRatio_working_3-way'!Y463+4*PI())/3)</f>
        <v>0.48024893823904913</v>
      </c>
      <c r="AL463" s="11">
        <f>'OddsRatio_working_3-way'!Z463+'OddsRatio_working_3-way'!AF463</f>
        <v>1.0362124725605122</v>
      </c>
      <c r="AM463" s="11">
        <f>'OddsRatio_working_3-way'!AA463+'OddsRatio_working_3-way'!AG463</f>
        <v>-0.6274186500615706</v>
      </c>
      <c r="AN463" s="11">
        <f>'OddsRatio_working_3-way'!AB463+'OddsRatio_working_3-way'!AH463</f>
        <v>-0.40879382249894225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1.0362124725605122</v>
      </c>
      <c r="AS463" s="11">
        <f>IF(('OddsRatio_working_3-way'!X463=0),IF(Q463&gt;0,-Q463^(1/3),(-Q463)^(1/3)),'OddsRatio_working_3-way'!AM463-'OddsRatio_working_3-way'!R463/3)</f>
        <v>-0.6274186500615706</v>
      </c>
      <c r="AT463" s="11">
        <f>IF(('OddsRatio_working_3-way'!X463=0),IF(Q463&gt;0,-Q463^(1/3),(-Q463)^(1/3)),'OddsRatio_working_3-way'!AN463-'OddsRatio_working_3-way'!R463/3)</f>
        <v>-0.40879382249894225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6.49</v>
      </c>
      <c r="B464" s="4">
        <f>IF('True_Odds_Calculator_3-way'!B465="","",'True_Odds_Calculator_3-way'!B465)</f>
        <v>4.32</v>
      </c>
      <c r="C464" s="4">
        <f>IF('True_Odds_Calculator_3-way'!C465="","",'True_Odds_Calculator_3-way'!C465)</f>
        <v>1.56</v>
      </c>
      <c r="D464" s="9">
        <f t="shared" si="104"/>
        <v>0.14771957040191502</v>
      </c>
      <c r="E464" s="9">
        <f t="shared" si="105"/>
        <v>0.22276307550811664</v>
      </c>
      <c r="F464" s="9">
        <f t="shared" si="106"/>
        <v>0.62951735408996823</v>
      </c>
      <c r="G464" s="9">
        <f t="shared" si="107"/>
        <v>1.0509259976909562</v>
      </c>
      <c r="H464" s="9">
        <f t="shared" si="108"/>
        <v>6.7695837273233508</v>
      </c>
      <c r="I464" s="9">
        <f t="shared" si="109"/>
        <v>4.4890743123339751</v>
      </c>
      <c r="J464" s="9">
        <f t="shared" si="110"/>
        <v>1.5885185587069357</v>
      </c>
      <c r="K464" s="11">
        <f t="shared" si="111"/>
        <v>0.15408320493066255</v>
      </c>
      <c r="L464" s="11">
        <f t="shared" si="112"/>
        <v>0.23148148148148145</v>
      </c>
      <c r="M464" s="11">
        <f t="shared" si="113"/>
        <v>0.64102564102564097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-0.23337020794647922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0.21423308852687384</v>
      </c>
      <c r="Q464" s="11">
        <f>2*'OddsRatio_working_3-way'!K464*'OddsRatio_working_3-way'!L464*'OddsRatio_working_3-way'!M464</f>
        <v>4.5727446857390351E-2</v>
      </c>
      <c r="R464" s="11">
        <f t="shared" si="114"/>
        <v>0</v>
      </c>
      <c r="S464" s="11">
        <f t="shared" si="115"/>
        <v>-0.91799673322485853</v>
      </c>
      <c r="T464" s="11">
        <f t="shared" si="116"/>
        <v>-0.19594380645141052</v>
      </c>
      <c r="U464" s="11">
        <f>'OddsRatio_working_3-way'!S464-'OddsRatio_working_3-way'!R464^2/3</f>
        <v>-0.91799673322485853</v>
      </c>
      <c r="V464" s="11">
        <f>'OddsRatio_working_3-way'!S464*'OddsRatio_working_3-way'!R464/3-2*'OddsRatio_working_3-way'!R464^3/27-'OddsRatio_working_3-way'!T464</f>
        <v>0.19594380645141052</v>
      </c>
      <c r="W464" s="11">
        <f>'OddsRatio_working_3-way'!V464^2+4*'OddsRatio_working_3-way'!U464^3/27</f>
        <v>-7.6215265166657678E-2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0.16926993269134177</v>
      </c>
      <c r="Y464" s="11">
        <f>IF('OddsRatio_working_3-way'!W464&gt;=0,IF('OddsRatio_working_3-way'!V464+SQRT('OddsRatio_working_3-way'!W464)&gt;0,0,PI()),ACOS('OddsRatio_working_3-way'!V464/(2*'OddsRatio_working_3-way'!X464)))</f>
        <v>0.95355106259680578</v>
      </c>
      <c r="Z464" s="11">
        <f>'OddsRatio_working_3-way'!X464^(1/3)*COS('OddsRatio_working_3-way'!Y464/3)</f>
        <v>0.52546299884547809</v>
      </c>
      <c r="AA464" s="11">
        <f>'OddsRatio_working_3-way'!X464^(1/3)*COS(('OddsRatio_working_3-way'!Y464+2*PI())/3)</f>
        <v>-0.41245010527869974</v>
      </c>
      <c r="AB464" s="11">
        <f>'OddsRatio_working_3-way'!X464^(1/3)*COS(('OddsRatio_working_3-way'!Y464+4*PI())/3)</f>
        <v>-0.11301289356677867</v>
      </c>
      <c r="AC464" s="11">
        <f>'OddsRatio_working_3-way'!X464^(1/3)*SIN('OddsRatio_working_3-way'!Y464/3)</f>
        <v>0.17288015478726884</v>
      </c>
      <c r="AD464" s="11">
        <f>'OddsRatio_working_3-way'!X464^(1/3)*SIN(('OddsRatio_working_3-way'!Y464+2*PI())/3)</f>
        <v>0.36862422835530273</v>
      </c>
      <c r="AE464" s="11">
        <f>'OddsRatio_working_3-way'!X464^(1/3)*SIN(('OddsRatio_working_3-way'!Y464+4*PI())/3)</f>
        <v>-0.54150438314257143</v>
      </c>
      <c r="AF464" s="11">
        <f>-'OddsRatio_working_3-way'!U464/(3*'OddsRatio_working_3-way'!X464^(1/3))*COS(('OddsRatio_working_3-way'!Y464)/3)</f>
        <v>0.52546299884547809</v>
      </c>
      <c r="AG464" s="11">
        <f>-'OddsRatio_working_3-way'!U464/(3*'OddsRatio_working_3-way'!X464^(1/3))*COS(('OddsRatio_working_3-way'!Y464+2*PI())/3)</f>
        <v>-0.41245010527869974</v>
      </c>
      <c r="AH464" s="11">
        <f>-'OddsRatio_working_3-way'!U464/(3*'OddsRatio_working_3-way'!X464^(1/3))*COS(('OddsRatio_working_3-way'!Y464+4*PI())/3)</f>
        <v>-0.11301289356677867</v>
      </c>
      <c r="AI464" s="11">
        <f>'OddsRatio_working_3-way'!U464/(3*'OddsRatio_working_3-way'!X464^(1/3))*SIN(('OddsRatio_working_3-way'!Y464)/3)</f>
        <v>-0.17288015478726884</v>
      </c>
      <c r="AJ464" s="11">
        <f>'OddsRatio_working_3-way'!U464/(3*'OddsRatio_working_3-way'!X464^(1/3))*SIN(('OddsRatio_working_3-way'!Y464+2*PI())/3)</f>
        <v>-0.36862422835530273</v>
      </c>
      <c r="AK464" s="11">
        <f>'OddsRatio_working_3-way'!U464/(3*'OddsRatio_working_3-way'!X464^(1/3))*SIN(('OddsRatio_working_3-way'!Y464+4*PI())/3)</f>
        <v>0.54150438314257143</v>
      </c>
      <c r="AL464" s="11">
        <f>'OddsRatio_working_3-way'!Z464+'OddsRatio_working_3-way'!AF464</f>
        <v>1.0509259976909562</v>
      </c>
      <c r="AM464" s="11">
        <f>'OddsRatio_working_3-way'!AA464+'OddsRatio_working_3-way'!AG464</f>
        <v>-0.82490021055739948</v>
      </c>
      <c r="AN464" s="11">
        <f>'OddsRatio_working_3-way'!AB464+'OddsRatio_working_3-way'!AH464</f>
        <v>-0.22602578713355734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1.0509259976909562</v>
      </c>
      <c r="AS464" s="11">
        <f>IF(('OddsRatio_working_3-way'!X464=0),IF(Q464&gt;0,-Q464^(1/3),(-Q464)^(1/3)),'OddsRatio_working_3-way'!AM464-'OddsRatio_working_3-way'!R464/3)</f>
        <v>-0.82490021055739948</v>
      </c>
      <c r="AT464" s="11">
        <f>IF(('OddsRatio_working_3-way'!X464=0),IF(Q464&gt;0,-Q464^(1/3),(-Q464)^(1/3)),'OddsRatio_working_3-way'!AN464-'OddsRatio_working_3-way'!R464/3)</f>
        <v>-0.22602578713355734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1.7</v>
      </c>
      <c r="B465" s="4">
        <f>IF('True_Odds_Calculator_3-way'!B466="","",'True_Odds_Calculator_3-way'!B466)</f>
        <v>3.99</v>
      </c>
      <c r="C465" s="4">
        <f>IF('True_Odds_Calculator_3-way'!C466="","",'True_Odds_Calculator_3-way'!C466)</f>
        <v>5.4</v>
      </c>
      <c r="D465" s="9">
        <f t="shared" si="104"/>
        <v>0.57811990289087445</v>
      </c>
      <c r="E465" s="9">
        <f t="shared" si="105"/>
        <v>0.24289215231383968</v>
      </c>
      <c r="F465" s="9">
        <f t="shared" si="106"/>
        <v>0.17898794479528565</v>
      </c>
      <c r="G465" s="9">
        <f t="shared" si="107"/>
        <v>1.0424928289085367</v>
      </c>
      <c r="H465" s="9">
        <f t="shared" si="108"/>
        <v>1.7297449802359761</v>
      </c>
      <c r="I465" s="9">
        <f t="shared" si="109"/>
        <v>4.1170535584365249</v>
      </c>
      <c r="J465" s="9">
        <f t="shared" si="110"/>
        <v>5.5869684471975622</v>
      </c>
      <c r="K465" s="11">
        <f t="shared" si="111"/>
        <v>0.58823529411764708</v>
      </c>
      <c r="L465" s="11">
        <f t="shared" si="112"/>
        <v>0.25062656641604009</v>
      </c>
      <c r="M465" s="11">
        <f t="shared" si="113"/>
        <v>0.18518518518518517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-0.25142376638764663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0.22086807432524669</v>
      </c>
      <c r="Q465" s="11">
        <f>2*'OddsRatio_working_3-way'!K465*'OddsRatio_working_3-way'!L465*'OddsRatio_working_3-way'!M465</f>
        <v>5.4602737781272351E-2</v>
      </c>
      <c r="R465" s="11">
        <f t="shared" si="114"/>
        <v>0</v>
      </c>
      <c r="S465" s="11">
        <f t="shared" si="115"/>
        <v>-0.87846935673022652</v>
      </c>
      <c r="T465" s="11">
        <f t="shared" si="116"/>
        <v>-0.21717413021760851</v>
      </c>
      <c r="U465" s="11">
        <f>'OddsRatio_working_3-way'!S465-'OddsRatio_working_3-way'!R465^2/3</f>
        <v>-0.87846935673022652</v>
      </c>
      <c r="V465" s="11">
        <f>'OddsRatio_working_3-way'!S465*'OddsRatio_working_3-way'!R465/3-2*'OddsRatio_working_3-way'!R465^3/27-'OddsRatio_working_3-way'!T465</f>
        <v>0.21717413021760851</v>
      </c>
      <c r="W465" s="11">
        <f>'OddsRatio_working_3-way'!V465^2+4*'OddsRatio_working_3-way'!U465^3/27</f>
        <v>-5.3268314370632459E-2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0.15845576449470625</v>
      </c>
      <c r="Y465" s="11">
        <f>IF('OddsRatio_working_3-way'!W465&gt;=0,IF('OddsRatio_working_3-way'!V465+SQRT('OddsRatio_working_3-way'!W465)&gt;0,0,PI()),ACOS('OddsRatio_working_3-way'!V465/(2*'OddsRatio_working_3-way'!X465)))</f>
        <v>0.81580390728593566</v>
      </c>
      <c r="Z465" s="11">
        <f>'OddsRatio_working_3-way'!X465^(1/3)*COS('OddsRatio_working_3-way'!Y465/3)</f>
        <v>0.52124641445426834</v>
      </c>
      <c r="AA465" s="11">
        <f>'OddsRatio_working_3-way'!X465^(1/3)*COS(('OddsRatio_working_3-way'!Y465+2*PI())/3)</f>
        <v>-0.38649604284500488</v>
      </c>
      <c r="AB465" s="11">
        <f>'OddsRatio_working_3-way'!X465^(1/3)*COS(('OddsRatio_working_3-way'!Y465+4*PI())/3)</f>
        <v>-0.13475037160926351</v>
      </c>
      <c r="AC465" s="11">
        <f>'OddsRatio_working_3-way'!X465^(1/3)*SIN('OddsRatio_working_3-way'!Y465/3)</f>
        <v>0.14534543105527828</v>
      </c>
      <c r="AD465" s="11">
        <f>'OddsRatio_working_3-way'!X465^(1/3)*SIN(('OddsRatio_working_3-way'!Y465+2*PI())/3)</f>
        <v>0.37873992102130938</v>
      </c>
      <c r="AE465" s="11">
        <f>'OddsRatio_working_3-way'!X465^(1/3)*SIN(('OddsRatio_working_3-way'!Y465+4*PI())/3)</f>
        <v>-0.52408535207658768</v>
      </c>
      <c r="AF465" s="11">
        <f>-'OddsRatio_working_3-way'!U465/(3*'OddsRatio_working_3-way'!X465^(1/3))*COS(('OddsRatio_working_3-way'!Y465)/3)</f>
        <v>0.52124641445426845</v>
      </c>
      <c r="AG465" s="11">
        <f>-'OddsRatio_working_3-way'!U465/(3*'OddsRatio_working_3-way'!X465^(1/3))*COS(('OddsRatio_working_3-way'!Y465+2*PI())/3)</f>
        <v>-0.38649604284500494</v>
      </c>
      <c r="AH465" s="11">
        <f>-'OddsRatio_working_3-way'!U465/(3*'OddsRatio_working_3-way'!X465^(1/3))*COS(('OddsRatio_working_3-way'!Y465+4*PI())/3)</f>
        <v>-0.13475037160926354</v>
      </c>
      <c r="AI465" s="11">
        <f>'OddsRatio_working_3-way'!U465/(3*'OddsRatio_working_3-way'!X465^(1/3))*SIN(('OddsRatio_working_3-way'!Y465)/3)</f>
        <v>-0.14534543105527831</v>
      </c>
      <c r="AJ465" s="11">
        <f>'OddsRatio_working_3-way'!U465/(3*'OddsRatio_working_3-way'!X465^(1/3))*SIN(('OddsRatio_working_3-way'!Y465+2*PI())/3)</f>
        <v>-0.37873992102130943</v>
      </c>
      <c r="AK465" s="11">
        <f>'OddsRatio_working_3-way'!U465/(3*'OddsRatio_working_3-way'!X465^(1/3))*SIN(('OddsRatio_working_3-way'!Y465+4*PI())/3)</f>
        <v>0.5240853520765878</v>
      </c>
      <c r="AL465" s="11">
        <f>'OddsRatio_working_3-way'!Z465+'OddsRatio_working_3-way'!AF465</f>
        <v>1.0424928289085367</v>
      </c>
      <c r="AM465" s="11">
        <f>'OddsRatio_working_3-way'!AA465+'OddsRatio_working_3-way'!AG465</f>
        <v>-0.77299208569000988</v>
      </c>
      <c r="AN465" s="11">
        <f>'OddsRatio_working_3-way'!AB465+'OddsRatio_working_3-way'!AH465</f>
        <v>-0.26950074321852702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1.0424928289085367</v>
      </c>
      <c r="AS465" s="11">
        <f>IF(('OddsRatio_working_3-way'!X465=0),IF(Q465&gt;0,-Q465^(1/3),(-Q465)^(1/3)),'OddsRatio_working_3-way'!AM465-'OddsRatio_working_3-way'!R465/3)</f>
        <v>-0.77299208569000988</v>
      </c>
      <c r="AT465" s="11">
        <f>IF(('OddsRatio_working_3-way'!X465=0),IF(Q465&gt;0,-Q465^(1/3),(-Q465)^(1/3)),'OddsRatio_working_3-way'!AN465-'OddsRatio_working_3-way'!R465/3)</f>
        <v>-0.26950074321852702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3.47</v>
      </c>
      <c r="B466" s="4">
        <f>IF('True_Odds_Calculator_3-way'!B467="","",'True_Odds_Calculator_3-way'!B467)</f>
        <v>3.64</v>
      </c>
      <c r="C466" s="4">
        <f>IF('True_Odds_Calculator_3-way'!C467="","",'True_Odds_Calculator_3-way'!C467)</f>
        <v>2.17</v>
      </c>
      <c r="D466" s="9">
        <f t="shared" si="104"/>
        <v>0.28074202123912695</v>
      </c>
      <c r="E466" s="9">
        <f t="shared" si="105"/>
        <v>0.26749982095892144</v>
      </c>
      <c r="F466" s="9">
        <f t="shared" si="106"/>
        <v>0.45175815780195189</v>
      </c>
      <c r="G466" s="9">
        <f t="shared" si="107"/>
        <v>1.0372425223915198</v>
      </c>
      <c r="H466" s="9">
        <f t="shared" si="108"/>
        <v>3.5619890303070534</v>
      </c>
      <c r="I466" s="9">
        <f t="shared" si="109"/>
        <v>3.7383202591136118</v>
      </c>
      <c r="J466" s="9">
        <f t="shared" si="110"/>
        <v>2.2135737511980782</v>
      </c>
      <c r="K466" s="11">
        <f t="shared" si="111"/>
        <v>0.28818443804034583</v>
      </c>
      <c r="L466" s="11">
        <f t="shared" si="112"/>
        <v>0.27472527472527469</v>
      </c>
      <c r="M466" s="11">
        <f t="shared" si="113"/>
        <v>0.46082949308755761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-0.27835315589469045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0.22912319224355238</v>
      </c>
      <c r="Q466" s="11">
        <f>2*'OddsRatio_working_3-way'!K466*'OddsRatio_working_3-way'!L466*'OddsRatio_working_3-way'!M466</f>
        <v>7.2969169504316048E-2</v>
      </c>
      <c r="R466" s="11">
        <f t="shared" si="114"/>
        <v>0</v>
      </c>
      <c r="S466" s="11">
        <f t="shared" si="115"/>
        <v>-0.82313847496033676</v>
      </c>
      <c r="T466" s="11">
        <f t="shared" si="116"/>
        <v>-0.26214601113386521</v>
      </c>
      <c r="U466" s="11">
        <f>'OddsRatio_working_3-way'!S466-'OddsRatio_working_3-way'!R466^2/3</f>
        <v>-0.82313847496033676</v>
      </c>
      <c r="V466" s="11">
        <f>'OddsRatio_working_3-way'!S466*'OddsRatio_working_3-way'!R466/3-2*'OddsRatio_working_3-way'!R466^3/27-'OddsRatio_working_3-way'!T466</f>
        <v>0.26214601113386521</v>
      </c>
      <c r="W466" s="11">
        <f>'OddsRatio_working_3-way'!V466^2+4*'OddsRatio_working_3-way'!U466^3/27</f>
        <v>-1.3905127167453332E-2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0.14372339607806545</v>
      </c>
      <c r="Y466" s="11">
        <f>IF('OddsRatio_working_3-way'!W466&gt;=0,IF('OddsRatio_working_3-way'!V466+SQRT('OddsRatio_working_3-way'!W466)&gt;0,0,PI()),ACOS('OddsRatio_working_3-way'!V466/(2*'OddsRatio_working_3-way'!X466)))</f>
        <v>0.42270893785856645</v>
      </c>
      <c r="Z466" s="11">
        <f>'OddsRatio_working_3-way'!X466^(1/3)*COS('OddsRatio_working_3-way'!Y466/3)</f>
        <v>0.51862126119575991</v>
      </c>
      <c r="AA466" s="11">
        <f>'OddsRatio_working_3-way'!X466^(1/3)*COS(('OddsRatio_working_3-way'!Y466+2*PI())/3)</f>
        <v>-0.32301784617722928</v>
      </c>
      <c r="AB466" s="11">
        <f>'OddsRatio_working_3-way'!X466^(1/3)*COS(('OddsRatio_working_3-way'!Y466+4*PI())/3)</f>
        <v>-0.19560341501853079</v>
      </c>
      <c r="AC466" s="11">
        <f>'OddsRatio_working_3-way'!X466^(1/3)*SIN('OddsRatio_working_3-way'!Y466/3)</f>
        <v>7.3562756128117857E-2</v>
      </c>
      <c r="AD466" s="11">
        <f>'OddsRatio_working_3-way'!X466^(1/3)*SIN(('OddsRatio_working_3-way'!Y466+2*PI())/3)</f>
        <v>0.412357809074194</v>
      </c>
      <c r="AE466" s="11">
        <f>'OddsRatio_working_3-way'!X466^(1/3)*SIN(('OddsRatio_working_3-way'!Y466+4*PI())/3)</f>
        <v>-0.48592056520231158</v>
      </c>
      <c r="AF466" s="11">
        <f>-'OddsRatio_working_3-way'!U466/(3*'OddsRatio_working_3-way'!X466^(1/3))*COS(('OddsRatio_working_3-way'!Y466)/3)</f>
        <v>0.51862126119576002</v>
      </c>
      <c r="AG466" s="11">
        <f>-'OddsRatio_working_3-way'!U466/(3*'OddsRatio_working_3-way'!X466^(1/3))*COS(('OddsRatio_working_3-way'!Y466+2*PI())/3)</f>
        <v>-0.32301784617722934</v>
      </c>
      <c r="AH466" s="11">
        <f>-'OddsRatio_working_3-way'!U466/(3*'OddsRatio_working_3-way'!X466^(1/3))*COS(('OddsRatio_working_3-way'!Y466+4*PI())/3)</f>
        <v>-0.19560341501853085</v>
      </c>
      <c r="AI466" s="11">
        <f>'OddsRatio_working_3-way'!U466/(3*'OddsRatio_working_3-way'!X466^(1/3))*SIN(('OddsRatio_working_3-way'!Y466)/3)</f>
        <v>-7.356275612811787E-2</v>
      </c>
      <c r="AJ466" s="11">
        <f>'OddsRatio_working_3-way'!U466/(3*'OddsRatio_working_3-way'!X466^(1/3))*SIN(('OddsRatio_working_3-way'!Y466+2*PI())/3)</f>
        <v>-0.41235780907419406</v>
      </c>
      <c r="AK466" s="11">
        <f>'OddsRatio_working_3-way'!U466/(3*'OddsRatio_working_3-way'!X466^(1/3))*SIN(('OddsRatio_working_3-way'!Y466+4*PI())/3)</f>
        <v>0.48592056520231169</v>
      </c>
      <c r="AL466" s="11">
        <f>'OddsRatio_working_3-way'!Z466+'OddsRatio_working_3-way'!AF466</f>
        <v>1.0372425223915198</v>
      </c>
      <c r="AM466" s="11">
        <f>'OddsRatio_working_3-way'!AA466+'OddsRatio_working_3-way'!AG466</f>
        <v>-0.64603569235445857</v>
      </c>
      <c r="AN466" s="11">
        <f>'OddsRatio_working_3-way'!AB466+'OddsRatio_working_3-way'!AH466</f>
        <v>-0.39120683003706164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1.0372425223915198</v>
      </c>
      <c r="AS466" s="11">
        <f>IF(('OddsRatio_working_3-way'!X466=0),IF(Q466&gt;0,-Q466^(1/3),(-Q466)^(1/3)),'OddsRatio_working_3-way'!AM466-'OddsRatio_working_3-way'!R466/3)</f>
        <v>-0.64603569235445857</v>
      </c>
      <c r="AT466" s="11">
        <f>IF(('OddsRatio_working_3-way'!X466=0),IF(Q466&gt;0,-Q466^(1/3),(-Q466)^(1/3)),'OddsRatio_working_3-way'!AN466-'OddsRatio_working_3-way'!R466/3)</f>
        <v>-0.39120683003706164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2.54</v>
      </c>
      <c r="B467" s="4">
        <f>IF('True_Odds_Calculator_3-way'!B468="","",'True_Odds_Calculator_3-way'!B468)</f>
        <v>3.31</v>
      </c>
      <c r="C467" s="4">
        <f>IF('True_Odds_Calculator_3-way'!C468="","",'True_Odds_Calculator_3-way'!C468)</f>
        <v>3.07</v>
      </c>
      <c r="D467" s="9">
        <f t="shared" si="104"/>
        <v>0.38600155877417663</v>
      </c>
      <c r="E467" s="9">
        <f t="shared" si="105"/>
        <v>0.29533419200752309</v>
      </c>
      <c r="F467" s="9">
        <f t="shared" si="106"/>
        <v>0.31866424921830017</v>
      </c>
      <c r="G467" s="9">
        <f t="shared" si="107"/>
        <v>1.032898125531994</v>
      </c>
      <c r="H467" s="9">
        <f t="shared" si="108"/>
        <v>2.590663113319271</v>
      </c>
      <c r="I467" s="9">
        <f t="shared" si="109"/>
        <v>3.3859946699789059</v>
      </c>
      <c r="J467" s="9">
        <f t="shared" si="110"/>
        <v>3.1380991198512276</v>
      </c>
      <c r="K467" s="11">
        <f t="shared" si="111"/>
        <v>0.39370078740157477</v>
      </c>
      <c r="L467" s="11">
        <f t="shared" si="112"/>
        <v>0.30211480362537763</v>
      </c>
      <c r="M467" s="11">
        <f t="shared" si="113"/>
        <v>0.32573289902280134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-0.28530078086165589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0.22936208128731639</v>
      </c>
      <c r="Q467" s="11">
        <f>2*'OddsRatio_working_3-way'!K467*'OddsRatio_working_3-way'!L467*'OddsRatio_working_3-way'!M467</f>
        <v>7.7487189624093372E-2</v>
      </c>
      <c r="R467" s="11">
        <f t="shared" si="114"/>
        <v>0</v>
      </c>
      <c r="S467" s="11">
        <f t="shared" si="115"/>
        <v>-0.80393078699120513</v>
      </c>
      <c r="T467" s="11">
        <f t="shared" si="116"/>
        <v>-0.27159823884838014</v>
      </c>
      <c r="U467" s="11">
        <f>'OddsRatio_working_3-way'!S467-'OddsRatio_working_3-way'!R467^2/3</f>
        <v>-0.80393078699120513</v>
      </c>
      <c r="V467" s="11">
        <f>'OddsRatio_working_3-way'!S467*'OddsRatio_working_3-way'!R467/3-2*'OddsRatio_working_3-way'!R467^3/27-'OddsRatio_working_3-way'!T467</f>
        <v>0.27159823884838014</v>
      </c>
      <c r="W467" s="11">
        <f>'OddsRatio_working_3-way'!V467^2+4*'OddsRatio_working_3-way'!U467^3/27</f>
        <v>-3.2098417456185163E-3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0.13872224505388481</v>
      </c>
      <c r="Y467" s="11">
        <f>IF('OddsRatio_working_3-way'!W467&gt;=0,IF('OddsRatio_working_3-way'!V467+SQRT('OddsRatio_working_3-way'!W467)&gt;0,0,PI()),ACOS('OddsRatio_working_3-way'!V467/(2*'OddsRatio_working_3-way'!X467)))</f>
        <v>0.20565120596390463</v>
      </c>
      <c r="Z467" s="11">
        <f>'OddsRatio_working_3-way'!X467^(1/3)*COS('OddsRatio_working_3-way'!Y467/3)</f>
        <v>0.516449062765997</v>
      </c>
      <c r="AA467" s="11">
        <f>'OddsRatio_working_3-way'!X467^(1/3)*COS(('OddsRatio_working_3-way'!Y467+2*PI())/3)</f>
        <v>-0.2889323630207703</v>
      </c>
      <c r="AB467" s="11">
        <f>'OddsRatio_working_3-way'!X467^(1/3)*COS(('OddsRatio_working_3-way'!Y467+4*PI())/3)</f>
        <v>-0.22751669974522687</v>
      </c>
      <c r="AC467" s="11">
        <f>'OddsRatio_working_3-way'!X467^(1/3)*SIN('OddsRatio_working_3-way'!Y467/3)</f>
        <v>3.5458349724594496E-2</v>
      </c>
      <c r="AD467" s="11">
        <f>'OddsRatio_working_3-way'!X467^(1/3)*SIN(('OddsRatio_working_3-way'!Y467+2*PI())/3)</f>
        <v>0.42952883325372027</v>
      </c>
      <c r="AE467" s="11">
        <f>'OddsRatio_working_3-way'!X467^(1/3)*SIN(('OddsRatio_working_3-way'!Y467+4*PI())/3)</f>
        <v>-0.46498718297831465</v>
      </c>
      <c r="AF467" s="11">
        <f>-'OddsRatio_working_3-way'!U467/(3*'OddsRatio_working_3-way'!X467^(1/3))*COS(('OddsRatio_working_3-way'!Y467)/3)</f>
        <v>0.51644906276599689</v>
      </c>
      <c r="AG467" s="11">
        <f>-'OddsRatio_working_3-way'!U467/(3*'OddsRatio_working_3-way'!X467^(1/3))*COS(('OddsRatio_working_3-way'!Y467+2*PI())/3)</f>
        <v>-0.28893236302077024</v>
      </c>
      <c r="AH467" s="11">
        <f>-'OddsRatio_working_3-way'!U467/(3*'OddsRatio_working_3-way'!X467^(1/3))*COS(('OddsRatio_working_3-way'!Y467+4*PI())/3)</f>
        <v>-0.22751669974522684</v>
      </c>
      <c r="AI467" s="11">
        <f>'OddsRatio_working_3-way'!U467/(3*'OddsRatio_working_3-way'!X467^(1/3))*SIN(('OddsRatio_working_3-way'!Y467)/3)</f>
        <v>-3.5458349724594489E-2</v>
      </c>
      <c r="AJ467" s="11">
        <f>'OddsRatio_working_3-way'!U467/(3*'OddsRatio_working_3-way'!X467^(1/3))*SIN(('OddsRatio_working_3-way'!Y467+2*PI())/3)</f>
        <v>-0.42952883325372015</v>
      </c>
      <c r="AK467" s="11">
        <f>'OddsRatio_working_3-way'!U467/(3*'OddsRatio_working_3-way'!X467^(1/3))*SIN(('OddsRatio_working_3-way'!Y467+4*PI())/3)</f>
        <v>0.46498718297831454</v>
      </c>
      <c r="AL467" s="11">
        <f>'OddsRatio_working_3-way'!Z467+'OddsRatio_working_3-way'!AF467</f>
        <v>1.032898125531994</v>
      </c>
      <c r="AM467" s="11">
        <f>'OddsRatio_working_3-way'!AA467+'OddsRatio_working_3-way'!AG467</f>
        <v>-0.5778647260415406</v>
      </c>
      <c r="AN467" s="11">
        <f>'OddsRatio_working_3-way'!AB467+'OddsRatio_working_3-way'!AH467</f>
        <v>-0.45503339949045374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1.032898125531994</v>
      </c>
      <c r="AS467" s="11">
        <f>IF(('OddsRatio_working_3-way'!X467=0),IF(Q467&gt;0,-Q467^(1/3),(-Q467)^(1/3)),'OddsRatio_working_3-way'!AM467-'OddsRatio_working_3-way'!R467/3)</f>
        <v>-0.5778647260415406</v>
      </c>
      <c r="AT467" s="11">
        <f>IF(('OddsRatio_working_3-way'!X467=0),IF(Q467&gt;0,-Q467^(1/3),(-Q467)^(1/3)),'OddsRatio_working_3-way'!AN467-'OddsRatio_working_3-way'!R467/3)</f>
        <v>-0.45503339949045374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2.27</v>
      </c>
      <c r="B468" s="4">
        <f>IF('True_Odds_Calculator_3-way'!B469="","",'True_Odds_Calculator_3-way'!B469)</f>
        <v>3.38</v>
      </c>
      <c r="C468" s="4">
        <f>IF('True_Odds_Calculator_3-way'!C469="","",'True_Odds_Calculator_3-way'!C469)</f>
        <v>3.49</v>
      </c>
      <c r="D468" s="9">
        <f t="shared" si="104"/>
        <v>0.43193180219232008</v>
      </c>
      <c r="E468" s="9">
        <f t="shared" si="105"/>
        <v>0.28862789388880294</v>
      </c>
      <c r="F468" s="9">
        <f t="shared" si="106"/>
        <v>0.27944030391887698</v>
      </c>
      <c r="G468" s="9">
        <f t="shared" si="107"/>
        <v>1.0355750405018624</v>
      </c>
      <c r="H468" s="9">
        <f t="shared" si="108"/>
        <v>2.3151803014373651</v>
      </c>
      <c r="I468" s="9">
        <f t="shared" si="109"/>
        <v>3.4646685963944321</v>
      </c>
      <c r="J468" s="9">
        <f t="shared" si="110"/>
        <v>3.5785818508496376</v>
      </c>
      <c r="K468" s="11">
        <f t="shared" si="111"/>
        <v>0.44052863436123346</v>
      </c>
      <c r="L468" s="11">
        <f t="shared" si="112"/>
        <v>0.29585798816568049</v>
      </c>
      <c r="M468" s="11">
        <f t="shared" si="113"/>
        <v>0.28653295128939826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-0.2810684124589663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0.22929806335751962</v>
      </c>
      <c r="Q468" s="11">
        <f>2*'OddsRatio_working_3-way'!K468*'OddsRatio_working_3-way'!L468*'OddsRatio_working_3-way'!M468</f>
        <v>7.4689922917758847E-2</v>
      </c>
      <c r="R468" s="11">
        <f t="shared" si="114"/>
        <v>0</v>
      </c>
      <c r="S468" s="11">
        <f t="shared" si="115"/>
        <v>-0.81580872553935702</v>
      </c>
      <c r="T468" s="11">
        <f t="shared" si="116"/>
        <v>-0.26573574121803162</v>
      </c>
      <c r="U468" s="11">
        <f>'OddsRatio_working_3-way'!S468-'OddsRatio_working_3-way'!R468^2/3</f>
        <v>-0.81580872553935702</v>
      </c>
      <c r="V468" s="11">
        <f>'OddsRatio_working_3-way'!S468*'OddsRatio_working_3-way'!R468/3-2*'OddsRatio_working_3-way'!R468^3/27-'OddsRatio_working_3-way'!T468</f>
        <v>0.26573574121803162</v>
      </c>
      <c r="W468" s="11">
        <f>'OddsRatio_working_3-way'!V468^2+4*'OddsRatio_working_3-way'!U468^3/27</f>
        <v>-9.8225161079751461E-3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0.14180796898329781</v>
      </c>
      <c r="Y468" s="11">
        <f>IF('OddsRatio_working_3-way'!W468&gt;=0,IF('OddsRatio_working_3-way'!V468+SQRT('OddsRatio_working_3-way'!W468)&gt;0,0,PI()),ACOS('OddsRatio_working_3-way'!V468/(2*'OddsRatio_working_3-way'!X468)))</f>
        <v>0.35698033646718352</v>
      </c>
      <c r="Z468" s="11">
        <f>'OddsRatio_working_3-way'!X468^(1/3)*COS('OddsRatio_working_3-way'!Y468/3)</f>
        <v>0.51778752025093122</v>
      </c>
      <c r="AA468" s="11">
        <f>'OddsRatio_working_3-way'!X468^(1/3)*COS(('OddsRatio_working_3-way'!Y468+2*PI())/3)</f>
        <v>-0.31250573909596185</v>
      </c>
      <c r="AB468" s="11">
        <f>'OddsRatio_working_3-way'!X468^(1/3)*COS(('OddsRatio_working_3-way'!Y468+4*PI())/3)</f>
        <v>-0.20528178115496945</v>
      </c>
      <c r="AC468" s="11">
        <f>'OddsRatio_working_3-way'!X468^(1/3)*SIN('OddsRatio_working_3-way'!Y468/3)</f>
        <v>6.1905780980809171E-2</v>
      </c>
      <c r="AD468" s="11">
        <f>'OddsRatio_working_3-way'!X468^(1/3)*SIN(('OddsRatio_working_3-way'!Y468+2*PI())/3)</f>
        <v>0.41746425580945129</v>
      </c>
      <c r="AE468" s="11">
        <f>'OddsRatio_working_3-way'!X468^(1/3)*SIN(('OddsRatio_working_3-way'!Y468+4*PI())/3)</f>
        <v>-0.47937003679026041</v>
      </c>
      <c r="AF468" s="11">
        <f>-'OddsRatio_working_3-way'!U468/(3*'OddsRatio_working_3-way'!X468^(1/3))*COS(('OddsRatio_working_3-way'!Y468)/3)</f>
        <v>0.51778752025093122</v>
      </c>
      <c r="AG468" s="11">
        <f>-'OddsRatio_working_3-way'!U468/(3*'OddsRatio_working_3-way'!X468^(1/3))*COS(('OddsRatio_working_3-way'!Y468+2*PI())/3)</f>
        <v>-0.31250573909596185</v>
      </c>
      <c r="AH468" s="11">
        <f>-'OddsRatio_working_3-way'!U468/(3*'OddsRatio_working_3-way'!X468^(1/3))*COS(('OddsRatio_working_3-way'!Y468+4*PI())/3)</f>
        <v>-0.20528178115496945</v>
      </c>
      <c r="AI468" s="11">
        <f>'OddsRatio_working_3-way'!U468/(3*'OddsRatio_working_3-way'!X468^(1/3))*SIN(('OddsRatio_working_3-way'!Y468)/3)</f>
        <v>-6.1905780980809171E-2</v>
      </c>
      <c r="AJ468" s="11">
        <f>'OddsRatio_working_3-way'!U468/(3*'OddsRatio_working_3-way'!X468^(1/3))*SIN(('OddsRatio_working_3-way'!Y468+2*PI())/3)</f>
        <v>-0.41746425580945129</v>
      </c>
      <c r="AK468" s="11">
        <f>'OddsRatio_working_3-way'!U468/(3*'OddsRatio_working_3-way'!X468^(1/3))*SIN(('OddsRatio_working_3-way'!Y468+4*PI())/3)</f>
        <v>0.47937003679026041</v>
      </c>
      <c r="AL468" s="11">
        <f>'OddsRatio_working_3-way'!Z468+'OddsRatio_working_3-way'!AF468</f>
        <v>1.0355750405018624</v>
      </c>
      <c r="AM468" s="11">
        <f>'OddsRatio_working_3-way'!AA468+'OddsRatio_working_3-way'!AG468</f>
        <v>-0.62501147819192371</v>
      </c>
      <c r="AN468" s="11">
        <f>'OddsRatio_working_3-way'!AB468+'OddsRatio_working_3-way'!AH468</f>
        <v>-0.4105635623099389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1.0355750405018624</v>
      </c>
      <c r="AS468" s="11">
        <f>IF(('OddsRatio_working_3-way'!X468=0),IF(Q468&gt;0,-Q468^(1/3),(-Q468)^(1/3)),'OddsRatio_working_3-way'!AM468-'OddsRatio_working_3-way'!R468/3)</f>
        <v>-0.62501147819192371</v>
      </c>
      <c r="AT468" s="11">
        <f>IF(('OddsRatio_working_3-way'!X468=0),IF(Q468&gt;0,-Q468^(1/3),(-Q468)^(1/3)),'OddsRatio_working_3-way'!AN468-'OddsRatio_working_3-way'!R468/3)</f>
        <v>-0.4105635623099389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1.32</v>
      </c>
      <c r="B469" s="4">
        <f>IF('True_Odds_Calculator_3-way'!B470="","",'True_Odds_Calculator_3-way'!B470)</f>
        <v>6.03</v>
      </c>
      <c r="C469" s="4">
        <f>IF('True_Odds_Calculator_3-way'!C470="","",'True_Odds_Calculator_3-way'!C470)</f>
        <v>9.49</v>
      </c>
      <c r="D469" s="9">
        <f t="shared" si="104"/>
        <v>0.74457092786133661</v>
      </c>
      <c r="E469" s="9">
        <f t="shared" si="105"/>
        <v>0.15643571960967201</v>
      </c>
      <c r="F469" s="9">
        <f t="shared" si="106"/>
        <v>9.8993352528991246E-2</v>
      </c>
      <c r="G469" s="9">
        <f t="shared" si="107"/>
        <v>1.0720481025576336</v>
      </c>
      <c r="H469" s="9">
        <f t="shared" si="108"/>
        <v>1.343055392818443</v>
      </c>
      <c r="I469" s="9">
        <f t="shared" si="109"/>
        <v>6.392401955864897</v>
      </c>
      <c r="J469" s="9">
        <f t="shared" si="110"/>
        <v>10.10168839071431</v>
      </c>
      <c r="K469" s="11">
        <f t="shared" si="111"/>
        <v>0.75757575757575757</v>
      </c>
      <c r="L469" s="11">
        <f t="shared" si="112"/>
        <v>0.16583747927031509</v>
      </c>
      <c r="M469" s="11">
        <f t="shared" si="113"/>
        <v>0.10537407797681771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-0.18091234284241853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0.18322242816211332</v>
      </c>
      <c r="Q469" s="11">
        <f>2*'OddsRatio_working_3-way'!K469*'OddsRatio_working_3-way'!L469*'OddsRatio_working_3-way'!M469</f>
        <v>2.647722950319556E-2</v>
      </c>
      <c r="R469" s="11">
        <f t="shared" si="114"/>
        <v>0</v>
      </c>
      <c r="S469" s="11">
        <f t="shared" si="115"/>
        <v>-1.0127690863066594</v>
      </c>
      <c r="T469" s="11">
        <f t="shared" si="116"/>
        <v>-0.14635391420616461</v>
      </c>
      <c r="U469" s="11">
        <f>'OddsRatio_working_3-way'!S469-'OddsRatio_working_3-way'!R469^2/3</f>
        <v>-1.0127690863066594</v>
      </c>
      <c r="V469" s="11">
        <f>'OddsRatio_working_3-way'!S469*'OddsRatio_working_3-way'!R469/3-2*'OddsRatio_working_3-way'!R469^3/27-'OddsRatio_working_3-way'!T469</f>
        <v>0.14635391420616461</v>
      </c>
      <c r="W469" s="11">
        <f>'OddsRatio_working_3-way'!V469^2+4*'OddsRatio_working_3-way'!U469^3/27</f>
        <v>-0.13247660433124098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0.19614794960354948</v>
      </c>
      <c r="Y469" s="11">
        <f>IF('OddsRatio_working_3-way'!W469&gt;=0,IF('OddsRatio_working_3-way'!V469+SQRT('OddsRatio_working_3-way'!W469)&gt;0,0,PI()),ACOS('OddsRatio_working_3-way'!V469/(2*'OddsRatio_working_3-way'!X469)))</f>
        <v>1.1884803787486911</v>
      </c>
      <c r="Z469" s="11">
        <f>'OddsRatio_working_3-way'!X469^(1/3)*COS('OddsRatio_working_3-way'!Y469/3)</f>
        <v>0.53602405127881669</v>
      </c>
      <c r="AA469" s="11">
        <f>'OddsRatio_working_3-way'!X469^(1/3)*COS(('OddsRatio_working_3-way'!Y469+2*PI())/3)</f>
        <v>-0.46217930896656445</v>
      </c>
      <c r="AB469" s="11">
        <f>'OddsRatio_working_3-way'!X469^(1/3)*COS(('OddsRatio_working_3-way'!Y469+4*PI())/3)</f>
        <v>-7.3844742312252437E-2</v>
      </c>
      <c r="AC469" s="11">
        <f>'OddsRatio_working_3-way'!X469^(1/3)*SIN('OddsRatio_working_3-way'!Y469/3)</f>
        <v>0.22420506659350387</v>
      </c>
      <c r="AD469" s="11">
        <f>'OddsRatio_working_3-way'!X469^(1/3)*SIN(('OddsRatio_working_3-way'!Y469+2*PI())/3)</f>
        <v>0.35210791215015602</v>
      </c>
      <c r="AE469" s="11">
        <f>'OddsRatio_working_3-way'!X469^(1/3)*SIN(('OddsRatio_working_3-way'!Y469+4*PI())/3)</f>
        <v>-0.57631297874365983</v>
      </c>
      <c r="AF469" s="11">
        <f>-'OddsRatio_working_3-way'!U469/(3*'OddsRatio_working_3-way'!X469^(1/3))*COS(('OddsRatio_working_3-way'!Y469)/3)</f>
        <v>0.53602405127881692</v>
      </c>
      <c r="AG469" s="11">
        <f>-'OddsRatio_working_3-way'!U469/(3*'OddsRatio_working_3-way'!X469^(1/3))*COS(('OddsRatio_working_3-way'!Y469+2*PI())/3)</f>
        <v>-0.46217930896656462</v>
      </c>
      <c r="AH469" s="11">
        <f>-'OddsRatio_working_3-way'!U469/(3*'OddsRatio_working_3-way'!X469^(1/3))*COS(('OddsRatio_working_3-way'!Y469+4*PI())/3)</f>
        <v>-7.3844742312252465E-2</v>
      </c>
      <c r="AI469" s="11">
        <f>'OddsRatio_working_3-way'!U469/(3*'OddsRatio_working_3-way'!X469^(1/3))*SIN(('OddsRatio_working_3-way'!Y469)/3)</f>
        <v>-0.22420506659350398</v>
      </c>
      <c r="AJ469" s="11">
        <f>'OddsRatio_working_3-way'!U469/(3*'OddsRatio_working_3-way'!X469^(1/3))*SIN(('OddsRatio_working_3-way'!Y469+2*PI())/3)</f>
        <v>-0.35210791215015619</v>
      </c>
      <c r="AK469" s="11">
        <f>'OddsRatio_working_3-way'!U469/(3*'OddsRatio_working_3-way'!X469^(1/3))*SIN(('OddsRatio_working_3-way'!Y469+4*PI())/3)</f>
        <v>0.57631297874366005</v>
      </c>
      <c r="AL469" s="11">
        <f>'OddsRatio_working_3-way'!Z469+'OddsRatio_working_3-way'!AF469</f>
        <v>1.0720481025576336</v>
      </c>
      <c r="AM469" s="11">
        <f>'OddsRatio_working_3-way'!AA469+'OddsRatio_working_3-way'!AG469</f>
        <v>-0.92435861793312912</v>
      </c>
      <c r="AN469" s="11">
        <f>'OddsRatio_working_3-way'!AB469+'OddsRatio_working_3-way'!AH469</f>
        <v>-0.1476894846245049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1.0720481025576336</v>
      </c>
      <c r="AS469" s="11">
        <f>IF(('OddsRatio_working_3-way'!X469=0),IF(Q469&gt;0,-Q469^(1/3),(-Q469)^(1/3)),'OddsRatio_working_3-way'!AM469-'OddsRatio_working_3-way'!R469/3)</f>
        <v>-0.92435861793312912</v>
      </c>
      <c r="AT469" s="11">
        <f>IF(('OddsRatio_working_3-way'!X469=0),IF(Q469&gt;0,-Q469^(1/3),(-Q469)^(1/3)),'OddsRatio_working_3-way'!AN469-'OddsRatio_working_3-way'!R469/3)</f>
        <v>-0.1476894846245049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1.68</v>
      </c>
      <c r="B470" s="4">
        <f>IF('True_Odds_Calculator_3-way'!B471="","",'True_Odds_Calculator_3-way'!B471)</f>
        <v>4.3600000000000003</v>
      </c>
      <c r="C470" s="4">
        <f>IF('True_Odds_Calculator_3-way'!C471="","",'True_Odds_Calculator_3-way'!C471)</f>
        <v>5.05</v>
      </c>
      <c r="D470" s="9">
        <f t="shared" si="104"/>
        <v>0.5857040705358042</v>
      </c>
      <c r="E470" s="9">
        <f t="shared" si="105"/>
        <v>0.22246319371428067</v>
      </c>
      <c r="F470" s="9">
        <f t="shared" si="106"/>
        <v>0.19183273574991508</v>
      </c>
      <c r="G470" s="9">
        <f t="shared" si="107"/>
        <v>1.0402159562301416</v>
      </c>
      <c r="H470" s="9">
        <f t="shared" si="108"/>
        <v>1.7073468502364963</v>
      </c>
      <c r="I470" s="9">
        <f t="shared" si="109"/>
        <v>4.4951256129332764</v>
      </c>
      <c r="J470" s="9">
        <f t="shared" si="110"/>
        <v>5.2128746227320732</v>
      </c>
      <c r="K470" s="11">
        <f t="shared" si="111"/>
        <v>0.59523809523809523</v>
      </c>
      <c r="L470" s="11">
        <f t="shared" si="112"/>
        <v>0.2293577981651376</v>
      </c>
      <c r="M470" s="11">
        <f t="shared" si="113"/>
        <v>0.19801980198019803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-0.25015896085021339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0.21870633983450766</v>
      </c>
      <c r="Q470" s="11">
        <f>2*'OddsRatio_working_3-way'!K470*'OddsRatio_working_3-way'!L470*'OddsRatio_working_3-way'!M470</f>
        <v>5.4068316399136639E-2</v>
      </c>
      <c r="R470" s="11">
        <f t="shared" si="114"/>
        <v>0</v>
      </c>
      <c r="S470" s="11">
        <f t="shared" si="115"/>
        <v>-0.87426946087076818</v>
      </c>
      <c r="T470" s="11">
        <f t="shared" si="116"/>
        <v>-0.21613583705086981</v>
      </c>
      <c r="U470" s="11">
        <f>'OddsRatio_working_3-way'!S470-'OddsRatio_working_3-way'!R470^2/3</f>
        <v>-0.87426946087076818</v>
      </c>
      <c r="V470" s="11">
        <f>'OddsRatio_working_3-way'!S470*'OddsRatio_working_3-way'!R470/3-2*'OddsRatio_working_3-way'!R470^3/27-'OddsRatio_working_3-way'!T470</f>
        <v>0.21613583705086981</v>
      </c>
      <c r="W470" s="11">
        <f>'OddsRatio_working_3-way'!V470^2+4*'OddsRatio_working_3-way'!U470^3/27</f>
        <v>-5.2284606383377903E-2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0.15732077615580375</v>
      </c>
      <c r="Y470" s="11">
        <f>IF('OddsRatio_working_3-way'!W470&gt;=0,IF('OddsRatio_working_3-way'!V470+SQRT('OddsRatio_working_3-way'!W470)&gt;0,0,PI()),ACOS('OddsRatio_working_3-way'!V470/(2*'OddsRatio_working_3-way'!X470)))</f>
        <v>0.81354406277837688</v>
      </c>
      <c r="Z470" s="11">
        <f>'OddsRatio_working_3-way'!X470^(1/3)*COS('OddsRatio_working_3-way'!Y470/3)</f>
        <v>0.52010797811507081</v>
      </c>
      <c r="AA470" s="11">
        <f>'OddsRatio_working_3-way'!X470^(1/3)*COS(('OddsRatio_working_3-way'!Y470+2*PI())/3)</f>
        <v>-0.38528630734431707</v>
      </c>
      <c r="AB470" s="11">
        <f>'OddsRatio_working_3-way'!X470^(1/3)*COS(('OddsRatio_working_3-way'!Y470+4*PI())/3)</f>
        <v>-0.13482167077075369</v>
      </c>
      <c r="AC470" s="11">
        <f>'OddsRatio_working_3-way'!X470^(1/3)*SIN('OddsRatio_working_3-way'!Y470/3)</f>
        <v>0.14460582534822863</v>
      </c>
      <c r="AD470" s="11">
        <f>'OddsRatio_working_3-way'!X470^(1/3)*SIN(('OddsRatio_working_3-way'!Y470+2*PI())/3)</f>
        <v>0.37812380908449794</v>
      </c>
      <c r="AE470" s="11">
        <f>'OddsRatio_working_3-way'!X470^(1/3)*SIN(('OddsRatio_working_3-way'!Y470+4*PI())/3)</f>
        <v>-0.52272963443272646</v>
      </c>
      <c r="AF470" s="11">
        <f>-'OddsRatio_working_3-way'!U470/(3*'OddsRatio_working_3-way'!X470^(1/3))*COS(('OddsRatio_working_3-way'!Y470)/3)</f>
        <v>0.52010797811507092</v>
      </c>
      <c r="AG470" s="11">
        <f>-'OddsRatio_working_3-way'!U470/(3*'OddsRatio_working_3-way'!X470^(1/3))*COS(('OddsRatio_working_3-way'!Y470+2*PI())/3)</f>
        <v>-0.38528630734431718</v>
      </c>
      <c r="AH470" s="11">
        <f>-'OddsRatio_working_3-way'!U470/(3*'OddsRatio_working_3-way'!X470^(1/3))*COS(('OddsRatio_working_3-way'!Y470+4*PI())/3)</f>
        <v>-0.13482167077075372</v>
      </c>
      <c r="AI470" s="11">
        <f>'OddsRatio_working_3-way'!U470/(3*'OddsRatio_working_3-way'!X470^(1/3))*SIN(('OddsRatio_working_3-way'!Y470)/3)</f>
        <v>-0.14460582534822866</v>
      </c>
      <c r="AJ470" s="11">
        <f>'OddsRatio_working_3-way'!U470/(3*'OddsRatio_working_3-way'!X470^(1/3))*SIN(('OddsRatio_working_3-way'!Y470+2*PI())/3)</f>
        <v>-0.378123809084498</v>
      </c>
      <c r="AK470" s="11">
        <f>'OddsRatio_working_3-way'!U470/(3*'OddsRatio_working_3-way'!X470^(1/3))*SIN(('OddsRatio_working_3-way'!Y470+4*PI())/3)</f>
        <v>0.52272963443272658</v>
      </c>
      <c r="AL470" s="11">
        <f>'OddsRatio_working_3-way'!Z470+'OddsRatio_working_3-way'!AF470</f>
        <v>1.0402159562301416</v>
      </c>
      <c r="AM470" s="11">
        <f>'OddsRatio_working_3-way'!AA470+'OddsRatio_working_3-way'!AG470</f>
        <v>-0.77057261468863425</v>
      </c>
      <c r="AN470" s="11">
        <f>'OddsRatio_working_3-way'!AB470+'OddsRatio_working_3-way'!AH470</f>
        <v>-0.26964334154150738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1.0402159562301416</v>
      </c>
      <c r="AS470" s="11">
        <f>IF(('OddsRatio_working_3-way'!X470=0),IF(Q470&gt;0,-Q470^(1/3),(-Q470)^(1/3)),'OddsRatio_working_3-way'!AM470-'OddsRatio_working_3-way'!R470/3)</f>
        <v>-0.77057261468863425</v>
      </c>
      <c r="AT470" s="11">
        <f>IF(('OddsRatio_working_3-way'!X470=0),IF(Q470&gt;0,-Q470^(1/3),(-Q470)^(1/3)),'OddsRatio_working_3-way'!AN470-'OddsRatio_working_3-way'!R470/3)</f>
        <v>-0.26964334154150738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1.1499999999999999</v>
      </c>
      <c r="B471" s="4">
        <f>IF('True_Odds_Calculator_3-way'!B472="","",'True_Odds_Calculator_3-way'!B472)</f>
        <v>8.11</v>
      </c>
      <c r="C471" s="4">
        <f>IF('True_Odds_Calculator_3-way'!C472="","",'True_Odds_Calculator_3-way'!C472)</f>
        <v>16.93</v>
      </c>
      <c r="D471" s="9">
        <f t="shared" si="104"/>
        <v>0.84646068682551112</v>
      </c>
      <c r="E471" s="9">
        <f t="shared" si="105"/>
        <v>0.10418972607670432</v>
      </c>
      <c r="F471" s="9">
        <f t="shared" si="106"/>
        <v>4.9349587097784572E-2</v>
      </c>
      <c r="G471" s="9">
        <f t="shared" si="107"/>
        <v>1.2092651638696399</v>
      </c>
      <c r="H471" s="9">
        <f t="shared" si="108"/>
        <v>1.1813897745804458</v>
      </c>
      <c r="I471" s="9">
        <f t="shared" si="109"/>
        <v>9.5978753151131375</v>
      </c>
      <c r="J471" s="9">
        <f t="shared" si="110"/>
        <v>20.263594060443367</v>
      </c>
      <c r="K471" s="11">
        <f t="shared" si="111"/>
        <v>0.86956521739130443</v>
      </c>
      <c r="L471" s="11">
        <f t="shared" si="112"/>
        <v>0.12330456226880396</v>
      </c>
      <c r="M471" s="11">
        <f t="shared" si="113"/>
        <v>5.9066745422327233E-2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-0.10759720323884503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0.14686729494920589</v>
      </c>
      <c r="Q471" s="11">
        <f>2*'OddsRatio_working_3-way'!K471*'OddsRatio_working_3-way'!L471*'OddsRatio_working_3-way'!M471</f>
        <v>1.2666433372074678E-2</v>
      </c>
      <c r="R471" s="11">
        <f t="shared" si="114"/>
        <v>0</v>
      </c>
      <c r="S471" s="11">
        <f t="shared" si="115"/>
        <v>-1.3649731640625344</v>
      </c>
      <c r="T471" s="11">
        <f t="shared" si="116"/>
        <v>-0.11772084209249975</v>
      </c>
      <c r="U471" s="11">
        <f>'OddsRatio_working_3-way'!S471-'OddsRatio_working_3-way'!R471^2/3</f>
        <v>-1.3649731640625344</v>
      </c>
      <c r="V471" s="11">
        <f>'OddsRatio_working_3-way'!S471*'OddsRatio_working_3-way'!R471/3-2*'OddsRatio_working_3-way'!R471^3/27-'OddsRatio_working_3-way'!T471</f>
        <v>0.11772084209249975</v>
      </c>
      <c r="W471" s="11">
        <f>'OddsRatio_working_3-way'!V471^2+4*'OddsRatio_working_3-way'!U471^3/27</f>
        <v>-0.36290508093411622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0.30690522869327408</v>
      </c>
      <c r="Y471" s="11">
        <f>IF('OddsRatio_working_3-way'!W471&gt;=0,IF('OddsRatio_working_3-way'!V471+SQRT('OddsRatio_working_3-way'!W471)&gt;0,0,PI()),ACOS('OddsRatio_working_3-way'!V471/(2*'OddsRatio_working_3-way'!X471)))</f>
        <v>1.3778137427828741</v>
      </c>
      <c r="Z471" s="11">
        <f>'OddsRatio_working_3-way'!X471^(1/3)*COS('OddsRatio_working_3-way'!Y471/3)</f>
        <v>0.60463258193481983</v>
      </c>
      <c r="AA471" s="11">
        <f>'OddsRatio_working_3-way'!X471^(1/3)*COS(('OddsRatio_working_3-way'!Y471+2*PI())/3)</f>
        <v>-0.56127163781848122</v>
      </c>
      <c r="AB471" s="11">
        <f>'OddsRatio_working_3-way'!X471^(1/3)*COS(('OddsRatio_working_3-way'!Y471+4*PI())/3)</f>
        <v>-4.3360944116339104E-2</v>
      </c>
      <c r="AC471" s="11">
        <f>'OddsRatio_working_3-way'!X471^(1/3)*SIN('OddsRatio_working_3-way'!Y471/3)</f>
        <v>0.29901587842511784</v>
      </c>
      <c r="AD471" s="11">
        <f>'OddsRatio_working_3-way'!X471^(1/3)*SIN(('OddsRatio_working_3-way'!Y471+2*PI())/3)</f>
        <v>0.37411923669877112</v>
      </c>
      <c r="AE471" s="11">
        <f>'OddsRatio_working_3-way'!X471^(1/3)*SIN(('OddsRatio_working_3-way'!Y471+4*PI())/3)</f>
        <v>-0.67313511512388891</v>
      </c>
      <c r="AF471" s="11">
        <f>-'OddsRatio_working_3-way'!U471/(3*'OddsRatio_working_3-way'!X471^(1/3))*COS(('OddsRatio_working_3-way'!Y471)/3)</f>
        <v>0.60463258193481995</v>
      </c>
      <c r="AG471" s="11">
        <f>-'OddsRatio_working_3-way'!U471/(3*'OddsRatio_working_3-way'!X471^(1/3))*COS(('OddsRatio_working_3-way'!Y471+2*PI())/3)</f>
        <v>-0.56127163781848133</v>
      </c>
      <c r="AH471" s="11">
        <f>-'OddsRatio_working_3-way'!U471/(3*'OddsRatio_working_3-way'!X471^(1/3))*COS(('OddsRatio_working_3-way'!Y471+4*PI())/3)</f>
        <v>-4.336094411633911E-2</v>
      </c>
      <c r="AI471" s="11">
        <f>'OddsRatio_working_3-way'!U471/(3*'OddsRatio_working_3-way'!X471^(1/3))*SIN(('OddsRatio_working_3-way'!Y471)/3)</f>
        <v>-0.2990158784251179</v>
      </c>
      <c r="AJ471" s="11">
        <f>'OddsRatio_working_3-way'!U471/(3*'OddsRatio_working_3-way'!X471^(1/3))*SIN(('OddsRatio_working_3-way'!Y471+2*PI())/3)</f>
        <v>-0.37411923669877117</v>
      </c>
      <c r="AK471" s="11">
        <f>'OddsRatio_working_3-way'!U471/(3*'OddsRatio_working_3-way'!X471^(1/3))*SIN(('OddsRatio_working_3-way'!Y471+4*PI())/3)</f>
        <v>0.67313511512388902</v>
      </c>
      <c r="AL471" s="11">
        <f>'OddsRatio_working_3-way'!Z471+'OddsRatio_working_3-way'!AF471</f>
        <v>1.2092651638696399</v>
      </c>
      <c r="AM471" s="11">
        <f>'OddsRatio_working_3-way'!AA471+'OddsRatio_working_3-way'!AG471</f>
        <v>-1.1225432756369624</v>
      </c>
      <c r="AN471" s="11">
        <f>'OddsRatio_working_3-way'!AB471+'OddsRatio_working_3-way'!AH471</f>
        <v>-8.6721888232678207E-2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1.2092651638696399</v>
      </c>
      <c r="AS471" s="11">
        <f>IF(('OddsRatio_working_3-way'!X471=0),IF(Q471&gt;0,-Q471^(1/3),(-Q471)^(1/3)),'OddsRatio_working_3-way'!AM471-'OddsRatio_working_3-way'!R471/3)</f>
        <v>-1.1225432756369624</v>
      </c>
      <c r="AT471" s="11">
        <f>IF(('OddsRatio_working_3-way'!X471=0),IF(Q471&gt;0,-Q471^(1/3),(-Q471)^(1/3)),'OddsRatio_working_3-way'!AN471-'OddsRatio_working_3-way'!R471/3)</f>
        <v>-8.6721888232678207E-2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2.5499999999999998</v>
      </c>
      <c r="B472" s="4">
        <f>IF('True_Odds_Calculator_3-way'!B473="","",'True_Odds_Calculator_3-way'!B473)</f>
        <v>3.34</v>
      </c>
      <c r="C472" s="4">
        <f>IF('True_Odds_Calculator_3-way'!C473="","",'True_Odds_Calculator_3-way'!C473)</f>
        <v>3.03</v>
      </c>
      <c r="D472" s="9">
        <f t="shared" si="104"/>
        <v>0.38445425999408578</v>
      </c>
      <c r="E472" s="9">
        <f t="shared" si="105"/>
        <v>0.29264333537447568</v>
      </c>
      <c r="F472" s="9">
        <f t="shared" si="106"/>
        <v>0.32290240463143854</v>
      </c>
      <c r="G472" s="9">
        <f t="shared" si="107"/>
        <v>1.0329610702737242</v>
      </c>
      <c r="H472" s="9">
        <f t="shared" si="108"/>
        <v>2.601089658924272</v>
      </c>
      <c r="I472" s="9">
        <f t="shared" si="109"/>
        <v>3.417128904440514</v>
      </c>
      <c r="J472" s="9">
        <f t="shared" si="110"/>
        <v>3.0969109726556607</v>
      </c>
      <c r="K472" s="11">
        <f t="shared" si="111"/>
        <v>0.39215686274509809</v>
      </c>
      <c r="L472" s="11">
        <f t="shared" si="112"/>
        <v>0.29940119760479045</v>
      </c>
      <c r="M472" s="11">
        <f t="shared" si="113"/>
        <v>0.33003300330033003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-0.28530824199010252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0.2293994809836743</v>
      </c>
      <c r="Q472" s="11">
        <f>2*'OddsRatio_working_3-way'!K472*'OddsRatio_working_3-way'!L472*'OddsRatio_working_3-way'!M472</f>
        <v>7.7499824656646732E-2</v>
      </c>
      <c r="R472" s="11">
        <f t="shared" si="114"/>
        <v>0</v>
      </c>
      <c r="S472" s="11">
        <f t="shared" si="115"/>
        <v>-0.80404084853473068</v>
      </c>
      <c r="T472" s="11">
        <f t="shared" si="116"/>
        <v>-0.2716354218022739</v>
      </c>
      <c r="U472" s="11">
        <f>'OddsRatio_working_3-way'!S472-'OddsRatio_working_3-way'!R472^2/3</f>
        <v>-0.80404084853473068</v>
      </c>
      <c r="V472" s="11">
        <f>'OddsRatio_working_3-way'!S472*'OddsRatio_working_3-way'!R472/3-2*'OddsRatio_working_3-way'!R472^3/27-'OddsRatio_working_3-way'!T472</f>
        <v>0.2716354218022739</v>
      </c>
      <c r="W472" s="11">
        <f>'OddsRatio_working_3-way'!V472^2+4*'OddsRatio_working_3-way'!U472^3/27</f>
        <v>-3.2212618391922188E-3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0.1387507335267921</v>
      </c>
      <c r="Y472" s="11">
        <f>IF('OddsRatio_working_3-way'!W472&gt;=0,IF('OddsRatio_working_3-way'!V472+SQRT('OddsRatio_working_3-way'!W472)&gt;0,0,PI()),ACOS('OddsRatio_working_3-way'!V472/(2*'OddsRatio_working_3-way'!X472)))</f>
        <v>0.20597906438436264</v>
      </c>
      <c r="Z472" s="11">
        <f>'OddsRatio_working_3-way'!X472^(1/3)*COS('OddsRatio_working_3-way'!Y472/3)</f>
        <v>0.5164805351368621</v>
      </c>
      <c r="AA472" s="11">
        <f>'OddsRatio_working_3-way'!X472^(1/3)*COS(('OddsRatio_working_3-way'!Y472+2*PI())/3)</f>
        <v>-0.28899908341426794</v>
      </c>
      <c r="AB472" s="11">
        <f>'OddsRatio_working_3-way'!X472^(1/3)*COS(('OddsRatio_working_3-way'!Y472+4*PI())/3)</f>
        <v>-0.22748145172259421</v>
      </c>
      <c r="AC472" s="11">
        <f>'OddsRatio_working_3-way'!X472^(1/3)*SIN('OddsRatio_working_3-way'!Y472/3)</f>
        <v>3.5517221217096225E-2</v>
      </c>
      <c r="AD472" s="11">
        <f>'OddsRatio_working_3-way'!X472^(1/3)*SIN(('OddsRatio_working_3-way'!Y472+2*PI())/3)</f>
        <v>0.42952665338015583</v>
      </c>
      <c r="AE472" s="11">
        <f>'OddsRatio_working_3-way'!X472^(1/3)*SIN(('OddsRatio_working_3-way'!Y472+4*PI())/3)</f>
        <v>-0.46504387459725194</v>
      </c>
      <c r="AF472" s="11">
        <f>-'OddsRatio_working_3-way'!U472/(3*'OddsRatio_working_3-way'!X472^(1/3))*COS(('OddsRatio_working_3-way'!Y472)/3)</f>
        <v>0.5164805351368621</v>
      </c>
      <c r="AG472" s="11">
        <f>-'OddsRatio_working_3-way'!U472/(3*'OddsRatio_working_3-way'!X472^(1/3))*COS(('OddsRatio_working_3-way'!Y472+2*PI())/3)</f>
        <v>-0.28899908341426794</v>
      </c>
      <c r="AH472" s="11">
        <f>-'OddsRatio_working_3-way'!U472/(3*'OddsRatio_working_3-way'!X472^(1/3))*COS(('OddsRatio_working_3-way'!Y472+4*PI())/3)</f>
        <v>-0.22748145172259421</v>
      </c>
      <c r="AI472" s="11">
        <f>'OddsRatio_working_3-way'!U472/(3*'OddsRatio_working_3-way'!X472^(1/3))*SIN(('OddsRatio_working_3-way'!Y472)/3)</f>
        <v>-3.5517221217096225E-2</v>
      </c>
      <c r="AJ472" s="11">
        <f>'OddsRatio_working_3-way'!U472/(3*'OddsRatio_working_3-way'!X472^(1/3))*SIN(('OddsRatio_working_3-way'!Y472+2*PI())/3)</f>
        <v>-0.42952665338015583</v>
      </c>
      <c r="AK472" s="11">
        <f>'OddsRatio_working_3-way'!U472/(3*'OddsRatio_working_3-way'!X472^(1/3))*SIN(('OddsRatio_working_3-way'!Y472+4*PI())/3)</f>
        <v>0.46504387459725194</v>
      </c>
      <c r="AL472" s="11">
        <f>'OddsRatio_working_3-way'!Z472+'OddsRatio_working_3-way'!AF472</f>
        <v>1.0329610702737242</v>
      </c>
      <c r="AM472" s="11">
        <f>'OddsRatio_working_3-way'!AA472+'OddsRatio_working_3-way'!AG472</f>
        <v>-0.57799816682853589</v>
      </c>
      <c r="AN472" s="11">
        <f>'OddsRatio_working_3-way'!AB472+'OddsRatio_working_3-way'!AH472</f>
        <v>-0.45496290344518842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1.0329610702737242</v>
      </c>
      <c r="AS472" s="11">
        <f>IF(('OddsRatio_working_3-way'!X472=0),IF(Q472&gt;0,-Q472^(1/3),(-Q472)^(1/3)),'OddsRatio_working_3-way'!AM472-'OddsRatio_working_3-way'!R472/3)</f>
        <v>-0.57799816682853589</v>
      </c>
      <c r="AT472" s="11">
        <f>IF(('OddsRatio_working_3-way'!X472=0),IF(Q472&gt;0,-Q472^(1/3),(-Q472)^(1/3)),'OddsRatio_working_3-way'!AN472-'OddsRatio_working_3-way'!R472/3)</f>
        <v>-0.45496290344518842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3.95</v>
      </c>
      <c r="B473" s="4">
        <f>IF('True_Odds_Calculator_3-way'!B474="","",'True_Odds_Calculator_3-way'!B474)</f>
        <v>3.04</v>
      </c>
      <c r="C473" s="4">
        <f>IF('True_Odds_Calculator_3-way'!C474="","",'True_Odds_Calculator_3-way'!C474)</f>
        <v>2.13</v>
      </c>
      <c r="D473" s="9">
        <f t="shared" si="104"/>
        <v>0.23848269106238093</v>
      </c>
      <c r="E473" s="9">
        <f t="shared" si="105"/>
        <v>0.31170489085871039</v>
      </c>
      <c r="F473" s="9">
        <f t="shared" si="106"/>
        <v>0.44981241807890837</v>
      </c>
      <c r="G473" s="9">
        <f t="shared" si="107"/>
        <v>1.0824326893782694</v>
      </c>
      <c r="H473" s="9">
        <f t="shared" si="108"/>
        <v>4.1931764336658954</v>
      </c>
      <c r="I473" s="9">
        <f t="shared" si="109"/>
        <v>3.208162686331669</v>
      </c>
      <c r="J473" s="9">
        <f t="shared" si="110"/>
        <v>2.2231489389974444</v>
      </c>
      <c r="K473" s="11">
        <f t="shared" si="111"/>
        <v>0.25316455696202528</v>
      </c>
      <c r="L473" s="11">
        <f t="shared" si="112"/>
        <v>0.32894736842105265</v>
      </c>
      <c r="M473" s="11">
        <f t="shared" si="113"/>
        <v>0.46948356807511737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-0.26587673945069457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0.23927710165054283</v>
      </c>
      <c r="Q473" s="11">
        <f>2*'OddsRatio_working_3-way'!K473*'OddsRatio_working_3-way'!L473*'OddsRatio_working_3-way'!M473</f>
        <v>7.8195131258347331E-2</v>
      </c>
      <c r="R473" s="11">
        <f t="shared" si="114"/>
        <v>0</v>
      </c>
      <c r="S473" s="11">
        <f t="shared" si="115"/>
        <v>-0.89995500224988845</v>
      </c>
      <c r="T473" s="11">
        <f t="shared" si="116"/>
        <v>-0.29410294191172826</v>
      </c>
      <c r="U473" s="11">
        <f>'OddsRatio_working_3-way'!S473-'OddsRatio_working_3-way'!R473^2/3</f>
        <v>-0.89995500224988845</v>
      </c>
      <c r="V473" s="11">
        <f>'OddsRatio_working_3-way'!S473*'OddsRatio_working_3-way'!R473/3-2*'OddsRatio_working_3-way'!R473^3/27-'OddsRatio_working_3-way'!T473</f>
        <v>0.29410294191172826</v>
      </c>
      <c r="W473" s="11">
        <f>'OddsRatio_working_3-way'!V473^2+4*'OddsRatio_working_3-way'!U473^3/27</f>
        <v>-2.1487261178731953E-2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0.16430444426419616</v>
      </c>
      <c r="Y473" s="11">
        <f>IF('OddsRatio_working_3-way'!W473&gt;=0,IF('OddsRatio_working_3-way'!V473+SQRT('OddsRatio_working_3-way'!W473)&gt;0,0,PI()),ACOS('OddsRatio_working_3-way'!V473/(2*'OddsRatio_working_3-way'!X473)))</f>
        <v>0.4623788590147424</v>
      </c>
      <c r="Z473" s="11">
        <f>'OddsRatio_working_3-way'!X473^(1/3)*COS('OddsRatio_working_3-way'!Y473/3)</f>
        <v>0.54121634468913471</v>
      </c>
      <c r="AA473" s="11">
        <f>'OddsRatio_working_3-way'!X473^(1/3)*COS(('OddsRatio_working_3-way'!Y473+2*PI())/3)</f>
        <v>-0.34342576461093477</v>
      </c>
      <c r="AB473" s="11">
        <f>'OddsRatio_working_3-way'!X473^(1/3)*COS(('OddsRatio_working_3-way'!Y473+4*PI())/3)</f>
        <v>-0.19779058007819977</v>
      </c>
      <c r="AC473" s="11">
        <f>'OddsRatio_working_3-way'!X473^(1/3)*SIN('OddsRatio_working_3-way'!Y473/3)</f>
        <v>8.4082512993455413E-2</v>
      </c>
      <c r="AD473" s="11">
        <f>'OddsRatio_working_3-way'!X473^(1/3)*SIN(('OddsRatio_working_3-way'!Y473+2*PI())/3)</f>
        <v>0.4266658469474181</v>
      </c>
      <c r="AE473" s="11">
        <f>'OddsRatio_working_3-way'!X473^(1/3)*SIN(('OddsRatio_working_3-way'!Y473+4*PI())/3)</f>
        <v>-0.51074835994087353</v>
      </c>
      <c r="AF473" s="11">
        <f>-'OddsRatio_working_3-way'!U473/(3*'OddsRatio_working_3-way'!X473^(1/3))*COS(('OddsRatio_working_3-way'!Y473)/3)</f>
        <v>0.54121634468913471</v>
      </c>
      <c r="AG473" s="11">
        <f>-'OddsRatio_working_3-way'!U473/(3*'OddsRatio_working_3-way'!X473^(1/3))*COS(('OddsRatio_working_3-way'!Y473+2*PI())/3)</f>
        <v>-0.34342576461093477</v>
      </c>
      <c r="AH473" s="11">
        <f>-'OddsRatio_working_3-way'!U473/(3*'OddsRatio_working_3-way'!X473^(1/3))*COS(('OddsRatio_working_3-way'!Y473+4*PI())/3)</f>
        <v>-0.19779058007819977</v>
      </c>
      <c r="AI473" s="11">
        <f>'OddsRatio_working_3-way'!U473/(3*'OddsRatio_working_3-way'!X473^(1/3))*SIN(('OddsRatio_working_3-way'!Y473)/3)</f>
        <v>-8.4082512993455413E-2</v>
      </c>
      <c r="AJ473" s="11">
        <f>'OddsRatio_working_3-way'!U473/(3*'OddsRatio_working_3-way'!X473^(1/3))*SIN(('OddsRatio_working_3-way'!Y473+2*PI())/3)</f>
        <v>-0.4266658469474181</v>
      </c>
      <c r="AK473" s="11">
        <f>'OddsRatio_working_3-way'!U473/(3*'OddsRatio_working_3-way'!X473^(1/3))*SIN(('OddsRatio_working_3-way'!Y473+4*PI())/3)</f>
        <v>0.51074835994087353</v>
      </c>
      <c r="AL473" s="11">
        <f>'OddsRatio_working_3-way'!Z473+'OddsRatio_working_3-way'!AF473</f>
        <v>1.0824326893782694</v>
      </c>
      <c r="AM473" s="11">
        <f>'OddsRatio_working_3-way'!AA473+'OddsRatio_working_3-way'!AG473</f>
        <v>-0.68685152922186954</v>
      </c>
      <c r="AN473" s="11">
        <f>'OddsRatio_working_3-way'!AB473+'OddsRatio_working_3-way'!AH473</f>
        <v>-0.39558116015639955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1.0824326893782694</v>
      </c>
      <c r="AS473" s="11">
        <f>IF(('OddsRatio_working_3-way'!X473=0),IF(Q473&gt;0,-Q473^(1/3),(-Q473)^(1/3)),'OddsRatio_working_3-way'!AM473-'OddsRatio_working_3-way'!R473/3)</f>
        <v>-0.68685152922186954</v>
      </c>
      <c r="AT473" s="11">
        <f>IF(('OddsRatio_working_3-way'!X473=0),IF(Q473&gt;0,-Q473^(1/3),(-Q473)^(1/3)),'OddsRatio_working_3-way'!AN473-'OddsRatio_working_3-way'!R473/3)</f>
        <v>-0.39558116015639955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1.96</v>
      </c>
      <c r="B474" s="4">
        <f>IF('True_Odds_Calculator_3-way'!B475="","",'True_Odds_Calculator_3-way'!B475)</f>
        <v>3.87</v>
      </c>
      <c r="C474" s="4">
        <f>IF('True_Odds_Calculator_3-way'!C475="","",'True_Odds_Calculator_3-way'!C475)</f>
        <v>3.91</v>
      </c>
      <c r="D474" s="9">
        <f t="shared" si="104"/>
        <v>0.5005144705900223</v>
      </c>
      <c r="E474" s="9">
        <f t="shared" si="105"/>
        <v>0.25103946365039115</v>
      </c>
      <c r="F474" s="9">
        <f t="shared" si="106"/>
        <v>0.24844606575958636</v>
      </c>
      <c r="G474" s="9">
        <f t="shared" si="107"/>
        <v>1.0395252426076385</v>
      </c>
      <c r="H474" s="9">
        <f t="shared" si="108"/>
        <v>1.9979442329033332</v>
      </c>
      <c r="I474" s="9">
        <f t="shared" si="109"/>
        <v>3.9834374462839235</v>
      </c>
      <c r="J474" s="9">
        <f t="shared" si="110"/>
        <v>4.0250184559882278</v>
      </c>
      <c r="K474" s="11">
        <f t="shared" si="111"/>
        <v>0.51020408163265307</v>
      </c>
      <c r="L474" s="11">
        <f t="shared" si="112"/>
        <v>0.25839793281653745</v>
      </c>
      <c r="M474" s="11">
        <f t="shared" si="113"/>
        <v>0.25575447570332482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-0.27033502986634494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0.2272563895797618</v>
      </c>
      <c r="Q474" s="11">
        <f>2*'OddsRatio_working_3-way'!K474*'OddsRatio_working_3-way'!L474*'OddsRatio_working_3-way'!M474</f>
        <v>6.7435130439098462E-2</v>
      </c>
      <c r="R474" s="11">
        <f t="shared" si="114"/>
        <v>0</v>
      </c>
      <c r="S474" s="11">
        <f t="shared" si="115"/>
        <v>-0.84064721354135474</v>
      </c>
      <c r="T474" s="11">
        <f t="shared" si="116"/>
        <v>-0.24945021173333973</v>
      </c>
      <c r="U474" s="11">
        <f>'OddsRatio_working_3-way'!S474-'OddsRatio_working_3-way'!R474^2/3</f>
        <v>-0.84064721354135474</v>
      </c>
      <c r="V474" s="11">
        <f>'OddsRatio_working_3-way'!S474*'OddsRatio_working_3-way'!R474/3-2*'OddsRatio_working_3-way'!R474^3/27-'OddsRatio_working_3-way'!T474</f>
        <v>0.24945021173333973</v>
      </c>
      <c r="W474" s="11">
        <f>'OddsRatio_working_3-way'!V474^2+4*'OddsRatio_working_3-way'!U474^3/27</f>
        <v>-2.5785714456795776E-2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0.1483333430070628</v>
      </c>
      <c r="Y474" s="11">
        <f>IF('OddsRatio_working_3-way'!W474&gt;=0,IF('OddsRatio_working_3-way'!V474+SQRT('OddsRatio_working_3-way'!W474)&gt;0,0,PI()),ACOS('OddsRatio_working_3-way'!V474/(2*'OddsRatio_working_3-way'!X474)))</f>
        <v>0.57195690437487345</v>
      </c>
      <c r="Z474" s="11">
        <f>'OddsRatio_working_3-way'!X474^(1/3)*COS('OddsRatio_working_3-way'!Y474/3)</f>
        <v>0.51976262130381923</v>
      </c>
      <c r="AA474" s="11">
        <f>'OddsRatio_working_3-way'!X474^(1/3)*COS(('OddsRatio_working_3-way'!Y474+2*PI())/3)</f>
        <v>-0.34675430131572688</v>
      </c>
      <c r="AB474" s="11">
        <f>'OddsRatio_working_3-way'!X474^(1/3)*COS(('OddsRatio_working_3-way'!Y474+4*PI())/3)</f>
        <v>-0.17300831998809243</v>
      </c>
      <c r="AC474" s="11">
        <f>'OddsRatio_working_3-way'!X474^(1/3)*SIN('OddsRatio_working_3-way'!Y474/3)</f>
        <v>0.10031228909012554</v>
      </c>
      <c r="AD474" s="11">
        <f>'OddsRatio_working_3-way'!X474^(1/3)*SIN(('OddsRatio_working_3-way'!Y474+2*PI())/3)</f>
        <v>0.39997148944163557</v>
      </c>
      <c r="AE474" s="11">
        <f>'OddsRatio_working_3-way'!X474^(1/3)*SIN(('OddsRatio_working_3-way'!Y474+4*PI())/3)</f>
        <v>-0.50028377853176098</v>
      </c>
      <c r="AF474" s="11">
        <f>-'OddsRatio_working_3-way'!U474/(3*'OddsRatio_working_3-way'!X474^(1/3))*COS(('OddsRatio_working_3-way'!Y474)/3)</f>
        <v>0.51976262130381923</v>
      </c>
      <c r="AG474" s="11">
        <f>-'OddsRatio_working_3-way'!U474/(3*'OddsRatio_working_3-way'!X474^(1/3))*COS(('OddsRatio_working_3-way'!Y474+2*PI())/3)</f>
        <v>-0.34675430131572688</v>
      </c>
      <c r="AH474" s="11">
        <f>-'OddsRatio_working_3-way'!U474/(3*'OddsRatio_working_3-way'!X474^(1/3))*COS(('OddsRatio_working_3-way'!Y474+4*PI())/3)</f>
        <v>-0.17300831998809243</v>
      </c>
      <c r="AI474" s="11">
        <f>'OddsRatio_working_3-way'!U474/(3*'OddsRatio_working_3-way'!X474^(1/3))*SIN(('OddsRatio_working_3-way'!Y474)/3)</f>
        <v>-0.10031228909012554</v>
      </c>
      <c r="AJ474" s="11">
        <f>'OddsRatio_working_3-way'!U474/(3*'OddsRatio_working_3-way'!X474^(1/3))*SIN(('OddsRatio_working_3-way'!Y474+2*PI())/3)</f>
        <v>-0.39997148944163557</v>
      </c>
      <c r="AK474" s="11">
        <f>'OddsRatio_working_3-way'!U474/(3*'OddsRatio_working_3-way'!X474^(1/3))*SIN(('OddsRatio_working_3-way'!Y474+4*PI())/3)</f>
        <v>0.50028377853176098</v>
      </c>
      <c r="AL474" s="11">
        <f>'OddsRatio_working_3-way'!Z474+'OddsRatio_working_3-way'!AF474</f>
        <v>1.0395252426076385</v>
      </c>
      <c r="AM474" s="11">
        <f>'OddsRatio_working_3-way'!AA474+'OddsRatio_working_3-way'!AG474</f>
        <v>-0.69350860263145375</v>
      </c>
      <c r="AN474" s="11">
        <f>'OddsRatio_working_3-way'!AB474+'OddsRatio_working_3-way'!AH474</f>
        <v>-0.34601663997618487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1.0395252426076385</v>
      </c>
      <c r="AS474" s="11">
        <f>IF(('OddsRatio_working_3-way'!X474=0),IF(Q474&gt;0,-Q474^(1/3),(-Q474)^(1/3)),'OddsRatio_working_3-way'!AM474-'OddsRatio_working_3-way'!R474/3)</f>
        <v>-0.69350860263145375</v>
      </c>
      <c r="AT474" s="11">
        <f>IF(('OddsRatio_working_3-way'!X474=0),IF(Q474&gt;0,-Q474^(1/3),(-Q474)^(1/3)),'OddsRatio_working_3-way'!AN474-'OddsRatio_working_3-way'!R474/3)</f>
        <v>-0.34601663997618487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2.4500000000000002</v>
      </c>
      <c r="B475" s="4">
        <f>IF('True_Odds_Calculator_3-way'!B476="","",'True_Odds_Calculator_3-way'!B476)</f>
        <v>3.56</v>
      </c>
      <c r="C475" s="4">
        <f>IF('True_Odds_Calculator_3-way'!C476="","",'True_Odds_Calculator_3-way'!C476)</f>
        <v>3</v>
      </c>
      <c r="D475" s="9">
        <f t="shared" si="104"/>
        <v>0.40002012282466004</v>
      </c>
      <c r="E475" s="9">
        <f t="shared" si="105"/>
        <v>0.27411876224213733</v>
      </c>
      <c r="F475" s="9">
        <f t="shared" si="106"/>
        <v>0.32586111493320263</v>
      </c>
      <c r="G475" s="9">
        <f t="shared" si="107"/>
        <v>1.0343960266707293</v>
      </c>
      <c r="H475" s="9">
        <f t="shared" si="108"/>
        <v>2.4998742386725574</v>
      </c>
      <c r="I475" s="9">
        <f t="shared" si="109"/>
        <v>3.6480538282770665</v>
      </c>
      <c r="J475" s="9">
        <f t="shared" si="110"/>
        <v>3.0687920533414585</v>
      </c>
      <c r="K475" s="11">
        <f t="shared" si="111"/>
        <v>0.4081632653061224</v>
      </c>
      <c r="L475" s="11">
        <f t="shared" si="112"/>
        <v>0.2808988764044944</v>
      </c>
      <c r="M475" s="11">
        <f t="shared" si="113"/>
        <v>0.33333333333333331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-0.28372697393564161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0.2296873805702056</v>
      </c>
      <c r="Q475" s="11">
        <f>2*'OddsRatio_working_3-way'!K475*'OddsRatio_working_3-way'!L475*'OddsRatio_working_3-way'!M475</f>
        <v>7.6435068409386214E-2</v>
      </c>
      <c r="R475" s="11">
        <f t="shared" si="114"/>
        <v>0</v>
      </c>
      <c r="S475" s="11">
        <f t="shared" si="115"/>
        <v>-0.80953663793103459</v>
      </c>
      <c r="T475" s="11">
        <f t="shared" si="116"/>
        <v>-0.26939655172413796</v>
      </c>
      <c r="U475" s="11">
        <f>'OddsRatio_working_3-way'!S475-'OddsRatio_working_3-way'!R475^2/3</f>
        <v>-0.80953663793103459</v>
      </c>
      <c r="V475" s="11">
        <f>'OddsRatio_working_3-way'!S475*'OddsRatio_working_3-way'!R475/3-2*'OddsRatio_working_3-way'!R475^3/27-'OddsRatio_working_3-way'!T475</f>
        <v>0.26939655172413796</v>
      </c>
      <c r="W475" s="11">
        <f>'OddsRatio_working_3-way'!V475^2+4*'OddsRatio_working_3-way'!U475^3/27</f>
        <v>-6.0224588186814088E-3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0.14017574763447629</v>
      </c>
      <c r="Y475" s="11">
        <f>IF('OddsRatio_working_3-way'!W475&gt;=0,IF('OddsRatio_working_3-way'!V475+SQRT('OddsRatio_working_3-way'!W475)&gt;0,0,PI()),ACOS('OddsRatio_working_3-way'!V475/(2*'OddsRatio_working_3-way'!X475)))</f>
        <v>0.28047429909969579</v>
      </c>
      <c r="Z475" s="11">
        <f>'OddsRatio_working_3-way'!X475^(1/3)*COS('OddsRatio_working_3-way'!Y475/3)</f>
        <v>0.51719801333536475</v>
      </c>
      <c r="AA475" s="11">
        <f>'OddsRatio_working_3-way'!X475^(1/3)*COS(('OddsRatio_working_3-way'!Y475+2*PI())/3)</f>
        <v>-0.30059687249706252</v>
      </c>
      <c r="AB475" s="11">
        <f>'OddsRatio_working_3-way'!X475^(1/3)*COS(('OddsRatio_working_3-way'!Y475+4*PI())/3)</f>
        <v>-0.21660114083830209</v>
      </c>
      <c r="AC475" s="11">
        <f>'OddsRatio_working_3-way'!X475^(1/3)*SIN('OddsRatio_working_3-way'!Y475/3)</f>
        <v>4.8494958283964849E-2</v>
      </c>
      <c r="AD475" s="11">
        <f>'OddsRatio_working_3-way'!X475^(1/3)*SIN(('OddsRatio_working_3-way'!Y475+2*PI())/3)</f>
        <v>0.42365913919328624</v>
      </c>
      <c r="AE475" s="11">
        <f>'OddsRatio_working_3-way'!X475^(1/3)*SIN(('OddsRatio_working_3-way'!Y475+4*PI())/3)</f>
        <v>-0.47215409747725112</v>
      </c>
      <c r="AF475" s="11">
        <f>-'OddsRatio_working_3-way'!U475/(3*'OddsRatio_working_3-way'!X475^(1/3))*COS(('OddsRatio_working_3-way'!Y475)/3)</f>
        <v>0.51719801333536464</v>
      </c>
      <c r="AG475" s="11">
        <f>-'OddsRatio_working_3-way'!U475/(3*'OddsRatio_working_3-way'!X475^(1/3))*COS(('OddsRatio_working_3-way'!Y475+2*PI())/3)</f>
        <v>-0.30059687249706246</v>
      </c>
      <c r="AH475" s="11">
        <f>-'OddsRatio_working_3-way'!U475/(3*'OddsRatio_working_3-way'!X475^(1/3))*COS(('OddsRatio_working_3-way'!Y475+4*PI())/3)</f>
        <v>-0.21660114083830204</v>
      </c>
      <c r="AI475" s="11">
        <f>'OddsRatio_working_3-way'!U475/(3*'OddsRatio_working_3-way'!X475^(1/3))*SIN(('OddsRatio_working_3-way'!Y475)/3)</f>
        <v>-4.8494958283964842E-2</v>
      </c>
      <c r="AJ475" s="11">
        <f>'OddsRatio_working_3-way'!U475/(3*'OddsRatio_working_3-way'!X475^(1/3))*SIN(('OddsRatio_working_3-way'!Y475+2*PI())/3)</f>
        <v>-0.42365913919328618</v>
      </c>
      <c r="AK475" s="11">
        <f>'OddsRatio_working_3-way'!U475/(3*'OddsRatio_working_3-way'!X475^(1/3))*SIN(('OddsRatio_working_3-way'!Y475+4*PI())/3)</f>
        <v>0.47215409747725101</v>
      </c>
      <c r="AL475" s="11">
        <f>'OddsRatio_working_3-way'!Z475+'OddsRatio_working_3-way'!AF475</f>
        <v>1.0343960266707293</v>
      </c>
      <c r="AM475" s="11">
        <f>'OddsRatio_working_3-way'!AA475+'OddsRatio_working_3-way'!AG475</f>
        <v>-0.60119374499412492</v>
      </c>
      <c r="AN475" s="11">
        <f>'OddsRatio_working_3-way'!AB475+'OddsRatio_working_3-way'!AH475</f>
        <v>-0.43320228167660413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1.0343960266707293</v>
      </c>
      <c r="AS475" s="11">
        <f>IF(('OddsRatio_working_3-way'!X475=0),IF(Q475&gt;0,-Q475^(1/3),(-Q475)^(1/3)),'OddsRatio_working_3-way'!AM475-'OddsRatio_working_3-way'!R475/3)</f>
        <v>-0.60119374499412492</v>
      </c>
      <c r="AT475" s="11">
        <f>IF(('OddsRatio_working_3-way'!X475=0),IF(Q475&gt;0,-Q475^(1/3),(-Q475)^(1/3)),'OddsRatio_working_3-way'!AN475-'OddsRatio_working_3-way'!R475/3)</f>
        <v>-0.43320228167660413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7.78</v>
      </c>
      <c r="B476" s="4">
        <f>IF('True_Odds_Calculator_3-way'!B477="","",'True_Odds_Calculator_3-way'!B477)</f>
        <v>5.01</v>
      </c>
      <c r="C476" s="4">
        <f>IF('True_Odds_Calculator_3-way'!C477="","",'True_Odds_Calculator_3-way'!C477)</f>
        <v>1.43</v>
      </c>
      <c r="D476" s="9">
        <f t="shared" si="104"/>
        <v>0.12225819249592169</v>
      </c>
      <c r="E476" s="9">
        <f t="shared" si="105"/>
        <v>0.1906130765244175</v>
      </c>
      <c r="F476" s="9">
        <f t="shared" si="106"/>
        <v>0.68712873097966087</v>
      </c>
      <c r="G476" s="9">
        <f t="shared" si="107"/>
        <v>1.0589101715125624</v>
      </c>
      <c r="H476" s="9">
        <f t="shared" si="108"/>
        <v>8.1794109628551741</v>
      </c>
      <c r="I476" s="9">
        <f t="shared" si="109"/>
        <v>5.2462297877653752</v>
      </c>
      <c r="J476" s="9">
        <f t="shared" si="110"/>
        <v>1.4553313737504017</v>
      </c>
      <c r="K476" s="11">
        <f t="shared" si="111"/>
        <v>0.12853470437017994</v>
      </c>
      <c r="L476" s="11">
        <f t="shared" si="112"/>
        <v>0.19960079840319361</v>
      </c>
      <c r="M476" s="11">
        <f t="shared" si="113"/>
        <v>0.69930069930069938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-0.20974381436490641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0.20129801697771157</v>
      </c>
      <c r="Q476" s="11">
        <f>2*'OddsRatio_working_3-way'!K476*'OddsRatio_working_3-way'!L476*'OddsRatio_working_3-way'!M476</f>
        <v>3.5881999461267661E-2</v>
      </c>
      <c r="R476" s="11">
        <f t="shared" si="114"/>
        <v>0</v>
      </c>
      <c r="S476" s="11">
        <f t="shared" si="115"/>
        <v>-0.95973279396692446</v>
      </c>
      <c r="T476" s="11">
        <f t="shared" si="116"/>
        <v>-0.17107536434348031</v>
      </c>
      <c r="U476" s="11">
        <f>'OddsRatio_working_3-way'!S476-'OddsRatio_working_3-way'!R476^2/3</f>
        <v>-0.95973279396692446</v>
      </c>
      <c r="V476" s="11">
        <f>'OddsRatio_working_3-way'!S476*'OddsRatio_working_3-way'!R476/3-2*'OddsRatio_working_3-way'!R476^3/27-'OddsRatio_working_3-way'!T476</f>
        <v>0.17107536434348031</v>
      </c>
      <c r="W476" s="11">
        <f>'OddsRatio_working_3-way'!V476^2+4*'OddsRatio_working_3-way'!U476^3/27</f>
        <v>-0.101695802584372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0.18094376396385323</v>
      </c>
      <c r="Y476" s="11">
        <f>IF('OddsRatio_working_3-way'!W476&gt;=0,IF('OddsRatio_working_3-way'!V476+SQRT('OddsRatio_working_3-way'!W476)&gt;0,0,PI()),ACOS('OddsRatio_working_3-way'!V476/(2*'OddsRatio_working_3-way'!X476)))</f>
        <v>1.0784092346857728</v>
      </c>
      <c r="Z476" s="11">
        <f>'OddsRatio_working_3-way'!X476^(1/3)*COS('OddsRatio_working_3-way'!Y476/3)</f>
        <v>0.5294550857562812</v>
      </c>
      <c r="AA476" s="11">
        <f>'OddsRatio_working_3-way'!X476^(1/3)*COS(('OddsRatio_working_3-way'!Y476+2*PI())/3)</f>
        <v>-0.43703883855209769</v>
      </c>
      <c r="AB476" s="11">
        <f>'OddsRatio_working_3-way'!X476^(1/3)*COS(('OddsRatio_working_3-way'!Y476+4*PI())/3)</f>
        <v>-9.2416247204183857E-2</v>
      </c>
      <c r="AC476" s="11">
        <f>'OddsRatio_working_3-way'!X476^(1/3)*SIN('OddsRatio_working_3-way'!Y476/3)</f>
        <v>0.19896794588354469</v>
      </c>
      <c r="AD476" s="11">
        <f>'OddsRatio_working_3-way'!X476^(1/3)*SIN(('OddsRatio_working_3-way'!Y476+2*PI())/3)</f>
        <v>0.35903758148603565</v>
      </c>
      <c r="AE476" s="11">
        <f>'OddsRatio_working_3-way'!X476^(1/3)*SIN(('OddsRatio_working_3-way'!Y476+4*PI())/3)</f>
        <v>-0.5580055273695802</v>
      </c>
      <c r="AF476" s="11">
        <f>-'OddsRatio_working_3-way'!U476/(3*'OddsRatio_working_3-way'!X476^(1/3))*COS(('OddsRatio_working_3-way'!Y476)/3)</f>
        <v>0.52945508575628109</v>
      </c>
      <c r="AG476" s="11">
        <f>-'OddsRatio_working_3-way'!U476/(3*'OddsRatio_working_3-way'!X476^(1/3))*COS(('OddsRatio_working_3-way'!Y476+2*PI())/3)</f>
        <v>-0.43703883855209757</v>
      </c>
      <c r="AH476" s="11">
        <f>-'OddsRatio_working_3-way'!U476/(3*'OddsRatio_working_3-way'!X476^(1/3))*COS(('OddsRatio_working_3-way'!Y476+4*PI())/3)</f>
        <v>-9.2416247204183843E-2</v>
      </c>
      <c r="AI476" s="11">
        <f>'OddsRatio_working_3-way'!U476/(3*'OddsRatio_working_3-way'!X476^(1/3))*SIN(('OddsRatio_working_3-way'!Y476)/3)</f>
        <v>-0.19896794588354466</v>
      </c>
      <c r="AJ476" s="11">
        <f>'OddsRatio_working_3-way'!U476/(3*'OddsRatio_working_3-way'!X476^(1/3))*SIN(('OddsRatio_working_3-way'!Y476+2*PI())/3)</f>
        <v>-0.35903758148603554</v>
      </c>
      <c r="AK476" s="11">
        <f>'OddsRatio_working_3-way'!U476/(3*'OddsRatio_working_3-way'!X476^(1/3))*SIN(('OddsRatio_working_3-way'!Y476+4*PI())/3)</f>
        <v>0.5580055273695802</v>
      </c>
      <c r="AL476" s="11">
        <f>'OddsRatio_working_3-way'!Z476+'OddsRatio_working_3-way'!AF476</f>
        <v>1.0589101715125624</v>
      </c>
      <c r="AM476" s="11">
        <f>'OddsRatio_working_3-way'!AA476+'OddsRatio_working_3-way'!AG476</f>
        <v>-0.87407767710419526</v>
      </c>
      <c r="AN476" s="11">
        <f>'OddsRatio_working_3-way'!AB476+'OddsRatio_working_3-way'!AH476</f>
        <v>-0.18483249440836769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1.0589101715125624</v>
      </c>
      <c r="AS476" s="11">
        <f>IF(('OddsRatio_working_3-way'!X476=0),IF(Q476&gt;0,-Q476^(1/3),(-Q476)^(1/3)),'OddsRatio_working_3-way'!AM476-'OddsRatio_working_3-way'!R476/3)</f>
        <v>-0.87407767710419526</v>
      </c>
      <c r="AT476" s="11">
        <f>IF(('OddsRatio_working_3-way'!X476=0),IF(Q476&gt;0,-Q476^(1/3),(-Q476)^(1/3)),'OddsRatio_working_3-way'!AN476-'OddsRatio_working_3-way'!R476/3)</f>
        <v>-0.18483249440836769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2.2200000000000002</v>
      </c>
      <c r="B477" s="4">
        <f>IF('True_Odds_Calculator_3-way'!B478="","",'True_Odds_Calculator_3-way'!B478)</f>
        <v>3.65</v>
      </c>
      <c r="C477" s="4">
        <f>IF('True_Odds_Calculator_3-way'!C478="","",'True_Odds_Calculator_3-way'!C478)</f>
        <v>3.34</v>
      </c>
      <c r="D477" s="9">
        <f t="shared" si="104"/>
        <v>0.44142996351766395</v>
      </c>
      <c r="E477" s="9">
        <f t="shared" si="105"/>
        <v>0.26677061599705487</v>
      </c>
      <c r="F477" s="9">
        <f t="shared" si="106"/>
        <v>0.2917994204852814</v>
      </c>
      <c r="G477" s="9">
        <f t="shared" si="107"/>
        <v>1.0371844460900883</v>
      </c>
      <c r="H477" s="9">
        <f t="shared" si="108"/>
        <v>2.2653650242299075</v>
      </c>
      <c r="I477" s="9">
        <f t="shared" si="109"/>
        <v>3.7485387821387341</v>
      </c>
      <c r="J477" s="9">
        <f t="shared" si="110"/>
        <v>3.4270116038508061</v>
      </c>
      <c r="K477" s="11">
        <f t="shared" si="111"/>
        <v>0.4504504504504504</v>
      </c>
      <c r="L477" s="11">
        <f t="shared" si="112"/>
        <v>0.27397260273972601</v>
      </c>
      <c r="M477" s="11">
        <f t="shared" si="113"/>
        <v>0.29940119760479045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-0.27953053537501082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0.22945593448423401</v>
      </c>
      <c r="Q477" s="11">
        <f>2*'OddsRatio_working_3-way'!K477*'OddsRatio_working_3-way'!L477*'OddsRatio_working_3-way'!M477</f>
        <v>7.3898851685743644E-2</v>
      </c>
      <c r="R477" s="11">
        <f t="shared" si="114"/>
        <v>0</v>
      </c>
      <c r="S477" s="11">
        <f t="shared" si="115"/>
        <v>-0.8208617859097288</v>
      </c>
      <c r="T477" s="11">
        <f t="shared" si="116"/>
        <v>-0.26436772493066951</v>
      </c>
      <c r="U477" s="11">
        <f>'OddsRatio_working_3-way'!S477-'OddsRatio_working_3-way'!R477^2/3</f>
        <v>-0.8208617859097288</v>
      </c>
      <c r="V477" s="11">
        <f>'OddsRatio_working_3-way'!S477*'OddsRatio_working_3-way'!R477/3-2*'OddsRatio_working_3-way'!R477^3/27-'OddsRatio_working_3-way'!T477</f>
        <v>0.26436772493066951</v>
      </c>
      <c r="W477" s="11">
        <f>'OddsRatio_working_3-way'!V477^2+4*'OddsRatio_working_3-way'!U477^3/27</f>
        <v>-1.2051664853132832E-2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0.14312752953061736</v>
      </c>
      <c r="Y477" s="11">
        <f>IF('OddsRatio_working_3-way'!W477&gt;=0,IF('OddsRatio_working_3-way'!V477+SQRT('OddsRatio_working_3-way'!W477)&gt;0,0,PI()),ACOS('OddsRatio_working_3-way'!V477/(2*'OddsRatio_working_3-way'!X477)))</f>
        <v>0.3935878553783565</v>
      </c>
      <c r="Z477" s="11">
        <f>'OddsRatio_working_3-way'!X477^(1/3)*COS('OddsRatio_working_3-way'!Y477/3)</f>
        <v>0.51859222304504426</v>
      </c>
      <c r="AA477" s="11">
        <f>'OddsRatio_working_3-way'!X477^(1/3)*COS(('OddsRatio_working_3-way'!Y477+2*PI())/3)</f>
        <v>-0.31855846150403677</v>
      </c>
      <c r="AB477" s="11">
        <f>'OddsRatio_working_3-way'!X477^(1/3)*COS(('OddsRatio_working_3-way'!Y477+4*PI())/3)</f>
        <v>-0.20003376154100763</v>
      </c>
      <c r="AC477" s="11">
        <f>'OddsRatio_working_3-way'!X477^(1/3)*SIN('OddsRatio_working_3-way'!Y477/3)</f>
        <v>6.843026742927448E-2</v>
      </c>
      <c r="AD477" s="11">
        <f>'OddsRatio_working_3-way'!X477^(1/3)*SIN(('OddsRatio_working_3-way'!Y477+2*PI())/3)</f>
        <v>0.41489890564741683</v>
      </c>
      <c r="AE477" s="11">
        <f>'OddsRatio_working_3-way'!X477^(1/3)*SIN(('OddsRatio_working_3-way'!Y477+4*PI())/3)</f>
        <v>-0.48332917307669138</v>
      </c>
      <c r="AF477" s="11">
        <f>-'OddsRatio_working_3-way'!U477/(3*'OddsRatio_working_3-way'!X477^(1/3))*COS(('OddsRatio_working_3-way'!Y477)/3)</f>
        <v>0.51859222304504415</v>
      </c>
      <c r="AG477" s="11">
        <f>-'OddsRatio_working_3-way'!U477/(3*'OddsRatio_working_3-way'!X477^(1/3))*COS(('OddsRatio_working_3-way'!Y477+2*PI())/3)</f>
        <v>-0.31855846150403672</v>
      </c>
      <c r="AH477" s="11">
        <f>-'OddsRatio_working_3-way'!U477/(3*'OddsRatio_working_3-way'!X477^(1/3))*COS(('OddsRatio_working_3-way'!Y477+4*PI())/3)</f>
        <v>-0.20003376154100758</v>
      </c>
      <c r="AI477" s="11">
        <f>'OddsRatio_working_3-way'!U477/(3*'OddsRatio_working_3-way'!X477^(1/3))*SIN(('OddsRatio_working_3-way'!Y477)/3)</f>
        <v>-6.8430267429274466E-2</v>
      </c>
      <c r="AJ477" s="11">
        <f>'OddsRatio_working_3-way'!U477/(3*'OddsRatio_working_3-way'!X477^(1/3))*SIN(('OddsRatio_working_3-way'!Y477+2*PI())/3)</f>
        <v>-0.41489890564741677</v>
      </c>
      <c r="AK477" s="11">
        <f>'OddsRatio_working_3-way'!U477/(3*'OddsRatio_working_3-way'!X477^(1/3))*SIN(('OddsRatio_working_3-way'!Y477+4*PI())/3)</f>
        <v>0.48332917307669127</v>
      </c>
      <c r="AL477" s="11">
        <f>'OddsRatio_working_3-way'!Z477+'OddsRatio_working_3-way'!AF477</f>
        <v>1.0371844460900883</v>
      </c>
      <c r="AM477" s="11">
        <f>'OddsRatio_working_3-way'!AA477+'OddsRatio_working_3-way'!AG477</f>
        <v>-0.63711692300807354</v>
      </c>
      <c r="AN477" s="11">
        <f>'OddsRatio_working_3-way'!AB477+'OddsRatio_working_3-way'!AH477</f>
        <v>-0.40006752308201521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1.0371844460900883</v>
      </c>
      <c r="AS477" s="11">
        <f>IF(('OddsRatio_working_3-way'!X477=0),IF(Q477&gt;0,-Q477^(1/3),(-Q477)^(1/3)),'OddsRatio_working_3-way'!AM477-'OddsRatio_working_3-way'!R477/3)</f>
        <v>-0.63711692300807354</v>
      </c>
      <c r="AT477" s="11">
        <f>IF(('OddsRatio_working_3-way'!X477=0),IF(Q477&gt;0,-Q477^(1/3),(-Q477)^(1/3)),'OddsRatio_working_3-way'!AN477-'OddsRatio_working_3-way'!R477/3)</f>
        <v>-0.40006752308201521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2.4300000000000002</v>
      </c>
      <c r="B478" s="4">
        <f>IF('True_Odds_Calculator_3-way'!B479="","",'True_Odds_Calculator_3-way'!B479)</f>
        <v>3.44</v>
      </c>
      <c r="C478" s="4">
        <f>IF('True_Odds_Calculator_3-way'!C479="","",'True_Odds_Calculator_3-way'!C479)</f>
        <v>3.13</v>
      </c>
      <c r="D478" s="9">
        <f t="shared" si="104"/>
        <v>0.40360873714619644</v>
      </c>
      <c r="E478" s="9">
        <f t="shared" si="105"/>
        <v>0.28398603801231875</v>
      </c>
      <c r="F478" s="9">
        <f t="shared" si="106"/>
        <v>0.31240522484148481</v>
      </c>
      <c r="G478" s="9">
        <f t="shared" si="107"/>
        <v>1.0333196206786384</v>
      </c>
      <c r="H478" s="9">
        <f t="shared" si="108"/>
        <v>2.477647057570453</v>
      </c>
      <c r="I478" s="9">
        <f t="shared" si="109"/>
        <v>3.521299874455877</v>
      </c>
      <c r="J478" s="9">
        <f t="shared" si="110"/>
        <v>3.2009707920454997</v>
      </c>
      <c r="K478" s="11">
        <f t="shared" si="111"/>
        <v>0.41152263374485593</v>
      </c>
      <c r="L478" s="11">
        <f t="shared" si="112"/>
        <v>0.29069767441860467</v>
      </c>
      <c r="M478" s="11">
        <f t="shared" si="113"/>
        <v>0.31948881789137379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-0.28405105950490706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0.22932013916980606</v>
      </c>
      <c r="Q478" s="11">
        <f>2*'OddsRatio_working_3-way'!K478*'OddsRatio_working_3-way'!L478*'OddsRatio_working_3-way'!M478</f>
        <v>7.6440046389935346E-2</v>
      </c>
      <c r="R478" s="11">
        <f t="shared" si="114"/>
        <v>0</v>
      </c>
      <c r="S478" s="11">
        <f t="shared" si="115"/>
        <v>-0.80732013311094342</v>
      </c>
      <c r="T478" s="11">
        <f t="shared" si="116"/>
        <v>-0.26910671103698108</v>
      </c>
      <c r="U478" s="11">
        <f>'OddsRatio_working_3-way'!S478-'OddsRatio_working_3-way'!R478^2/3</f>
        <v>-0.80732013311094342</v>
      </c>
      <c r="V478" s="11">
        <f>'OddsRatio_working_3-way'!S478*'OddsRatio_working_3-way'!R478/3-2*'OddsRatio_working_3-way'!R478^3/27-'OddsRatio_working_3-way'!T478</f>
        <v>0.26910671103698108</v>
      </c>
      <c r="W478" s="11">
        <f>'OddsRatio_working_3-way'!V478^2+4*'OddsRatio_working_3-way'!U478^3/27</f>
        <v>-5.5347114459114444E-3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0.1396004417713754</v>
      </c>
      <c r="Y478" s="11">
        <f>IF('OddsRatio_working_3-way'!W478&gt;=0,IF('OddsRatio_working_3-way'!V478+SQRT('OddsRatio_working_3-way'!W478)&gt;0,0,PI()),ACOS('OddsRatio_working_3-way'!V478/(2*'OddsRatio_working_3-way'!X478)))</f>
        <v>0.2697175304512307</v>
      </c>
      <c r="Z478" s="11">
        <f>'OddsRatio_working_3-way'!X478^(1/3)*COS('OddsRatio_working_3-way'!Y478/3)</f>
        <v>0.51665981033931918</v>
      </c>
      <c r="AA478" s="11">
        <f>'OddsRatio_working_3-way'!X478^(1/3)*COS(('OddsRatio_working_3-way'!Y478+2*PI())/3)</f>
        <v>-0.29866616135240354</v>
      </c>
      <c r="AB478" s="11">
        <f>'OddsRatio_working_3-way'!X478^(1/3)*COS(('OddsRatio_working_3-way'!Y478+4*PI())/3)</f>
        <v>-0.21799364898691551</v>
      </c>
      <c r="AC478" s="11">
        <f>'OddsRatio_working_3-way'!X478^(1/3)*SIN('OddsRatio_working_3-way'!Y478/3)</f>
        <v>4.6576296730417951E-2</v>
      </c>
      <c r="AD478" s="11">
        <f>'OddsRatio_working_3-way'!X478^(1/3)*SIN(('OddsRatio_working_3-way'!Y478+2*PI())/3)</f>
        <v>0.4241523725030914</v>
      </c>
      <c r="AE478" s="11">
        <f>'OddsRatio_working_3-way'!X478^(1/3)*SIN(('OddsRatio_working_3-way'!Y478+4*PI())/3)</f>
        <v>-0.47072866923350931</v>
      </c>
      <c r="AF478" s="11">
        <f>-'OddsRatio_working_3-way'!U478/(3*'OddsRatio_working_3-way'!X478^(1/3))*COS(('OddsRatio_working_3-way'!Y478)/3)</f>
        <v>0.51665981033931918</v>
      </c>
      <c r="AG478" s="11">
        <f>-'OddsRatio_working_3-way'!U478/(3*'OddsRatio_working_3-way'!X478^(1/3))*COS(('OddsRatio_working_3-way'!Y478+2*PI())/3)</f>
        <v>-0.29866616135240354</v>
      </c>
      <c r="AH478" s="11">
        <f>-'OddsRatio_working_3-way'!U478/(3*'OddsRatio_working_3-way'!X478^(1/3))*COS(('OddsRatio_working_3-way'!Y478+4*PI())/3)</f>
        <v>-0.21799364898691551</v>
      </c>
      <c r="AI478" s="11">
        <f>'OddsRatio_working_3-way'!U478/(3*'OddsRatio_working_3-way'!X478^(1/3))*SIN(('OddsRatio_working_3-way'!Y478)/3)</f>
        <v>-4.6576296730417951E-2</v>
      </c>
      <c r="AJ478" s="11">
        <f>'OddsRatio_working_3-way'!U478/(3*'OddsRatio_working_3-way'!X478^(1/3))*SIN(('OddsRatio_working_3-way'!Y478+2*PI())/3)</f>
        <v>-0.4241523725030914</v>
      </c>
      <c r="AK478" s="11">
        <f>'OddsRatio_working_3-way'!U478/(3*'OddsRatio_working_3-way'!X478^(1/3))*SIN(('OddsRatio_working_3-way'!Y478+4*PI())/3)</f>
        <v>0.47072866923350931</v>
      </c>
      <c r="AL478" s="11">
        <f>'OddsRatio_working_3-way'!Z478+'OddsRatio_working_3-way'!AF478</f>
        <v>1.0333196206786384</v>
      </c>
      <c r="AM478" s="11">
        <f>'OddsRatio_working_3-way'!AA478+'OddsRatio_working_3-way'!AG478</f>
        <v>-0.59733232270480707</v>
      </c>
      <c r="AN478" s="11">
        <f>'OddsRatio_working_3-way'!AB478+'OddsRatio_working_3-way'!AH478</f>
        <v>-0.43598729797383101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1.0333196206786384</v>
      </c>
      <c r="AS478" s="11">
        <f>IF(('OddsRatio_working_3-way'!X478=0),IF(Q478&gt;0,-Q478^(1/3),(-Q478)^(1/3)),'OddsRatio_working_3-way'!AM478-'OddsRatio_working_3-way'!R478/3)</f>
        <v>-0.59733232270480707</v>
      </c>
      <c r="AT478" s="11">
        <f>IF(('OddsRatio_working_3-way'!X478=0),IF(Q478&gt;0,-Q478^(1/3),(-Q478)^(1/3)),'OddsRatio_working_3-way'!AN478-'OddsRatio_working_3-way'!R478/3)</f>
        <v>-0.43598729797383101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3.27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2.2599999999999998</v>
      </c>
      <c r="D479" s="9">
        <f t="shared" si="104"/>
        <v>0.29839905269507722</v>
      </c>
      <c r="E479" s="9">
        <f t="shared" si="105"/>
        <v>0.26777668326012349</v>
      </c>
      <c r="F479" s="9">
        <f t="shared" si="106"/>
        <v>0.43382426404479929</v>
      </c>
      <c r="G479" s="9">
        <f t="shared" si="107"/>
        <v>1.0357784463163755</v>
      </c>
      <c r="H479" s="9">
        <f t="shared" si="108"/>
        <v>3.3512170731381725</v>
      </c>
      <c r="I479" s="9">
        <f t="shared" si="109"/>
        <v>3.7344550982752316</v>
      </c>
      <c r="J479" s="9">
        <f t="shared" si="110"/>
        <v>2.3050808423586329</v>
      </c>
      <c r="K479" s="11">
        <f t="shared" si="111"/>
        <v>0.3058103975535168</v>
      </c>
      <c r="L479" s="11">
        <f t="shared" si="112"/>
        <v>0.27472527472527469</v>
      </c>
      <c r="M479" s="11">
        <f t="shared" si="113"/>
        <v>0.44247787610619471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-0.28070022045827836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0.22936523301872005</v>
      </c>
      <c r="Q479" s="11">
        <f>2*'OddsRatio_working_3-way'!K479*'OddsRatio_working_3-way'!L479*'OddsRatio_working_3-way'!M479</f>
        <v>7.4348535824544579E-2</v>
      </c>
      <c r="R479" s="11">
        <f t="shared" si="114"/>
        <v>0</v>
      </c>
      <c r="S479" s="11">
        <f t="shared" si="115"/>
        <v>-0.81711810786700667</v>
      </c>
      <c r="T479" s="11">
        <f t="shared" si="116"/>
        <v>-0.26486810627779794</v>
      </c>
      <c r="U479" s="11">
        <f>'OddsRatio_working_3-way'!S479-'OddsRatio_working_3-way'!R479^2/3</f>
        <v>-0.81711810786700667</v>
      </c>
      <c r="V479" s="11">
        <f>'OddsRatio_working_3-way'!S479*'OddsRatio_working_3-way'!R479/3-2*'OddsRatio_working_3-way'!R479^3/27-'OddsRatio_working_3-way'!T479</f>
        <v>0.26486810627779794</v>
      </c>
      <c r="W479" s="11">
        <f>'OddsRatio_working_3-way'!V479^2+4*'OddsRatio_working_3-way'!U479^3/27</f>
        <v>-1.0670820246874699E-2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0.14214951105267787</v>
      </c>
      <c r="Y479" s="11">
        <f>IF('OddsRatio_working_3-way'!W479&gt;=0,IF('OddsRatio_working_3-way'!V479+SQRT('OddsRatio_working_3-way'!W479)&gt;0,0,PI()),ACOS('OddsRatio_working_3-way'!V479/(2*'OddsRatio_working_3-way'!X479)))</f>
        <v>0.37185968161239047</v>
      </c>
      <c r="Z479" s="11">
        <f>'OddsRatio_working_3-way'!X479^(1/3)*COS('OddsRatio_working_3-way'!Y479/3)</f>
        <v>0.51788922315818786</v>
      </c>
      <c r="AA479" s="11">
        <f>'OddsRatio_working_3-way'!X479^(1/3)*COS(('OddsRatio_working_3-way'!Y479+2*PI())/3)</f>
        <v>-0.31482476341503868</v>
      </c>
      <c r="AB479" s="11">
        <f>'OddsRatio_working_3-way'!X479^(1/3)*COS(('OddsRatio_working_3-way'!Y479+4*PI())/3)</f>
        <v>-0.20306445974314932</v>
      </c>
      <c r="AC479" s="11">
        <f>'OddsRatio_working_3-way'!X479^(1/3)*SIN('OddsRatio_working_3-way'!Y479/3)</f>
        <v>6.4524841409679734E-2</v>
      </c>
      <c r="AD479" s="11">
        <f>'OddsRatio_working_3-way'!X479^(1/3)*SIN(('OddsRatio_working_3-way'!Y479+2*PI())/3)</f>
        <v>0.41624280289633903</v>
      </c>
      <c r="AE479" s="11">
        <f>'OddsRatio_working_3-way'!X479^(1/3)*SIN(('OddsRatio_working_3-way'!Y479+4*PI())/3)</f>
        <v>-0.48076764430601876</v>
      </c>
      <c r="AF479" s="11">
        <f>-'OddsRatio_working_3-way'!U479/(3*'OddsRatio_working_3-way'!X479^(1/3))*COS(('OddsRatio_working_3-way'!Y479)/3)</f>
        <v>0.51788922315818764</v>
      </c>
      <c r="AG479" s="11">
        <f>-'OddsRatio_working_3-way'!U479/(3*'OddsRatio_working_3-way'!X479^(1/3))*COS(('OddsRatio_working_3-way'!Y479+2*PI())/3)</f>
        <v>-0.31482476341503857</v>
      </c>
      <c r="AH479" s="11">
        <f>-'OddsRatio_working_3-way'!U479/(3*'OddsRatio_working_3-way'!X479^(1/3))*COS(('OddsRatio_working_3-way'!Y479+4*PI())/3)</f>
        <v>-0.20306445974314924</v>
      </c>
      <c r="AI479" s="11">
        <f>'OddsRatio_working_3-way'!U479/(3*'OddsRatio_working_3-way'!X479^(1/3))*SIN(('OddsRatio_working_3-way'!Y479)/3)</f>
        <v>-6.4524841409679706E-2</v>
      </c>
      <c r="AJ479" s="11">
        <f>'OddsRatio_working_3-way'!U479/(3*'OddsRatio_working_3-way'!X479^(1/3))*SIN(('OddsRatio_working_3-way'!Y479+2*PI())/3)</f>
        <v>-0.41624280289633886</v>
      </c>
      <c r="AK479" s="11">
        <f>'OddsRatio_working_3-way'!U479/(3*'OddsRatio_working_3-way'!X479^(1/3))*SIN(('OddsRatio_working_3-way'!Y479+4*PI())/3)</f>
        <v>0.48076764430601854</v>
      </c>
      <c r="AL479" s="11">
        <f>'OddsRatio_working_3-way'!Z479+'OddsRatio_working_3-way'!AF479</f>
        <v>1.0357784463163755</v>
      </c>
      <c r="AM479" s="11">
        <f>'OddsRatio_working_3-way'!AA479+'OddsRatio_working_3-way'!AG479</f>
        <v>-0.62964952683007724</v>
      </c>
      <c r="AN479" s="11">
        <f>'OddsRatio_working_3-way'!AB479+'OddsRatio_working_3-way'!AH479</f>
        <v>-0.40612891948629859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1.0357784463163755</v>
      </c>
      <c r="AS479" s="11">
        <f>IF(('OddsRatio_working_3-way'!X479=0),IF(Q479&gt;0,-Q479^(1/3),(-Q479)^(1/3)),'OddsRatio_working_3-way'!AM479-'OddsRatio_working_3-way'!R479/3)</f>
        <v>-0.62964952683007724</v>
      </c>
      <c r="AT479" s="11">
        <f>IF(('OddsRatio_working_3-way'!X479=0),IF(Q479&gt;0,-Q479^(1/3),(-Q479)^(1/3)),'OddsRatio_working_3-way'!AN479-'OddsRatio_working_3-way'!R479/3)</f>
        <v>-0.40612891948629859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2.2599999999999998</v>
      </c>
      <c r="B480" s="4">
        <f>IF('True_Odds_Calculator_3-way'!B481="","",'True_Odds_Calculator_3-way'!B481)</f>
        <v>3.64</v>
      </c>
      <c r="C480" s="4">
        <f>IF('True_Odds_Calculator_3-way'!C481="","",'True_Odds_Calculator_3-way'!C481)</f>
        <v>3.28</v>
      </c>
      <c r="D480" s="9">
        <f t="shared" si="104"/>
        <v>0.43417129044270902</v>
      </c>
      <c r="E480" s="9">
        <f t="shared" si="105"/>
        <v>0.26805376992833413</v>
      </c>
      <c r="F480" s="9">
        <f t="shared" si="106"/>
        <v>0.29777493962895674</v>
      </c>
      <c r="G480" s="9">
        <f t="shared" si="107"/>
        <v>1.0343162118173388</v>
      </c>
      <c r="H480" s="9">
        <f t="shared" si="108"/>
        <v>2.3032384268898469</v>
      </c>
      <c r="I480" s="9">
        <f t="shared" si="109"/>
        <v>3.7305947991977741</v>
      </c>
      <c r="J480" s="9">
        <f t="shared" si="110"/>
        <v>3.3582409629435328</v>
      </c>
      <c r="K480" s="11">
        <f t="shared" si="111"/>
        <v>0.44247787610619471</v>
      </c>
      <c r="L480" s="11">
        <f t="shared" si="112"/>
        <v>0.27472527472527469</v>
      </c>
      <c r="M480" s="11">
        <f t="shared" si="113"/>
        <v>0.3048780487804878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-0.28107722193627649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0.22903655808900791</v>
      </c>
      <c r="Q480" s="11">
        <f>2*'OddsRatio_working_3-way'!K480*'OddsRatio_working_3-way'!L480*'OddsRatio_working_3-way'!M480</f>
        <v>7.4121863459225848E-2</v>
      </c>
      <c r="R480" s="11">
        <f t="shared" si="114"/>
        <v>0</v>
      </c>
      <c r="S480" s="11">
        <f t="shared" si="115"/>
        <v>-0.81485278853699927</v>
      </c>
      <c r="T480" s="11">
        <f t="shared" si="116"/>
        <v>-0.26370640405728124</v>
      </c>
      <c r="U480" s="11">
        <f>'OddsRatio_working_3-way'!S480-'OddsRatio_working_3-way'!R480^2/3</f>
        <v>-0.81485278853699927</v>
      </c>
      <c r="V480" s="11">
        <f>'OddsRatio_working_3-way'!S480*'OddsRatio_working_3-way'!R480/3-2*'OddsRatio_working_3-way'!R480^3/27-'OddsRatio_working_3-way'!T480</f>
        <v>0.26370640405728124</v>
      </c>
      <c r="W480" s="11">
        <f>'OddsRatio_working_3-way'!V480^2+4*'OddsRatio_working_3-way'!U480^3/27</f>
        <v>-1.0614500367458674E-2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0.14155879335834348</v>
      </c>
      <c r="Y480" s="11">
        <f>IF('OddsRatio_working_3-way'!W480&gt;=0,IF('OddsRatio_working_3-way'!V480+SQRT('OddsRatio_working_3-way'!W480)&gt;0,0,PI()),ACOS('OddsRatio_working_3-way'!V480/(2*'OddsRatio_working_3-way'!X480)))</f>
        <v>0.37245234765709023</v>
      </c>
      <c r="Z480" s="11">
        <f>'OddsRatio_working_3-way'!X480^(1/3)*COS('OddsRatio_working_3-way'!Y480/3)</f>
        <v>0.51715810590866951</v>
      </c>
      <c r="AA480" s="11">
        <f>'OddsRatio_working_3-way'!X480^(1/3)*COS(('OddsRatio_working_3-way'!Y480+2*PI())/3)</f>
        <v>-0.31447017258856602</v>
      </c>
      <c r="AB480" s="11">
        <f>'OddsRatio_working_3-way'!X480^(1/3)*COS(('OddsRatio_working_3-way'!Y480+4*PI())/3)</f>
        <v>-0.20268793332010362</v>
      </c>
      <c r="AC480" s="11">
        <f>'OddsRatio_working_3-way'!X480^(1/3)*SIN('OddsRatio_working_3-way'!Y480/3)</f>
        <v>6.4537505932266023E-2</v>
      </c>
      <c r="AD480" s="11">
        <f>'OddsRatio_working_3-way'!X480^(1/3)*SIN(('OddsRatio_working_3-way'!Y480+2*PI())/3)</f>
        <v>0.41560330452381794</v>
      </c>
      <c r="AE480" s="11">
        <f>'OddsRatio_working_3-way'!X480^(1/3)*SIN(('OddsRatio_working_3-way'!Y480+4*PI())/3)</f>
        <v>-0.48014081045608392</v>
      </c>
      <c r="AF480" s="11">
        <f>-'OddsRatio_working_3-way'!U480/(3*'OddsRatio_working_3-way'!X480^(1/3))*COS(('OddsRatio_working_3-way'!Y480)/3)</f>
        <v>0.51715810590866929</v>
      </c>
      <c r="AG480" s="11">
        <f>-'OddsRatio_working_3-way'!U480/(3*'OddsRatio_working_3-way'!X480^(1/3))*COS(('OddsRatio_working_3-way'!Y480+2*PI())/3)</f>
        <v>-0.31447017258856585</v>
      </c>
      <c r="AH480" s="11">
        <f>-'OddsRatio_working_3-way'!U480/(3*'OddsRatio_working_3-way'!X480^(1/3))*COS(('OddsRatio_working_3-way'!Y480+4*PI())/3)</f>
        <v>-0.20268793332010354</v>
      </c>
      <c r="AI480" s="11">
        <f>'OddsRatio_working_3-way'!U480/(3*'OddsRatio_working_3-way'!X480^(1/3))*SIN(('OddsRatio_working_3-way'!Y480)/3)</f>
        <v>-6.4537505932265996E-2</v>
      </c>
      <c r="AJ480" s="11">
        <f>'OddsRatio_working_3-way'!U480/(3*'OddsRatio_working_3-way'!X480^(1/3))*SIN(('OddsRatio_working_3-way'!Y480+2*PI())/3)</f>
        <v>-0.41560330452381777</v>
      </c>
      <c r="AK480" s="11">
        <f>'OddsRatio_working_3-way'!U480/(3*'OddsRatio_working_3-way'!X480^(1/3))*SIN(('OddsRatio_working_3-way'!Y480+4*PI())/3)</f>
        <v>0.4801408104560837</v>
      </c>
      <c r="AL480" s="11">
        <f>'OddsRatio_working_3-way'!Z480+'OddsRatio_working_3-way'!AF480</f>
        <v>1.0343162118173388</v>
      </c>
      <c r="AM480" s="11">
        <f>'OddsRatio_working_3-way'!AA480+'OddsRatio_working_3-way'!AG480</f>
        <v>-0.62894034517713182</v>
      </c>
      <c r="AN480" s="11">
        <f>'OddsRatio_working_3-way'!AB480+'OddsRatio_working_3-way'!AH480</f>
        <v>-0.40537586664020719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1.0343162118173388</v>
      </c>
      <c r="AS480" s="11">
        <f>IF(('OddsRatio_working_3-way'!X480=0),IF(Q480&gt;0,-Q480^(1/3),(-Q480)^(1/3)),'OddsRatio_working_3-way'!AM480-'OddsRatio_working_3-way'!R480/3)</f>
        <v>-0.62894034517713182</v>
      </c>
      <c r="AT480" s="11">
        <f>IF(('OddsRatio_working_3-way'!X480=0),IF(Q480&gt;0,-Q480^(1/3),(-Q480)^(1/3)),'OddsRatio_working_3-way'!AN480-'OddsRatio_working_3-way'!R480/3)</f>
        <v>-0.40537586664020719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1.65</v>
      </c>
      <c r="B481" s="4">
        <f>IF('True_Odds_Calculator_3-way'!B482="","",'True_Odds_Calculator_3-way'!B482)</f>
        <v>4.59</v>
      </c>
      <c r="C481" s="4">
        <f>IF('True_Odds_Calculator_3-way'!C482="","",'True_Odds_Calculator_3-way'!C482)</f>
        <v>5</v>
      </c>
      <c r="D481" s="9">
        <f t="shared" si="104"/>
        <v>0.59592671841674805</v>
      </c>
      <c r="E481" s="9">
        <f t="shared" si="105"/>
        <v>0.21074947841277977</v>
      </c>
      <c r="F481" s="9">
        <f t="shared" si="106"/>
        <v>0.1933238031704724</v>
      </c>
      <c r="G481" s="9">
        <f t="shared" si="107"/>
        <v>1.0431671935894551</v>
      </c>
      <c r="H481" s="9">
        <f t="shared" si="108"/>
        <v>1.6780586758331455</v>
      </c>
      <c r="I481" s="9">
        <f t="shared" si="109"/>
        <v>4.744970224986143</v>
      </c>
      <c r="J481" s="9">
        <f t="shared" si="110"/>
        <v>5.1726687743578204</v>
      </c>
      <c r="K481" s="11">
        <f t="shared" si="111"/>
        <v>0.60606060606060608</v>
      </c>
      <c r="L481" s="11">
        <f t="shared" si="112"/>
        <v>0.2178649237472767</v>
      </c>
      <c r="M481" s="11">
        <f t="shared" si="113"/>
        <v>0.2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-0.24649105433419161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0.21760084505182542</v>
      </c>
      <c r="Q481" s="11">
        <f>2*'OddsRatio_working_3-way'!K481*'OddsRatio_working_3-way'!L481*'OddsRatio_working_3-way'!M481</f>
        <v>5.2815739090248906E-2</v>
      </c>
      <c r="R481" s="11">
        <f t="shared" si="114"/>
        <v>0</v>
      </c>
      <c r="S481" s="11">
        <f t="shared" si="115"/>
        <v>-0.8827940861367044</v>
      </c>
      <c r="T481" s="11">
        <f t="shared" si="116"/>
        <v>-0.21427040925648172</v>
      </c>
      <c r="U481" s="11">
        <f>'OddsRatio_working_3-way'!S481-'OddsRatio_working_3-way'!R481^2/3</f>
        <v>-0.8827940861367044</v>
      </c>
      <c r="V481" s="11">
        <f>'OddsRatio_working_3-way'!S481*'OddsRatio_working_3-way'!R481/3-2*'OddsRatio_working_3-way'!R481^3/27-'OddsRatio_working_3-way'!T481</f>
        <v>0.21427040925648172</v>
      </c>
      <c r="W481" s="11">
        <f>'OddsRatio_working_3-way'!V481^2+4*'OddsRatio_working_3-way'!U481^3/27</f>
        <v>-5.6011725493025313E-2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0.1596273267457404</v>
      </c>
      <c r="Y481" s="11">
        <f>IF('OddsRatio_working_3-way'!W481&gt;=0,IF('OddsRatio_working_3-way'!V481+SQRT('OddsRatio_working_3-way'!W481)&gt;0,0,PI()),ACOS('OddsRatio_working_3-way'!V481/(2*'OddsRatio_working_3-way'!X481)))</f>
        <v>0.83502615193646246</v>
      </c>
      <c r="Z481" s="11">
        <f>'OddsRatio_working_3-way'!X481^(1/3)*COS('OddsRatio_working_3-way'!Y481/3)</f>
        <v>0.52158359679472766</v>
      </c>
      <c r="AA481" s="11">
        <f>'OddsRatio_working_3-way'!X481^(1/3)*COS(('OddsRatio_working_3-way'!Y481+2*PI())/3)</f>
        <v>-0.38987098029817369</v>
      </c>
      <c r="AB481" s="11">
        <f>'OddsRatio_working_3-way'!X481^(1/3)*COS(('OddsRatio_working_3-way'!Y481+4*PI())/3)</f>
        <v>-0.13171261649655391</v>
      </c>
      <c r="AC481" s="11">
        <f>'OddsRatio_working_3-way'!X481^(1/3)*SIN('OddsRatio_working_3-way'!Y481/3)</f>
        <v>0.14904780083441846</v>
      </c>
      <c r="AD481" s="11">
        <f>'OddsRatio_working_3-way'!X481^(1/3)*SIN(('OddsRatio_working_3-way'!Y481+2*PI())/3)</f>
        <v>0.37718074460428469</v>
      </c>
      <c r="AE481" s="11">
        <f>'OddsRatio_working_3-way'!X481^(1/3)*SIN(('OddsRatio_working_3-way'!Y481+4*PI())/3)</f>
        <v>-0.52622854543870312</v>
      </c>
      <c r="AF481" s="11">
        <f>-'OddsRatio_working_3-way'!U481/(3*'OddsRatio_working_3-way'!X481^(1/3))*COS(('OddsRatio_working_3-way'!Y481)/3)</f>
        <v>0.52158359679472754</v>
      </c>
      <c r="AG481" s="11">
        <f>-'OddsRatio_working_3-way'!U481/(3*'OddsRatio_working_3-way'!X481^(1/3))*COS(('OddsRatio_working_3-way'!Y481+2*PI())/3)</f>
        <v>-0.38987098029817363</v>
      </c>
      <c r="AH481" s="11">
        <f>-'OddsRatio_working_3-way'!U481/(3*'OddsRatio_working_3-way'!X481^(1/3))*COS(('OddsRatio_working_3-way'!Y481+4*PI())/3)</f>
        <v>-0.13171261649655389</v>
      </c>
      <c r="AI481" s="11">
        <f>'OddsRatio_working_3-way'!U481/(3*'OddsRatio_working_3-way'!X481^(1/3))*SIN(('OddsRatio_working_3-way'!Y481)/3)</f>
        <v>-0.14904780083441843</v>
      </c>
      <c r="AJ481" s="11">
        <f>'OddsRatio_working_3-way'!U481/(3*'OddsRatio_working_3-way'!X481^(1/3))*SIN(('OddsRatio_working_3-way'!Y481+2*PI())/3)</f>
        <v>-0.37718074460428463</v>
      </c>
      <c r="AK481" s="11">
        <f>'OddsRatio_working_3-way'!U481/(3*'OddsRatio_working_3-way'!X481^(1/3))*SIN(('OddsRatio_working_3-way'!Y481+4*PI())/3)</f>
        <v>0.52622854543870301</v>
      </c>
      <c r="AL481" s="11">
        <f>'OddsRatio_working_3-way'!Z481+'OddsRatio_working_3-way'!AF481</f>
        <v>1.0431671935894551</v>
      </c>
      <c r="AM481" s="11">
        <f>'OddsRatio_working_3-way'!AA481+'OddsRatio_working_3-way'!AG481</f>
        <v>-0.77974196059634737</v>
      </c>
      <c r="AN481" s="11">
        <f>'OddsRatio_working_3-way'!AB481+'OddsRatio_working_3-way'!AH481</f>
        <v>-0.26342523299310783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1.0431671935894551</v>
      </c>
      <c r="AS481" s="11">
        <f>IF(('OddsRatio_working_3-way'!X481=0),IF(Q481&gt;0,-Q481^(1/3),(-Q481)^(1/3)),'OddsRatio_working_3-way'!AM481-'OddsRatio_working_3-way'!R481/3)</f>
        <v>-0.77974196059634737</v>
      </c>
      <c r="AT481" s="11">
        <f>IF(('OddsRatio_working_3-way'!X481=0),IF(Q481&gt;0,-Q481^(1/3),(-Q481)^(1/3)),'OddsRatio_working_3-way'!AN481-'OddsRatio_working_3-way'!R481/3)</f>
        <v>-0.26342523299310783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4.59</v>
      </c>
      <c r="B482" s="4">
        <f>IF('True_Odds_Calculator_3-way'!B483="","",'True_Odds_Calculator_3-way'!B483)</f>
        <v>4.0199999999999996</v>
      </c>
      <c r="C482" s="4">
        <f>IF('True_Odds_Calculator_3-way'!C483="","",'True_Odds_Calculator_3-way'!C483)</f>
        <v>1.74</v>
      </c>
      <c r="D482" s="9">
        <f t="shared" si="104"/>
        <v>0.2062837012034795</v>
      </c>
      <c r="E482" s="9">
        <f t="shared" si="105"/>
        <v>0.23602843076064728</v>
      </c>
      <c r="F482" s="9">
        <f t="shared" si="106"/>
        <v>0.55768786803587322</v>
      </c>
      <c r="G482" s="9">
        <f t="shared" si="107"/>
        <v>1.0717807065696678</v>
      </c>
      <c r="H482" s="9">
        <f t="shared" si="108"/>
        <v>4.847692736585107</v>
      </c>
      <c r="I482" s="9">
        <f t="shared" si="109"/>
        <v>4.2367777338403965</v>
      </c>
      <c r="J482" s="9">
        <f t="shared" si="110"/>
        <v>1.7931177228615542</v>
      </c>
      <c r="K482" s="11">
        <f t="shared" si="111"/>
        <v>0.2178649237472767</v>
      </c>
      <c r="L482" s="11">
        <f t="shared" si="112"/>
        <v>0.24875621890547267</v>
      </c>
      <c r="M482" s="11">
        <f t="shared" si="113"/>
        <v>0.57471264367816088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-0.24988784074020498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0.22892823090617082</v>
      </c>
      <c r="Q482" s="11">
        <f>2*'OddsRatio_working_3-way'!K482*'OddsRatio_working_3-way'!L482*'OddsRatio_working_3-way'!M482</f>
        <v>6.2293396164944448E-2</v>
      </c>
      <c r="R482" s="11">
        <f t="shared" si="114"/>
        <v>0</v>
      </c>
      <c r="S482" s="11">
        <f t="shared" si="115"/>
        <v>-0.91612393075249809</v>
      </c>
      <c r="T482" s="11">
        <f t="shared" si="116"/>
        <v>-0.24928542333401313</v>
      </c>
      <c r="U482" s="11">
        <f>'OddsRatio_working_3-way'!S482-'OddsRatio_working_3-way'!R482^2/3</f>
        <v>-0.91612393075249809</v>
      </c>
      <c r="V482" s="11">
        <f>'OddsRatio_working_3-way'!S482*'OddsRatio_working_3-way'!R482/3-2*'OddsRatio_working_3-way'!R482^3/27-'OddsRatio_working_3-way'!T482</f>
        <v>0.24928542333401313</v>
      </c>
      <c r="W482" s="11">
        <f>'OddsRatio_working_3-way'!V482^2+4*'OddsRatio_working_3-way'!U482^3/27</f>
        <v>-5.1766006266126499E-2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0.16875220632109128</v>
      </c>
      <c r="Y482" s="11">
        <f>IF('OddsRatio_working_3-way'!W482&gt;=0,IF('OddsRatio_working_3-way'!V482+SQRT('OddsRatio_working_3-way'!W482)&gt;0,0,PI()),ACOS('OddsRatio_working_3-way'!V482/(2*'OddsRatio_working_3-way'!X482)))</f>
        <v>0.73978454610961186</v>
      </c>
      <c r="Z482" s="11">
        <f>'OddsRatio_working_3-way'!X482^(1/3)*COS('OddsRatio_working_3-way'!Y482/3)</f>
        <v>0.53589035328483392</v>
      </c>
      <c r="AA482" s="11">
        <f>'OddsRatio_working_3-way'!X482^(1/3)*COS(('OddsRatio_working_3-way'!Y482+2*PI())/3)</f>
        <v>-0.38476610640381048</v>
      </c>
      <c r="AB482" s="11">
        <f>'OddsRatio_working_3-way'!X482^(1/3)*COS(('OddsRatio_working_3-way'!Y482+4*PI())/3)</f>
        <v>-0.15112424688102383</v>
      </c>
      <c r="AC482" s="11">
        <f>'OddsRatio_working_3-way'!X482^(1/3)*SIN('OddsRatio_working_3-way'!Y482/3)</f>
        <v>0.13489319048944584</v>
      </c>
      <c r="AD482" s="11">
        <f>'OddsRatio_working_3-way'!X482^(1/3)*SIN(('OddsRatio_working_3-way'!Y482+2*PI())/3)</f>
        <v>0.3966480643429609</v>
      </c>
      <c r="AE482" s="11">
        <f>'OddsRatio_working_3-way'!X482^(1/3)*SIN(('OddsRatio_working_3-way'!Y482+4*PI())/3)</f>
        <v>-0.53154125483240666</v>
      </c>
      <c r="AF482" s="11">
        <f>-'OddsRatio_working_3-way'!U482/(3*'OddsRatio_working_3-way'!X482^(1/3))*COS(('OddsRatio_working_3-way'!Y482)/3)</f>
        <v>0.53589035328483392</v>
      </c>
      <c r="AG482" s="11">
        <f>-'OddsRatio_working_3-way'!U482/(3*'OddsRatio_working_3-way'!X482^(1/3))*COS(('OddsRatio_working_3-way'!Y482+2*PI())/3)</f>
        <v>-0.38476610640381048</v>
      </c>
      <c r="AH482" s="11">
        <f>-'OddsRatio_working_3-way'!U482/(3*'OddsRatio_working_3-way'!X482^(1/3))*COS(('OddsRatio_working_3-way'!Y482+4*PI())/3)</f>
        <v>-0.15112424688102383</v>
      </c>
      <c r="AI482" s="11">
        <f>'OddsRatio_working_3-way'!U482/(3*'OddsRatio_working_3-way'!X482^(1/3))*SIN(('OddsRatio_working_3-way'!Y482)/3)</f>
        <v>-0.13489319048944584</v>
      </c>
      <c r="AJ482" s="11">
        <f>'OddsRatio_working_3-way'!U482/(3*'OddsRatio_working_3-way'!X482^(1/3))*SIN(('OddsRatio_working_3-way'!Y482+2*PI())/3)</f>
        <v>-0.3966480643429609</v>
      </c>
      <c r="AK482" s="11">
        <f>'OddsRatio_working_3-way'!U482/(3*'OddsRatio_working_3-way'!X482^(1/3))*SIN(('OddsRatio_working_3-way'!Y482+4*PI())/3)</f>
        <v>0.53154125483240666</v>
      </c>
      <c r="AL482" s="11">
        <f>'OddsRatio_working_3-way'!Z482+'OddsRatio_working_3-way'!AF482</f>
        <v>1.0717807065696678</v>
      </c>
      <c r="AM482" s="11">
        <f>'OddsRatio_working_3-way'!AA482+'OddsRatio_working_3-way'!AG482</f>
        <v>-0.76953221280762096</v>
      </c>
      <c r="AN482" s="11">
        <f>'OddsRatio_working_3-way'!AB482+'OddsRatio_working_3-way'!AH482</f>
        <v>-0.30224849376204765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1.0717807065696678</v>
      </c>
      <c r="AS482" s="11">
        <f>IF(('OddsRatio_working_3-way'!X482=0),IF(Q482&gt;0,-Q482^(1/3),(-Q482)^(1/3)),'OddsRatio_working_3-way'!AM482-'OddsRatio_working_3-way'!R482/3)</f>
        <v>-0.76953221280762096</v>
      </c>
      <c r="AT482" s="11">
        <f>IF(('OddsRatio_working_3-way'!X482=0),IF(Q482&gt;0,-Q482^(1/3),(-Q482)^(1/3)),'OddsRatio_working_3-way'!AN482-'OddsRatio_working_3-way'!R482/3)</f>
        <v>-0.30224849376204765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3.05</v>
      </c>
      <c r="B483" s="4">
        <f>IF('True_Odds_Calculator_3-way'!B484="","",'True_Odds_Calculator_3-way'!B484)</f>
        <v>3.38</v>
      </c>
      <c r="C483" s="4">
        <f>IF('True_Odds_Calculator_3-way'!C484="","",'True_Odds_Calculator_3-way'!C484)</f>
        <v>2.4700000000000002</v>
      </c>
      <c r="D483" s="9">
        <f t="shared" si="104"/>
        <v>0.31846903550990863</v>
      </c>
      <c r="E483" s="9">
        <f t="shared" si="105"/>
        <v>0.2869840543459779</v>
      </c>
      <c r="F483" s="9">
        <f t="shared" si="106"/>
        <v>0.39454691014411331</v>
      </c>
      <c r="G483" s="9">
        <f t="shared" si="107"/>
        <v>1.0439135110490609</v>
      </c>
      <c r="H483" s="9">
        <f t="shared" si="108"/>
        <v>3.1400226976505747</v>
      </c>
      <c r="I483" s="9">
        <f t="shared" si="109"/>
        <v>3.4845141562967643</v>
      </c>
      <c r="J483" s="9">
        <f t="shared" si="110"/>
        <v>2.53455286124212</v>
      </c>
      <c r="K483" s="11">
        <f t="shared" si="111"/>
        <v>0.32786885245901642</v>
      </c>
      <c r="L483" s="11">
        <f t="shared" si="112"/>
        <v>0.29585798816568049</v>
      </c>
      <c r="M483" s="11">
        <f t="shared" si="113"/>
        <v>0.40485829959514169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-0.28166615154479602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0.23170666093814496</v>
      </c>
      <c r="Q483" s="11">
        <f>2*'OddsRatio_working_3-way'!K483*'OddsRatio_working_3-way'!L483*'OddsRatio_working_3-way'!M483</f>
        <v>7.8544630826489811E-2</v>
      </c>
      <c r="R483" s="11">
        <f t="shared" si="114"/>
        <v>0</v>
      </c>
      <c r="S483" s="11">
        <f t="shared" si="115"/>
        <v>-0.82262870304916447</v>
      </c>
      <c r="T483" s="11">
        <f t="shared" si="116"/>
        <v>-0.278857187474293</v>
      </c>
      <c r="U483" s="11">
        <f>'OddsRatio_working_3-way'!S483-'OddsRatio_working_3-way'!R483^2/3</f>
        <v>-0.82262870304916447</v>
      </c>
      <c r="V483" s="11">
        <f>'OddsRatio_working_3-way'!S483*'OddsRatio_working_3-way'!R483/3-2*'OddsRatio_working_3-way'!R483^3/27-'OddsRatio_working_3-way'!T483</f>
        <v>0.278857187474293</v>
      </c>
      <c r="W483" s="11">
        <f>'OddsRatio_working_3-way'!V483^2+4*'OddsRatio_working_3-way'!U483^3/27</f>
        <v>-4.7109114756210962E-3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0.14358990431232804</v>
      </c>
      <c r="Y483" s="11">
        <f>IF('OddsRatio_working_3-way'!W483&gt;=0,IF('OddsRatio_working_3-way'!V483+SQRT('OddsRatio_working_3-way'!W483)&gt;0,0,PI()),ACOS('OddsRatio_working_3-way'!V483/(2*'OddsRatio_working_3-way'!X483)))</f>
        <v>0.24133625406715464</v>
      </c>
      <c r="Z483" s="11">
        <f>'OddsRatio_working_3-way'!X483^(1/3)*COS('OddsRatio_working_3-way'!Y483/3)</f>
        <v>0.52195675552453047</v>
      </c>
      <c r="AA483" s="11">
        <f>'OddsRatio_working_3-way'!X483^(1/3)*COS(('OddsRatio_working_3-way'!Y483+2*PI())/3)</f>
        <v>-0.29742058933099741</v>
      </c>
      <c r="AB483" s="11">
        <f>'OddsRatio_working_3-way'!X483^(1/3)*COS(('OddsRatio_working_3-way'!Y483+4*PI())/3)</f>
        <v>-0.22453616619353278</v>
      </c>
      <c r="AC483" s="11">
        <f>'OddsRatio_working_3-way'!X483^(1/3)*SIN('OddsRatio_working_3-way'!Y483/3)</f>
        <v>4.2079841318145753E-2</v>
      </c>
      <c r="AD483" s="11">
        <f>'OddsRatio_working_3-way'!X483^(1/3)*SIN(('OddsRatio_working_3-way'!Y483+2*PI())/3)</f>
        <v>0.43098788930207427</v>
      </c>
      <c r="AE483" s="11">
        <f>'OddsRatio_working_3-way'!X483^(1/3)*SIN(('OddsRatio_working_3-way'!Y483+4*PI())/3)</f>
        <v>-0.47306773062022001</v>
      </c>
      <c r="AF483" s="11">
        <f>-'OddsRatio_working_3-way'!U483/(3*'OddsRatio_working_3-way'!X483^(1/3))*COS(('OddsRatio_working_3-way'!Y483)/3)</f>
        <v>0.52195675552453047</v>
      </c>
      <c r="AG483" s="11">
        <f>-'OddsRatio_working_3-way'!U483/(3*'OddsRatio_working_3-way'!X483^(1/3))*COS(('OddsRatio_working_3-way'!Y483+2*PI())/3)</f>
        <v>-0.29742058933099741</v>
      </c>
      <c r="AH483" s="11">
        <f>-'OddsRatio_working_3-way'!U483/(3*'OddsRatio_working_3-way'!X483^(1/3))*COS(('OddsRatio_working_3-way'!Y483+4*PI())/3)</f>
        <v>-0.22453616619353278</v>
      </c>
      <c r="AI483" s="11">
        <f>'OddsRatio_working_3-way'!U483/(3*'OddsRatio_working_3-way'!X483^(1/3))*SIN(('OddsRatio_working_3-way'!Y483)/3)</f>
        <v>-4.2079841318145753E-2</v>
      </c>
      <c r="AJ483" s="11">
        <f>'OddsRatio_working_3-way'!U483/(3*'OddsRatio_working_3-way'!X483^(1/3))*SIN(('OddsRatio_working_3-way'!Y483+2*PI())/3)</f>
        <v>-0.43098788930207427</v>
      </c>
      <c r="AK483" s="11">
        <f>'OddsRatio_working_3-way'!U483/(3*'OddsRatio_working_3-way'!X483^(1/3))*SIN(('OddsRatio_working_3-way'!Y483+4*PI())/3)</f>
        <v>0.47306773062022001</v>
      </c>
      <c r="AL483" s="11">
        <f>'OddsRatio_working_3-way'!Z483+'OddsRatio_working_3-way'!AF483</f>
        <v>1.0439135110490609</v>
      </c>
      <c r="AM483" s="11">
        <f>'OddsRatio_working_3-way'!AA483+'OddsRatio_working_3-way'!AG483</f>
        <v>-0.59484117866199482</v>
      </c>
      <c r="AN483" s="11">
        <f>'OddsRatio_working_3-way'!AB483+'OddsRatio_working_3-way'!AH483</f>
        <v>-0.44907233238706556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1.0439135110490609</v>
      </c>
      <c r="AS483" s="11">
        <f>IF(('OddsRatio_working_3-way'!X483=0),IF(Q483&gt;0,-Q483^(1/3),(-Q483)^(1/3)),'OddsRatio_working_3-way'!AM483-'OddsRatio_working_3-way'!R483/3)</f>
        <v>-0.59484117866199482</v>
      </c>
      <c r="AT483" s="11">
        <f>IF(('OddsRatio_working_3-way'!X483=0),IF(Q483&gt;0,-Q483^(1/3),(-Q483)^(1/3)),'OddsRatio_working_3-way'!AN483-'OddsRatio_working_3-way'!R483/3)</f>
        <v>-0.44907233238706556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1.76</v>
      </c>
      <c r="B484" s="4">
        <f>IF('True_Odds_Calculator_3-way'!B485="","",'True_Odds_Calculator_3-way'!B485)</f>
        <v>3.93</v>
      </c>
      <c r="C484" s="4">
        <f>IF('True_Odds_Calculator_3-way'!C485="","",'True_Odds_Calculator_3-way'!C485)</f>
        <v>4.95</v>
      </c>
      <c r="D484" s="9">
        <f t="shared" si="104"/>
        <v>0.5579532171803856</v>
      </c>
      <c r="E484" s="9">
        <f t="shared" si="105"/>
        <v>0.24664623349321776</v>
      </c>
      <c r="F484" s="9">
        <f t="shared" si="106"/>
        <v>0.19540054932639667</v>
      </c>
      <c r="G484" s="9">
        <f t="shared" si="107"/>
        <v>1.0424538936245171</v>
      </c>
      <c r="H484" s="9">
        <f t="shared" si="108"/>
        <v>1.7922649591546331</v>
      </c>
      <c r="I484" s="9">
        <f t="shared" si="109"/>
        <v>4.0543899083198358</v>
      </c>
      <c r="J484" s="9">
        <f t="shared" si="110"/>
        <v>5.1176928798168424</v>
      </c>
      <c r="K484" s="11">
        <f t="shared" si="111"/>
        <v>0.56818181818181823</v>
      </c>
      <c r="L484" s="11">
        <f t="shared" si="112"/>
        <v>0.2544529262086514</v>
      </c>
      <c r="M484" s="11">
        <f t="shared" si="113"/>
        <v>0.20202020202020202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-0.25690224007364892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0.22314283244193028</v>
      </c>
      <c r="Q484" s="11">
        <f>2*'OddsRatio_working_3-way'!K484*'OddsRatio_working_3-way'!L484*'OddsRatio_working_3-way'!M484</f>
        <v>5.8414354042390128E-2</v>
      </c>
      <c r="R484" s="11">
        <f t="shared" si="114"/>
        <v>0</v>
      </c>
      <c r="S484" s="11">
        <f t="shared" si="115"/>
        <v>-0.86859045050739736</v>
      </c>
      <c r="T484" s="11">
        <f t="shared" si="116"/>
        <v>-0.22737969908570613</v>
      </c>
      <c r="U484" s="11">
        <f>'OddsRatio_working_3-way'!S484-'OddsRatio_working_3-way'!R484^2/3</f>
        <v>-0.86859045050739736</v>
      </c>
      <c r="V484" s="11">
        <f>'OddsRatio_working_3-way'!S484*'OddsRatio_working_3-way'!R484/3-2*'OddsRatio_working_3-way'!R484^3/27-'OddsRatio_working_3-way'!T484</f>
        <v>0.22737969908570613</v>
      </c>
      <c r="W484" s="11">
        <f>'OddsRatio_working_3-way'!V484^2+4*'OddsRatio_working_3-way'!U484^3/27</f>
        <v>-4.5381067820333347E-2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0.15579040035945702</v>
      </c>
      <c r="Y484" s="11">
        <f>IF('OddsRatio_working_3-way'!W484&gt;=0,IF('OddsRatio_working_3-way'!V484+SQRT('OddsRatio_working_3-way'!W484)&gt;0,0,PI()),ACOS('OddsRatio_working_3-way'!V484/(2*'OddsRatio_working_3-way'!X484)))</f>
        <v>0.75282315264622024</v>
      </c>
      <c r="Z484" s="11">
        <f>'OddsRatio_working_3-way'!X484^(1/3)*COS('OddsRatio_working_3-way'!Y484/3)</f>
        <v>0.52122694681225856</v>
      </c>
      <c r="AA484" s="11">
        <f>'OddsRatio_working_3-way'!X484^(1/3)*COS(('OddsRatio_working_3-way'!Y484+2*PI())/3)</f>
        <v>-0.37632632949579453</v>
      </c>
      <c r="AB484" s="11">
        <f>'OddsRatio_working_3-way'!X484^(1/3)*COS(('OddsRatio_working_3-way'!Y484+4*PI())/3)</f>
        <v>-0.14490061731646417</v>
      </c>
      <c r="AC484" s="11">
        <f>'OddsRatio_working_3-way'!X484^(1/3)*SIN('OddsRatio_working_3-way'!Y484/3)</f>
        <v>0.13361369722413724</v>
      </c>
      <c r="AD484" s="11">
        <f>'OddsRatio_working_3-way'!X484^(1/3)*SIN(('OddsRatio_working_3-way'!Y484+2*PI())/3)</f>
        <v>0.38458892846434772</v>
      </c>
      <c r="AE484" s="11">
        <f>'OddsRatio_working_3-way'!X484^(1/3)*SIN(('OddsRatio_working_3-way'!Y484+4*PI())/3)</f>
        <v>-0.51820262568848496</v>
      </c>
      <c r="AF484" s="11">
        <f>-'OddsRatio_working_3-way'!U484/(3*'OddsRatio_working_3-way'!X484^(1/3))*COS(('OddsRatio_working_3-way'!Y484)/3)</f>
        <v>0.52122694681225856</v>
      </c>
      <c r="AG484" s="11">
        <f>-'OddsRatio_working_3-way'!U484/(3*'OddsRatio_working_3-way'!X484^(1/3))*COS(('OddsRatio_working_3-way'!Y484+2*PI())/3)</f>
        <v>-0.37632632949579453</v>
      </c>
      <c r="AH484" s="11">
        <f>-'OddsRatio_working_3-way'!U484/(3*'OddsRatio_working_3-way'!X484^(1/3))*COS(('OddsRatio_working_3-way'!Y484+4*PI())/3)</f>
        <v>-0.14490061731646417</v>
      </c>
      <c r="AI484" s="11">
        <f>'OddsRatio_working_3-way'!U484/(3*'OddsRatio_working_3-way'!X484^(1/3))*SIN(('OddsRatio_working_3-way'!Y484)/3)</f>
        <v>-0.13361369722413724</v>
      </c>
      <c r="AJ484" s="11">
        <f>'OddsRatio_working_3-way'!U484/(3*'OddsRatio_working_3-way'!X484^(1/3))*SIN(('OddsRatio_working_3-way'!Y484+2*PI())/3)</f>
        <v>-0.38458892846434772</v>
      </c>
      <c r="AK484" s="11">
        <f>'OddsRatio_working_3-way'!U484/(3*'OddsRatio_working_3-way'!X484^(1/3))*SIN(('OddsRatio_working_3-way'!Y484+4*PI())/3)</f>
        <v>0.51820262568848496</v>
      </c>
      <c r="AL484" s="11">
        <f>'OddsRatio_working_3-way'!Z484+'OddsRatio_working_3-way'!AF484</f>
        <v>1.0424538936245171</v>
      </c>
      <c r="AM484" s="11">
        <f>'OddsRatio_working_3-way'!AA484+'OddsRatio_working_3-way'!AG484</f>
        <v>-0.75265265899158906</v>
      </c>
      <c r="AN484" s="11">
        <f>'OddsRatio_working_3-way'!AB484+'OddsRatio_working_3-way'!AH484</f>
        <v>-0.28980123463292834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1.0424538936245171</v>
      </c>
      <c r="AS484" s="11">
        <f>IF(('OddsRatio_working_3-way'!X484=0),IF(Q484&gt;0,-Q484^(1/3),(-Q484)^(1/3)),'OddsRatio_working_3-way'!AM484-'OddsRatio_working_3-way'!R484/3)</f>
        <v>-0.75265265899158906</v>
      </c>
      <c r="AT484" s="11">
        <f>IF(('OddsRatio_working_3-way'!X484=0),IF(Q484&gt;0,-Q484^(1/3),(-Q484)^(1/3)),'OddsRatio_working_3-way'!AN484-'OddsRatio_working_3-way'!R484/3)</f>
        <v>-0.28980123463292834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7.35</v>
      </c>
      <c r="B485" s="4">
        <f>IF('True_Odds_Calculator_3-way'!B486="","",'True_Odds_Calculator_3-way'!B486)</f>
        <v>4.78</v>
      </c>
      <c r="C485" s="4">
        <f>IF('True_Odds_Calculator_3-way'!C486="","",'True_Odds_Calculator_3-way'!C486)</f>
        <v>1.47</v>
      </c>
      <c r="D485" s="9">
        <f t="shared" si="104"/>
        <v>0.13013773235491016</v>
      </c>
      <c r="E485" s="9">
        <f t="shared" si="105"/>
        <v>0.20084672378080662</v>
      </c>
      <c r="F485" s="9">
        <f t="shared" si="106"/>
        <v>0.6690155438642833</v>
      </c>
      <c r="G485" s="9">
        <f t="shared" si="107"/>
        <v>1.0526246416183844</v>
      </c>
      <c r="H485" s="9">
        <f t="shared" si="108"/>
        <v>7.6841664742767399</v>
      </c>
      <c r="I485" s="9">
        <f t="shared" si="109"/>
        <v>4.9789211453174937</v>
      </c>
      <c r="J485" s="9">
        <f t="shared" si="110"/>
        <v>1.4947335815606406</v>
      </c>
      <c r="K485" s="11">
        <f t="shared" si="111"/>
        <v>0.1360544217687075</v>
      </c>
      <c r="L485" s="11">
        <f t="shared" si="112"/>
        <v>0.20920502092050208</v>
      </c>
      <c r="M485" s="11">
        <f t="shared" si="113"/>
        <v>0.68027210884353739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-0.21843931834538954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0.20524533497684502</v>
      </c>
      <c r="Q485" s="11">
        <f>2*'OddsRatio_working_3-way'!K485*'OddsRatio_working_3-way'!L485*'OddsRatio_working_3-way'!M485</f>
        <v>3.8725534901291513E-2</v>
      </c>
      <c r="R485" s="11">
        <f t="shared" si="114"/>
        <v>0</v>
      </c>
      <c r="S485" s="11">
        <f t="shared" si="115"/>
        <v>-0.93959886219896271</v>
      </c>
      <c r="T485" s="11">
        <f t="shared" si="116"/>
        <v>-0.17728280418848352</v>
      </c>
      <c r="U485" s="11">
        <f>'OddsRatio_working_3-way'!S485-'OddsRatio_working_3-way'!R485^2/3</f>
        <v>-0.93959886219896271</v>
      </c>
      <c r="V485" s="11">
        <f>'OddsRatio_working_3-way'!S485*'OddsRatio_working_3-way'!R485/3-2*'OddsRatio_working_3-way'!R485^3/27-'OddsRatio_working_3-way'!T485</f>
        <v>0.17728280418848352</v>
      </c>
      <c r="W485" s="11">
        <f>'OddsRatio_working_3-way'!V485^2+4*'OddsRatio_working_3-way'!U485^3/27</f>
        <v>-9.1462824764696346E-2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0.17527978878469455</v>
      </c>
      <c r="Y485" s="11">
        <f>IF('OddsRatio_working_3-way'!W485&gt;=0,IF('OddsRatio_working_3-way'!V485+SQRT('OddsRatio_working_3-way'!W485)&gt;0,0,PI()),ACOS('OddsRatio_working_3-way'!V485/(2*'OddsRatio_working_3-way'!X485)))</f>
        <v>1.0405872002342154</v>
      </c>
      <c r="Z485" s="11">
        <f>'OddsRatio_working_3-way'!X485^(1/3)*COS('OddsRatio_working_3-way'!Y485/3)</f>
        <v>0.52631232080919232</v>
      </c>
      <c r="AA485" s="11">
        <f>'OddsRatio_working_3-way'!X485^(1/3)*COS(('OddsRatio_working_3-way'!Y485+2*PI())/3)</f>
        <v>-0.42791726404581393</v>
      </c>
      <c r="AB485" s="11">
        <f>'OddsRatio_working_3-way'!X485^(1/3)*COS(('OddsRatio_working_3-way'!Y485+4*PI())/3)</f>
        <v>-9.8395056763378591E-2</v>
      </c>
      <c r="AC485" s="11">
        <f>'OddsRatio_working_3-way'!X485^(1/3)*SIN('OddsRatio_working_3-way'!Y485/3)</f>
        <v>0.19024973507847387</v>
      </c>
      <c r="AD485" s="11">
        <f>'OddsRatio_working_3-way'!X485^(1/3)*SIN(('OddsRatio_working_3-way'!Y485+2*PI())/3)</f>
        <v>0.36067497260626896</v>
      </c>
      <c r="AE485" s="11">
        <f>'OddsRatio_working_3-way'!X485^(1/3)*SIN(('OddsRatio_working_3-way'!Y485+4*PI())/3)</f>
        <v>-0.55092470768474266</v>
      </c>
      <c r="AF485" s="11">
        <f>-'OddsRatio_working_3-way'!U485/(3*'OddsRatio_working_3-way'!X485^(1/3))*COS(('OddsRatio_working_3-way'!Y485)/3)</f>
        <v>0.5263123208091921</v>
      </c>
      <c r="AG485" s="11">
        <f>-'OddsRatio_working_3-way'!U485/(3*'OddsRatio_working_3-way'!X485^(1/3))*COS(('OddsRatio_working_3-way'!Y485+2*PI())/3)</f>
        <v>-0.42791726404581376</v>
      </c>
      <c r="AH485" s="11">
        <f>-'OddsRatio_working_3-way'!U485/(3*'OddsRatio_working_3-way'!X485^(1/3))*COS(('OddsRatio_working_3-way'!Y485+4*PI())/3)</f>
        <v>-9.8395056763378549E-2</v>
      </c>
      <c r="AI485" s="11">
        <f>'OddsRatio_working_3-way'!U485/(3*'OddsRatio_working_3-way'!X485^(1/3))*SIN(('OddsRatio_working_3-way'!Y485)/3)</f>
        <v>-0.19024973507847379</v>
      </c>
      <c r="AJ485" s="11">
        <f>'OddsRatio_working_3-way'!U485/(3*'OddsRatio_working_3-way'!X485^(1/3))*SIN(('OddsRatio_working_3-way'!Y485+2*PI())/3)</f>
        <v>-0.3606749726062688</v>
      </c>
      <c r="AK485" s="11">
        <f>'OddsRatio_working_3-way'!U485/(3*'OddsRatio_working_3-way'!X485^(1/3))*SIN(('OddsRatio_working_3-way'!Y485+4*PI())/3)</f>
        <v>0.55092470768474244</v>
      </c>
      <c r="AL485" s="11">
        <f>'OddsRatio_working_3-way'!Z485+'OddsRatio_working_3-way'!AF485</f>
        <v>1.0526246416183844</v>
      </c>
      <c r="AM485" s="11">
        <f>'OddsRatio_working_3-way'!AA485+'OddsRatio_working_3-way'!AG485</f>
        <v>-0.85583452809162774</v>
      </c>
      <c r="AN485" s="11">
        <f>'OddsRatio_working_3-way'!AB485+'OddsRatio_working_3-way'!AH485</f>
        <v>-0.19679011352675713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1.0526246416183844</v>
      </c>
      <c r="AS485" s="11">
        <f>IF(('OddsRatio_working_3-way'!X485=0),IF(Q485&gt;0,-Q485^(1/3),(-Q485)^(1/3)),'OddsRatio_working_3-way'!AM485-'OddsRatio_working_3-way'!R485/3)</f>
        <v>-0.85583452809162774</v>
      </c>
      <c r="AT485" s="11">
        <f>IF(('OddsRatio_working_3-way'!X485=0),IF(Q485&gt;0,-Q485^(1/3),(-Q485)^(1/3)),'OddsRatio_working_3-way'!AN485-'OddsRatio_working_3-way'!R485/3)</f>
        <v>-0.19679011352675713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1.44</v>
      </c>
      <c r="B486" s="4">
        <f>IF('True_Odds_Calculator_3-way'!B487="","",'True_Odds_Calculator_3-way'!B487)</f>
        <v>5.28</v>
      </c>
      <c r="C486" s="4">
        <f>IF('True_Odds_Calculator_3-way'!C487="","",'True_Odds_Calculator_3-way'!C487)</f>
        <v>7.14</v>
      </c>
      <c r="D486" s="9">
        <f t="shared" si="104"/>
        <v>0.68386267730490502</v>
      </c>
      <c r="E486" s="9">
        <f t="shared" si="105"/>
        <v>0.18192595133557249</v>
      </c>
      <c r="F486" s="9">
        <f t="shared" si="106"/>
        <v>0.13421137135952241</v>
      </c>
      <c r="G486" s="9">
        <f t="shared" si="107"/>
        <v>1.0506406316070664</v>
      </c>
      <c r="H486" s="9">
        <f t="shared" si="108"/>
        <v>1.4622818779071094</v>
      </c>
      <c r="I486" s="9">
        <f t="shared" si="109"/>
        <v>5.4967419032782443</v>
      </c>
      <c r="J486" s="9">
        <f t="shared" si="110"/>
        <v>7.4509334780673875</v>
      </c>
      <c r="K486" s="11">
        <f t="shared" si="111"/>
        <v>0.69444444444444442</v>
      </c>
      <c r="L486" s="11">
        <f t="shared" si="112"/>
        <v>0.18939393939393939</v>
      </c>
      <c r="M486" s="11">
        <f t="shared" si="113"/>
        <v>0.14005602240896359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-0.21299538333852053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0.2000484537249243</v>
      </c>
      <c r="Q486" s="11">
        <f>2*'OddsRatio_working_3-way'!K486*'OddsRatio_working_3-way'!L486*'OddsRatio_working_3-way'!M486</f>
        <v>3.6841335860943701E-2</v>
      </c>
      <c r="R486" s="11">
        <f t="shared" si="114"/>
        <v>0</v>
      </c>
      <c r="S486" s="11">
        <f t="shared" si="115"/>
        <v>-0.93921497541090249</v>
      </c>
      <c r="T486" s="11">
        <f t="shared" si="116"/>
        <v>-0.17296776711066345</v>
      </c>
      <c r="U486" s="11">
        <f>'OddsRatio_working_3-way'!S486-'OddsRatio_working_3-way'!R486^2/3</f>
        <v>-0.93921497541090249</v>
      </c>
      <c r="V486" s="11">
        <f>'OddsRatio_working_3-way'!S486*'OddsRatio_working_3-way'!R486/3-2*'OddsRatio_working_3-way'!R486^3/27-'OddsRatio_working_3-way'!T486</f>
        <v>0.17296776711066345</v>
      </c>
      <c r="W486" s="11">
        <f>'OddsRatio_working_3-way'!V486^2+4*'OddsRatio_working_3-way'!U486^3/27</f>
        <v>-9.2823602533166946E-2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0.17517238009487657</v>
      </c>
      <c r="Y486" s="11">
        <f>IF('OddsRatio_working_3-way'!W486&gt;=0,IF('OddsRatio_working_3-way'!V486+SQRT('OddsRatio_working_3-way'!W486)&gt;0,0,PI()),ACOS('OddsRatio_working_3-way'!V486/(2*'OddsRatio_working_3-way'!X486)))</f>
        <v>1.0544486160324698</v>
      </c>
      <c r="Z486" s="11">
        <f>'OddsRatio_working_3-way'!X486^(1/3)*COS('OddsRatio_working_3-way'!Y486/3)</f>
        <v>0.52532031580353322</v>
      </c>
      <c r="AA486" s="11">
        <f>'OddsRatio_working_3-way'!X486^(1/3)*COS(('OddsRatio_working_3-way'!Y486+2*PI())/3)</f>
        <v>-0.42949141458282947</v>
      </c>
      <c r="AB486" s="11">
        <f>'OddsRatio_working_3-way'!X486^(1/3)*COS(('OddsRatio_working_3-way'!Y486+4*PI())/3)</f>
        <v>-9.5828901220703852E-2</v>
      </c>
      <c r="AC486" s="11">
        <f>'OddsRatio_working_3-way'!X486^(1/3)*SIN('OddsRatio_working_3-way'!Y486/3)</f>
        <v>0.19264014190811043</v>
      </c>
      <c r="AD486" s="11">
        <f>'OddsRatio_working_3-way'!X486^(1/3)*SIN(('OddsRatio_working_3-way'!Y486+2*PI())/3)</f>
        <v>0.35862066765586842</v>
      </c>
      <c r="AE486" s="11">
        <f>'OddsRatio_working_3-way'!X486^(1/3)*SIN(('OddsRatio_working_3-way'!Y486+4*PI())/3)</f>
        <v>-0.55126080956397894</v>
      </c>
      <c r="AF486" s="11">
        <f>-'OddsRatio_working_3-way'!U486/(3*'OddsRatio_working_3-way'!X486^(1/3))*COS(('OddsRatio_working_3-way'!Y486)/3)</f>
        <v>0.52532031580353322</v>
      </c>
      <c r="AG486" s="11">
        <f>-'OddsRatio_working_3-way'!U486/(3*'OddsRatio_working_3-way'!X486^(1/3))*COS(('OddsRatio_working_3-way'!Y486+2*PI())/3)</f>
        <v>-0.42949141458282947</v>
      </c>
      <c r="AH486" s="11">
        <f>-'OddsRatio_working_3-way'!U486/(3*'OddsRatio_working_3-way'!X486^(1/3))*COS(('OddsRatio_working_3-way'!Y486+4*PI())/3)</f>
        <v>-9.5828901220703852E-2</v>
      </c>
      <c r="AI486" s="11">
        <f>'OddsRatio_working_3-way'!U486/(3*'OddsRatio_working_3-way'!X486^(1/3))*SIN(('OddsRatio_working_3-way'!Y486)/3)</f>
        <v>-0.19264014190811043</v>
      </c>
      <c r="AJ486" s="11">
        <f>'OddsRatio_working_3-way'!U486/(3*'OddsRatio_working_3-way'!X486^(1/3))*SIN(('OddsRatio_working_3-way'!Y486+2*PI())/3)</f>
        <v>-0.35862066765586842</v>
      </c>
      <c r="AK486" s="11">
        <f>'OddsRatio_working_3-way'!U486/(3*'OddsRatio_working_3-way'!X486^(1/3))*SIN(('OddsRatio_working_3-way'!Y486+4*PI())/3)</f>
        <v>0.55126080956397894</v>
      </c>
      <c r="AL486" s="11">
        <f>'OddsRatio_working_3-way'!Z486+'OddsRatio_working_3-way'!AF486</f>
        <v>1.0506406316070664</v>
      </c>
      <c r="AM486" s="11">
        <f>'OddsRatio_working_3-way'!AA486+'OddsRatio_working_3-way'!AG486</f>
        <v>-0.85898282916565893</v>
      </c>
      <c r="AN486" s="11">
        <f>'OddsRatio_working_3-way'!AB486+'OddsRatio_working_3-way'!AH486</f>
        <v>-0.1916578024414077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1.0506406316070664</v>
      </c>
      <c r="AS486" s="11">
        <f>IF(('OddsRatio_working_3-way'!X486=0),IF(Q486&gt;0,-Q486^(1/3),(-Q486)^(1/3)),'OddsRatio_working_3-way'!AM486-'OddsRatio_working_3-way'!R486/3)</f>
        <v>-0.85898282916565893</v>
      </c>
      <c r="AT486" s="11">
        <f>IF(('OddsRatio_working_3-way'!X486=0),IF(Q486&gt;0,-Q486^(1/3),(-Q486)^(1/3)),'OddsRatio_working_3-way'!AN486-'OddsRatio_working_3-way'!R486/3)</f>
        <v>-0.1916578024414077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1.67</v>
      </c>
      <c r="B2" s="4">
        <f>IF('True_Odds_Calculator_2-way'!B3="","",'True_Odds_Calculator_2-way'!B3)</f>
        <v>2.2999999999999998</v>
      </c>
      <c r="C2" s="4">
        <f t="shared" ref="C2:C65" si="0">IF(A2="","",((1/A2)+(1/B2))-1)</f>
        <v>3.3585003905233002E-2</v>
      </c>
      <c r="D2" s="4">
        <f>IF(A2="","",(2*A2)/(2-($C2*A2)))</f>
        <v>1.7181838514873629</v>
      </c>
      <c r="E2" s="4">
        <f>IF(B2="","",(2*B2)/(2-($C2*B2)))</f>
        <v>2.3924011211460603</v>
      </c>
      <c r="G2" s="4">
        <f t="shared" ref="G2:G65" si="1">IF(A2="","",C2+1)</f>
        <v>1.033585003905233</v>
      </c>
    </row>
    <row r="3" spans="1:7" x14ac:dyDescent="0.2">
      <c r="A3" s="4">
        <f>IF('True_Odds_Calculator_2-way'!A4="","",'True_Odds_Calculator_2-way'!A4)</f>
        <v>1.56</v>
      </c>
      <c r="B3" s="4">
        <f>IF('True_Odds_Calculator_2-way'!B4="","",'True_Odds_Calculator_2-way'!B4)</f>
        <v>2.56</v>
      </c>
      <c r="C3" s="4">
        <f t="shared" si="0"/>
        <v>3.1650641025640969E-2</v>
      </c>
      <c r="D3" s="4">
        <f t="shared" ref="D3:D66" si="2">IF(A3="","",(2*A3)/(2-($C3*A3)))</f>
        <v>1.5994873438000641</v>
      </c>
      <c r="E3" s="4">
        <f t="shared" ref="E3:E66" si="3">IF(B3="","",(2*B3)/(2-($C3*B3)))</f>
        <v>2.668091929449492</v>
      </c>
      <c r="G3" s="4">
        <f t="shared" si="1"/>
        <v>1.031650641025641</v>
      </c>
    </row>
    <row r="4" spans="1:7" x14ac:dyDescent="0.2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3.4836065573770503E-2</v>
      </c>
      <c r="D4" s="4">
        <f t="shared" si="2"/>
        <v>1.6458684654300169</v>
      </c>
      <c r="E4" s="4">
        <f t="shared" si="3"/>
        <v>2.548302872062663</v>
      </c>
      <c r="G4" s="4">
        <f t="shared" si="1"/>
        <v>1.0348360655737705</v>
      </c>
    </row>
    <row r="5" spans="1:7" x14ac:dyDescent="0.2">
      <c r="A5" s="4">
        <f>IF('True_Odds_Calculator_2-way'!A6="","",'True_Odds_Calculator_2-way'!A6)</f>
        <v>1.67</v>
      </c>
      <c r="B5" s="4">
        <f>IF('True_Odds_Calculator_2-way'!B6="","",'True_Odds_Calculator_2-way'!B6)</f>
        <v>2.29</v>
      </c>
      <c r="C5" s="4">
        <f t="shared" si="0"/>
        <v>3.5483617917004384E-2</v>
      </c>
      <c r="D5" s="4">
        <f t="shared" si="2"/>
        <v>1.7209909322052965</v>
      </c>
      <c r="E5" s="4">
        <f t="shared" si="3"/>
        <v>2.3869799956308713</v>
      </c>
      <c r="G5" s="4">
        <f t="shared" si="1"/>
        <v>1.0354836179170044</v>
      </c>
    </row>
    <row r="6" spans="1:7" x14ac:dyDescent="0.2">
      <c r="A6" s="4">
        <f>IF('True_Odds_Calculator_2-way'!A7="","",'True_Odds_Calculator_2-way'!A7)</f>
        <v>1.59</v>
      </c>
      <c r="B6" s="4">
        <f>IF('True_Odds_Calculator_2-way'!B7="","",'True_Odds_Calculator_2-way'!B7)</f>
        <v>2.5</v>
      </c>
      <c r="C6" s="4">
        <f t="shared" si="0"/>
        <v>2.8930817610062887E-2</v>
      </c>
      <c r="D6" s="4">
        <f t="shared" si="2"/>
        <v>1.6274309109518936</v>
      </c>
      <c r="E6" s="4">
        <f t="shared" si="3"/>
        <v>2.5938009787928222</v>
      </c>
      <c r="G6" s="4">
        <f t="shared" si="1"/>
        <v>1.0289308176100629</v>
      </c>
    </row>
    <row r="7" spans="1:7" x14ac:dyDescent="0.2">
      <c r="A7" s="4">
        <f>IF('True_Odds_Calculator_2-way'!A8="","",'True_Odds_Calculator_2-way'!A8)</f>
        <v>2.0699999999999998</v>
      </c>
      <c r="B7" s="4">
        <f>IF('True_Odds_Calculator_2-way'!B8="","",'True_Odds_Calculator_2-way'!B8)</f>
        <v>1.85</v>
      </c>
      <c r="C7" s="4">
        <f t="shared" si="0"/>
        <v>2.3632327980154022E-2</v>
      </c>
      <c r="D7" s="4">
        <f t="shared" si="2"/>
        <v>2.1219005402410303</v>
      </c>
      <c r="E7" s="4">
        <f t="shared" si="3"/>
        <v>1.8913446104457341</v>
      </c>
      <c r="G7" s="4">
        <f t="shared" si="1"/>
        <v>1.023632327980154</v>
      </c>
    </row>
    <row r="8" spans="1:7" x14ac:dyDescent="0.2">
      <c r="A8" s="4">
        <f>IF('True_Odds_Calculator_2-way'!A9="","",'True_Odds_Calculator_2-way'!A9)</f>
        <v>1.53</v>
      </c>
      <c r="B8" s="4">
        <f>IF('True_Odds_Calculator_2-way'!B9="","",'True_Odds_Calculator_2-way'!B9)</f>
        <v>2.67</v>
      </c>
      <c r="C8" s="4">
        <f t="shared" si="0"/>
        <v>2.81266064478225E-2</v>
      </c>
      <c r="D8" s="4">
        <f t="shared" si="2"/>
        <v>1.5636447149336854</v>
      </c>
      <c r="E8" s="4">
        <f t="shared" si="3"/>
        <v>2.7741672608739938</v>
      </c>
      <c r="G8" s="4">
        <f t="shared" si="1"/>
        <v>1.0281266064478225</v>
      </c>
    </row>
    <row r="9" spans="1:7" x14ac:dyDescent="0.2">
      <c r="A9" s="4">
        <f>IF('True_Odds_Calculator_2-way'!A10="","",'True_Odds_Calculator_2-way'!A10)</f>
        <v>2.15</v>
      </c>
      <c r="B9" s="4">
        <f>IF('True_Odds_Calculator_2-way'!B10="","",'True_Odds_Calculator_2-way'!B10)</f>
        <v>1.76</v>
      </c>
      <c r="C9" s="4">
        <f t="shared" si="0"/>
        <v>3.3298097251585723E-2</v>
      </c>
      <c r="D9" s="4">
        <f t="shared" si="2"/>
        <v>2.2298173246906305</v>
      </c>
      <c r="E9" s="4">
        <f t="shared" si="3"/>
        <v>1.8131288931480596</v>
      </c>
      <c r="G9" s="4">
        <f t="shared" si="1"/>
        <v>1.0332980972515857</v>
      </c>
    </row>
    <row r="10" spans="1:7" x14ac:dyDescent="0.2">
      <c r="A10" s="4">
        <f>IF('True_Odds_Calculator_2-way'!A11="","",'True_Odds_Calculator_2-way'!A11)</f>
        <v>2.16</v>
      </c>
      <c r="B10" s="4">
        <f>IF('True_Odds_Calculator_2-way'!B11="","",'True_Odds_Calculator_2-way'!B11)</f>
        <v>1.75</v>
      </c>
      <c r="C10" s="4">
        <f t="shared" si="0"/>
        <v>3.4391534391534417E-2</v>
      </c>
      <c r="D10" s="4">
        <f t="shared" si="2"/>
        <v>2.2433234421364987</v>
      </c>
      <c r="E10" s="4">
        <f t="shared" si="3"/>
        <v>1.8042959427207637</v>
      </c>
      <c r="G10" s="4">
        <f t="shared" si="1"/>
        <v>1.0343915343915344</v>
      </c>
    </row>
    <row r="11" spans="1:7" x14ac:dyDescent="0.2">
      <c r="A11" s="4">
        <f>IF('True_Odds_Calculator_2-way'!A12="","",'True_Odds_Calculator_2-way'!A12)</f>
        <v>1.59</v>
      </c>
      <c r="B11" s="4">
        <f>IF('True_Odds_Calculator_2-way'!B12="","",'True_Odds_Calculator_2-way'!B12)</f>
        <v>2.46</v>
      </c>
      <c r="C11" s="4">
        <f t="shared" si="0"/>
        <v>3.5434882650713373E-2</v>
      </c>
      <c r="D11" s="4">
        <f t="shared" si="2"/>
        <v>1.6360898481616264</v>
      </c>
      <c r="E11" s="4">
        <f t="shared" si="3"/>
        <v>2.5721049516669958</v>
      </c>
      <c r="G11" s="4">
        <f t="shared" si="1"/>
        <v>1.0354348826507134</v>
      </c>
    </row>
    <row r="12" spans="1:7" x14ac:dyDescent="0.2">
      <c r="A12" s="4">
        <f>IF('True_Odds_Calculator_2-way'!A13="","",'True_Odds_Calculator_2-way'!A13)</f>
        <v>1.76</v>
      </c>
      <c r="B12" s="4">
        <f>IF('True_Odds_Calculator_2-way'!B13="","",'True_Odds_Calculator_2-way'!B13)</f>
        <v>2.12</v>
      </c>
      <c r="C12" s="4">
        <f t="shared" si="0"/>
        <v>3.9879931389365408E-2</v>
      </c>
      <c r="D12" s="4">
        <f t="shared" si="2"/>
        <v>1.8240125146656239</v>
      </c>
      <c r="E12" s="4">
        <f t="shared" si="3"/>
        <v>2.213573801613669</v>
      </c>
      <c r="G12" s="4">
        <f t="shared" si="1"/>
        <v>1.0398799313893654</v>
      </c>
    </row>
    <row r="13" spans="1:7" x14ac:dyDescent="0.2">
      <c r="A13" s="4">
        <f>IF('True_Odds_Calculator_2-way'!A14="","",'True_Odds_Calculator_2-way'!A14)</f>
        <v>2.69</v>
      </c>
      <c r="B13" s="4">
        <f>IF('True_Odds_Calculator_2-way'!B14="","",'True_Odds_Calculator_2-way'!B14)</f>
        <v>1.52</v>
      </c>
      <c r="C13" s="4">
        <f t="shared" si="0"/>
        <v>2.9641948738016177E-2</v>
      </c>
      <c r="D13" s="4">
        <f t="shared" si="2"/>
        <v>2.8016993284911611</v>
      </c>
      <c r="E13" s="4">
        <f t="shared" si="3"/>
        <v>1.5550315661367615</v>
      </c>
      <c r="G13" s="4">
        <f t="shared" si="1"/>
        <v>1.0296419487380162</v>
      </c>
    </row>
    <row r="14" spans="1:7" x14ac:dyDescent="0.2">
      <c r="A14" s="4">
        <f>IF('True_Odds_Calculator_2-way'!A15="","",'True_Odds_Calculator_2-way'!A15)</f>
        <v>2.98</v>
      </c>
      <c r="B14" s="4">
        <f>IF('True_Odds_Calculator_2-way'!B15="","",'True_Odds_Calculator_2-way'!B15)</f>
        <v>1.42</v>
      </c>
      <c r="C14" s="4">
        <f t="shared" si="0"/>
        <v>3.9795821911333906E-2</v>
      </c>
      <c r="D14" s="4">
        <f t="shared" si="2"/>
        <v>3.1678394969306787</v>
      </c>
      <c r="E14" s="4">
        <f t="shared" si="3"/>
        <v>1.4612887630361213</v>
      </c>
      <c r="G14" s="4">
        <f t="shared" si="1"/>
        <v>1.0397958219113339</v>
      </c>
    </row>
    <row r="15" spans="1:7" x14ac:dyDescent="0.2">
      <c r="A15" s="4">
        <f>IF('True_Odds_Calculator_2-way'!A16="","",'True_Odds_Calculator_2-way'!A16)</f>
        <v>3.1</v>
      </c>
      <c r="B15" s="4">
        <f>IF('True_Odds_Calculator_2-way'!B16="","",'True_Odds_Calculator_2-way'!B16)</f>
        <v>1.4</v>
      </c>
      <c r="C15" s="4">
        <f t="shared" si="0"/>
        <v>3.6866359447004671E-2</v>
      </c>
      <c r="D15" s="4">
        <f t="shared" si="2"/>
        <v>3.2878787878787885</v>
      </c>
      <c r="E15" s="4">
        <f t="shared" si="3"/>
        <v>1.4370860927152318</v>
      </c>
      <c r="G15" s="4">
        <f t="shared" si="1"/>
        <v>1.0368663594470047</v>
      </c>
    </row>
    <row r="16" spans="1:7" x14ac:dyDescent="0.2">
      <c r="A16" s="4">
        <f>IF('True_Odds_Calculator_2-way'!A17="","",'True_Odds_Calculator_2-way'!A17)</f>
        <v>1.79</v>
      </c>
      <c r="B16" s="4">
        <f>IF('True_Odds_Calculator_2-way'!B17="","",'True_Odds_Calculator_2-way'!B17)</f>
        <v>2.09</v>
      </c>
      <c r="C16" s="4">
        <f t="shared" si="0"/>
        <v>3.7128117398625982E-2</v>
      </c>
      <c r="D16" s="4">
        <f t="shared" si="2"/>
        <v>1.8515255747197545</v>
      </c>
      <c r="E16" s="4">
        <f t="shared" si="3"/>
        <v>2.1743628490889537</v>
      </c>
      <c r="G16" s="4">
        <f t="shared" si="1"/>
        <v>1.037128117398626</v>
      </c>
    </row>
    <row r="17" spans="1:7" x14ac:dyDescent="0.2">
      <c r="A17" s="4">
        <f>IF('True_Odds_Calculator_2-way'!A18="","",'True_Odds_Calculator_2-way'!A18)</f>
        <v>1.6</v>
      </c>
      <c r="B17" s="4">
        <f>IF('True_Odds_Calculator_2-way'!B18="","",'True_Odds_Calculator_2-way'!B18)</f>
        <v>2.44</v>
      </c>
      <c r="C17" s="4">
        <f t="shared" si="0"/>
        <v>3.4836065573770503E-2</v>
      </c>
      <c r="D17" s="4">
        <f t="shared" si="2"/>
        <v>1.6458684654300169</v>
      </c>
      <c r="E17" s="4">
        <f t="shared" si="3"/>
        <v>2.548302872062663</v>
      </c>
      <c r="G17" s="4">
        <f t="shared" si="1"/>
        <v>1.0348360655737705</v>
      </c>
    </row>
    <row r="18" spans="1:7" x14ac:dyDescent="0.2">
      <c r="A18" s="4">
        <f>IF('True_Odds_Calculator_2-way'!A19="","",'True_Odds_Calculator_2-way'!A19)</f>
        <v>1.69</v>
      </c>
      <c r="B18" s="4">
        <f>IF('True_Odds_Calculator_2-way'!B19="","",'True_Odds_Calculator_2-way'!B19)</f>
        <v>2.2599999999999998</v>
      </c>
      <c r="C18" s="4">
        <f t="shared" si="0"/>
        <v>3.4193852437555794E-2</v>
      </c>
      <c r="D18" s="4">
        <f t="shared" si="2"/>
        <v>1.740283410033262</v>
      </c>
      <c r="E18" s="4">
        <f t="shared" si="3"/>
        <v>2.3508340001231001</v>
      </c>
      <c r="G18" s="4">
        <f t="shared" si="1"/>
        <v>1.0341938524375558</v>
      </c>
    </row>
    <row r="19" spans="1:7" x14ac:dyDescent="0.2">
      <c r="A19" s="4">
        <f>IF('True_Odds_Calculator_2-way'!A20="","",'True_Odds_Calculator_2-way'!A20)</f>
        <v>1.56</v>
      </c>
      <c r="B19" s="4">
        <f>IF('True_Odds_Calculator_2-way'!B20="","",'True_Odds_Calculator_2-way'!B20)</f>
        <v>2.5499999999999998</v>
      </c>
      <c r="C19" s="4">
        <f t="shared" si="0"/>
        <v>3.3182503770738947E-2</v>
      </c>
      <c r="D19" s="4">
        <f t="shared" si="2"/>
        <v>1.6014492753623186</v>
      </c>
      <c r="E19" s="4">
        <f t="shared" si="3"/>
        <v>2.6626506024096379</v>
      </c>
      <c r="G19" s="4">
        <f t="shared" si="1"/>
        <v>1.0331825037707389</v>
      </c>
    </row>
    <row r="20" spans="1:7" x14ac:dyDescent="0.2">
      <c r="A20" s="4">
        <f>IF('True_Odds_Calculator_2-way'!A21="","",'True_Odds_Calculator_2-way'!A21)</f>
        <v>1.9</v>
      </c>
      <c r="B20" s="4">
        <f>IF('True_Odds_Calculator_2-way'!B21="","",'True_Odds_Calculator_2-way'!B21)</f>
        <v>1.99</v>
      </c>
      <c r="C20" s="4">
        <f t="shared" si="0"/>
        <v>2.8828352287754377E-2</v>
      </c>
      <c r="D20" s="4">
        <f t="shared" si="2"/>
        <v>1.9535003874967702</v>
      </c>
      <c r="E20" s="4">
        <f t="shared" si="3"/>
        <v>2.0487672717420748</v>
      </c>
      <c r="G20" s="4">
        <f t="shared" si="1"/>
        <v>1.0288283522877544</v>
      </c>
    </row>
    <row r="21" spans="1:7" x14ac:dyDescent="0.2">
      <c r="A21" s="4">
        <f>IF('True_Odds_Calculator_2-way'!A22="","",'True_Odds_Calculator_2-way'!A22)</f>
        <v>1.46</v>
      </c>
      <c r="B21" s="4">
        <f>IF('True_Odds_Calculator_2-way'!B22="","",'True_Odds_Calculator_2-way'!B22)</f>
        <v>2.88</v>
      </c>
      <c r="C21" s="4">
        <f t="shared" si="0"/>
        <v>3.215372907153724E-2</v>
      </c>
      <c r="D21" s="4">
        <f t="shared" si="2"/>
        <v>1.4950931588678709</v>
      </c>
      <c r="E21" s="4">
        <f t="shared" si="3"/>
        <v>3.0198218902614187</v>
      </c>
      <c r="G21" s="4">
        <f t="shared" si="1"/>
        <v>1.0321537290715372</v>
      </c>
    </row>
    <row r="22" spans="1:7" x14ac:dyDescent="0.2">
      <c r="A22" s="4">
        <f>IF('True_Odds_Calculator_2-way'!A23="","",'True_Odds_Calculator_2-way'!A23)</f>
        <v>1.74</v>
      </c>
      <c r="B22" s="4">
        <f>IF('True_Odds_Calculator_2-way'!B23="","",'True_Odds_Calculator_2-way'!B23)</f>
        <v>2.2000000000000002</v>
      </c>
      <c r="C22" s="4">
        <f t="shared" si="0"/>
        <v>2.925809822361547E-2</v>
      </c>
      <c r="D22" s="4">
        <f t="shared" si="2"/>
        <v>1.78544776119403</v>
      </c>
      <c r="E22" s="4">
        <f t="shared" si="3"/>
        <v>2.2731591448931119</v>
      </c>
      <c r="G22" s="4">
        <f t="shared" si="1"/>
        <v>1.0292580982236155</v>
      </c>
    </row>
    <row r="23" spans="1:7" x14ac:dyDescent="0.2">
      <c r="A23" s="4">
        <f>IF('True_Odds_Calculator_2-way'!A24="","",'True_Odds_Calculator_2-way'!A24)</f>
        <v>1.66</v>
      </c>
      <c r="B23" s="4">
        <f>IF('True_Odds_Calculator_2-way'!B24="","",'True_Odds_Calculator_2-way'!B24)</f>
        <v>2.34</v>
      </c>
      <c r="C23" s="4">
        <f t="shared" si="0"/>
        <v>2.9760065904644417E-2</v>
      </c>
      <c r="D23" s="4">
        <f t="shared" si="2"/>
        <v>1.7020418894049603</v>
      </c>
      <c r="E23" s="4">
        <f t="shared" si="3"/>
        <v>2.4244164274123086</v>
      </c>
      <c r="G23" s="4">
        <f t="shared" si="1"/>
        <v>1.0297600659046444</v>
      </c>
    </row>
    <row r="24" spans="1:7" x14ac:dyDescent="0.2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2.9281277728482547E-2</v>
      </c>
      <c r="D24" s="4">
        <f t="shared" si="2"/>
        <v>1.6488661302121432</v>
      </c>
      <c r="E24" s="4">
        <f t="shared" si="3"/>
        <v>2.5411499436302138</v>
      </c>
      <c r="G24" s="4">
        <f t="shared" si="1"/>
        <v>1.0292812777284825</v>
      </c>
    </row>
    <row r="25" spans="1:7" x14ac:dyDescent="0.2">
      <c r="A25" s="4">
        <f>IF('True_Odds_Calculator_2-way'!A26="","",'True_Odds_Calculator_2-way'!A26)</f>
        <v>1.53</v>
      </c>
      <c r="B25" s="4">
        <f>IF('True_Odds_Calculator_2-way'!B26="","",'True_Odds_Calculator_2-way'!B26)</f>
        <v>2.64</v>
      </c>
      <c r="C25" s="4">
        <f t="shared" si="0"/>
        <v>3.2382650029708859E-2</v>
      </c>
      <c r="D25" s="4">
        <f t="shared" si="2"/>
        <v>1.5688650664180843</v>
      </c>
      <c r="E25" s="4">
        <f t="shared" si="3"/>
        <v>2.7578861122490785</v>
      </c>
      <c r="G25" s="4">
        <f t="shared" si="1"/>
        <v>1.0323826500297089</v>
      </c>
    </row>
    <row r="26" spans="1:7" x14ac:dyDescent="0.2">
      <c r="A26" s="4">
        <f>IF('True_Odds_Calculator_2-way'!A27="","",'True_Odds_Calculator_2-way'!A27)</f>
        <v>1.35</v>
      </c>
      <c r="B26" s="4">
        <f>IF('True_Odds_Calculator_2-way'!B27="","",'True_Odds_Calculator_2-way'!B27)</f>
        <v>3.33</v>
      </c>
      <c r="C26" s="4">
        <f t="shared" si="0"/>
        <v>4.1041041041041115E-2</v>
      </c>
      <c r="D26" s="4">
        <f t="shared" si="2"/>
        <v>1.3884642112578183</v>
      </c>
      <c r="E26" s="4">
        <f t="shared" si="3"/>
        <v>3.574239713774598</v>
      </c>
      <c r="G26" s="4">
        <f t="shared" si="1"/>
        <v>1.0410410410410411</v>
      </c>
    </row>
    <row r="27" spans="1:7" x14ac:dyDescent="0.2">
      <c r="A27" s="4">
        <f>IF('True_Odds_Calculator_2-way'!A28="","",'True_Odds_Calculator_2-way'!A28)</f>
        <v>1.68</v>
      </c>
      <c r="B27" s="4">
        <f>IF('True_Odds_Calculator_2-way'!B28="","",'True_Odds_Calculator_2-way'!B28)</f>
        <v>2.29</v>
      </c>
      <c r="C27" s="4">
        <f t="shared" si="0"/>
        <v>3.1919317945518833E-2</v>
      </c>
      <c r="D27" s="4">
        <f t="shared" si="2"/>
        <v>1.7262855604415328</v>
      </c>
      <c r="E27" s="4">
        <f t="shared" si="3"/>
        <v>2.3768688990485605</v>
      </c>
      <c r="G27" s="4">
        <f t="shared" si="1"/>
        <v>1.0319193179455188</v>
      </c>
    </row>
    <row r="28" spans="1:7" x14ac:dyDescent="0.2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2.8338796658559762E-2</v>
      </c>
      <c r="D28" s="4">
        <f t="shared" si="2"/>
        <v>1.9842635333613092</v>
      </c>
      <c r="E28" s="4">
        <f t="shared" si="3"/>
        <v>2.0159880622468553</v>
      </c>
      <c r="G28" s="4">
        <f t="shared" si="1"/>
        <v>1.0283387966585598</v>
      </c>
    </row>
    <row r="29" spans="1:7" x14ac:dyDescent="0.2">
      <c r="A29" s="4">
        <f>IF('True_Odds_Calculator_2-way'!A30="","",'True_Odds_Calculator_2-way'!A30)</f>
        <v>1.64</v>
      </c>
      <c r="B29" s="4">
        <f>IF('True_Odds_Calculator_2-way'!B30="","",'True_Odds_Calculator_2-way'!B30)</f>
        <v>2.36</v>
      </c>
      <c r="C29" s="4">
        <f t="shared" si="0"/>
        <v>3.3484911120297722E-2</v>
      </c>
      <c r="D29" s="4">
        <f t="shared" si="2"/>
        <v>1.6863018473335656</v>
      </c>
      <c r="E29" s="4">
        <f t="shared" si="3"/>
        <v>2.4570848146267141</v>
      </c>
      <c r="G29" s="4">
        <f t="shared" si="1"/>
        <v>1.0334849111202977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1.869</v>
      </c>
      <c r="C30" s="4">
        <f t="shared" si="0"/>
        <v>2.5241557297076112E-2</v>
      </c>
      <c r="D30" s="4">
        <f t="shared" si="2"/>
        <v>2.0939106366152629</v>
      </c>
      <c r="E30" s="4">
        <f t="shared" si="3"/>
        <v>1.9141514549069221</v>
      </c>
      <c r="G30" s="4">
        <f t="shared" si="1"/>
        <v>1.0252415572970761</v>
      </c>
    </row>
    <row r="31" spans="1:7" x14ac:dyDescent="0.2">
      <c r="A31" s="4">
        <f>IF('True_Odds_Calculator_2-way'!A32="","",'True_Odds_Calculator_2-way'!A32)</f>
        <v>2.27</v>
      </c>
      <c r="B31" s="4">
        <f>IF('True_Odds_Calculator_2-way'!B32="","",'True_Odds_Calculator_2-way'!B32)</f>
        <v>1.7</v>
      </c>
      <c r="C31" s="4">
        <f t="shared" si="0"/>
        <v>2.876392847888054E-2</v>
      </c>
      <c r="D31" s="4">
        <f t="shared" si="2"/>
        <v>2.3466099118273029</v>
      </c>
      <c r="E31" s="4">
        <f t="shared" si="3"/>
        <v>1.7426055543011967</v>
      </c>
      <c r="G31" s="4">
        <f t="shared" si="1"/>
        <v>1.0287639284788805</v>
      </c>
    </row>
    <row r="32" spans="1:7" x14ac:dyDescent="0.2">
      <c r="A32" s="4">
        <f>IF('True_Odds_Calculator_2-way'!A33="","",'True_Odds_Calculator_2-way'!A33)</f>
        <v>1.65</v>
      </c>
      <c r="B32" s="4">
        <f>IF('True_Odds_Calculator_2-way'!B33="","",'True_Odds_Calculator_2-way'!B33)</f>
        <v>2.35</v>
      </c>
      <c r="C32" s="4">
        <f t="shared" si="0"/>
        <v>3.1592520954223158E-2</v>
      </c>
      <c r="D32" s="4">
        <f t="shared" si="2"/>
        <v>1.6941561987984708</v>
      </c>
      <c r="E32" s="4">
        <f t="shared" si="3"/>
        <v>2.4405979543666407</v>
      </c>
      <c r="G32" s="4">
        <f t="shared" si="1"/>
        <v>1.0315925209542232</v>
      </c>
    </row>
    <row r="33" spans="1:7" x14ac:dyDescent="0.2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2.8166139401979873E-2</v>
      </c>
      <c r="D33" s="4">
        <f t="shared" si="2"/>
        <v>1.6787733424704472</v>
      </c>
      <c r="E33" s="4">
        <f t="shared" si="3"/>
        <v>2.4732458354366487</v>
      </c>
      <c r="G33" s="4">
        <f t="shared" si="1"/>
        <v>1.0281661394019799</v>
      </c>
    </row>
    <row r="34" spans="1:7" x14ac:dyDescent="0.2">
      <c r="A34" s="4">
        <f>IF('True_Odds_Calculator_2-way'!A35="","",'True_Odds_Calculator_2-way'!A35)</f>
        <v>2.4300000000000002</v>
      </c>
      <c r="B34" s="4">
        <f>IF('True_Odds_Calculator_2-way'!B35="","",'True_Odds_Calculator_2-way'!B35)</f>
        <v>1.61</v>
      </c>
      <c r="C34" s="4">
        <f t="shared" si="0"/>
        <v>3.2640646167216181E-2</v>
      </c>
      <c r="D34" s="4">
        <f t="shared" si="2"/>
        <v>2.5303495779840248</v>
      </c>
      <c r="E34" s="4">
        <f t="shared" si="3"/>
        <v>1.6534454704900365</v>
      </c>
      <c r="G34" s="4">
        <f t="shared" si="1"/>
        <v>1.0326406461672162</v>
      </c>
    </row>
    <row r="35" spans="1:7" x14ac:dyDescent="0.2">
      <c r="A35" s="4">
        <f>IF('True_Odds_Calculator_2-way'!A36="","",'True_Odds_Calculator_2-way'!A36)</f>
        <v>2.5099999999999998</v>
      </c>
      <c r="B35" s="4">
        <f>IF('True_Odds_Calculator_2-way'!B36="","",'True_Odds_Calculator_2-way'!B36)</f>
        <v>1.57</v>
      </c>
      <c r="C35" s="4">
        <f t="shared" si="0"/>
        <v>3.5349049661227649E-2</v>
      </c>
      <c r="D35" s="4">
        <f t="shared" si="2"/>
        <v>2.6265204785550034</v>
      </c>
      <c r="E35" s="4">
        <f t="shared" si="3"/>
        <v>1.6148093511176675</v>
      </c>
      <c r="G35" s="4">
        <f t="shared" si="1"/>
        <v>1.0353490496612276</v>
      </c>
    </row>
    <row r="36" spans="1:7" x14ac:dyDescent="0.2">
      <c r="A36" s="4">
        <f>IF('True_Odds_Calculator_2-way'!A37="","",'True_Odds_Calculator_2-way'!A37)</f>
        <v>1.76</v>
      </c>
      <c r="B36" s="4">
        <f>IF('True_Odds_Calculator_2-way'!B37="","",'True_Odds_Calculator_2-way'!B37)</f>
        <v>2.15</v>
      </c>
      <c r="C36" s="4">
        <f t="shared" si="0"/>
        <v>3.3298097251585723E-2</v>
      </c>
      <c r="D36" s="4">
        <f t="shared" si="2"/>
        <v>1.8131288931480596</v>
      </c>
      <c r="E36" s="4">
        <f t="shared" si="3"/>
        <v>2.2298173246906305</v>
      </c>
      <c r="G36" s="4">
        <f t="shared" si="1"/>
        <v>1.0332980972515857</v>
      </c>
    </row>
    <row r="37" spans="1:7" x14ac:dyDescent="0.2">
      <c r="A37" s="4">
        <f>IF('True_Odds_Calculator_2-way'!A38="","",'True_Odds_Calculator_2-way'!A38)</f>
        <v>1.84</v>
      </c>
      <c r="B37" s="4">
        <f>IF('True_Odds_Calculator_2-way'!B38="","",'True_Odds_Calculator_2-way'!B38)</f>
        <v>2.06</v>
      </c>
      <c r="C37" s="4">
        <f t="shared" si="0"/>
        <v>2.891515407344869E-2</v>
      </c>
      <c r="D37" s="4">
        <f t="shared" si="2"/>
        <v>1.8902852583283463</v>
      </c>
      <c r="E37" s="4">
        <f t="shared" si="3"/>
        <v>2.1232354918216445</v>
      </c>
      <c r="G37" s="4">
        <f t="shared" si="1"/>
        <v>1.0289151540734487</v>
      </c>
    </row>
    <row r="38" spans="1:7" x14ac:dyDescent="0.2">
      <c r="A38" s="4">
        <f>IF('True_Odds_Calculator_2-way'!A39="","",'True_Odds_Calculator_2-way'!A39)</f>
        <v>2.39</v>
      </c>
      <c r="B38" s="4">
        <f>IF('True_Odds_Calculator_2-way'!B39="","",'True_Odds_Calculator_2-way'!B39)</f>
        <v>1.63</v>
      </c>
      <c r="C38" s="4">
        <f t="shared" si="0"/>
        <v>3.19069743563416E-2</v>
      </c>
      <c r="D38" s="4">
        <f t="shared" si="2"/>
        <v>2.4847402493861024</v>
      </c>
      <c r="E38" s="4">
        <f t="shared" si="3"/>
        <v>1.6735184827201064</v>
      </c>
      <c r="G38" s="4">
        <f t="shared" si="1"/>
        <v>1.0319069743563416</v>
      </c>
    </row>
    <row r="39" spans="1:7" x14ac:dyDescent="0.2">
      <c r="A39" s="4">
        <f>IF('True_Odds_Calculator_2-way'!A40="","",'True_Odds_Calculator_2-way'!A40)</f>
        <v>2.14</v>
      </c>
      <c r="B39" s="4">
        <f>IF('True_Odds_Calculator_2-way'!B40="","",'True_Odds_Calculator_2-way'!B40)</f>
        <v>1.76</v>
      </c>
      <c r="C39" s="4">
        <f t="shared" si="0"/>
        <v>3.5471537807986397E-2</v>
      </c>
      <c r="D39" s="4">
        <f t="shared" si="2"/>
        <v>2.2244271202456889</v>
      </c>
      <c r="E39" s="4">
        <f t="shared" si="3"/>
        <v>1.8167084699980707</v>
      </c>
      <c r="G39" s="4">
        <f t="shared" si="1"/>
        <v>1.0354715378079864</v>
      </c>
    </row>
    <row r="40" spans="1:7" x14ac:dyDescent="0.2">
      <c r="A40" s="4">
        <f>IF('True_Odds_Calculator_2-way'!A41="","",'True_Odds_Calculator_2-way'!A41)</f>
        <v>2.7</v>
      </c>
      <c r="B40" s="4">
        <f>IF('True_Odds_Calculator_2-way'!B41="","",'True_Odds_Calculator_2-way'!B41)</f>
        <v>1.51</v>
      </c>
      <c r="C40" s="4">
        <f t="shared" si="0"/>
        <v>3.2622025999509585E-2</v>
      </c>
      <c r="D40" s="4">
        <f t="shared" si="2"/>
        <v>2.8243851749220652</v>
      </c>
      <c r="E40" s="4">
        <f t="shared" si="3"/>
        <v>1.5481298651984055</v>
      </c>
      <c r="G40" s="4">
        <f t="shared" si="1"/>
        <v>1.0326220259995096</v>
      </c>
    </row>
    <row r="41" spans="1:7" x14ac:dyDescent="0.2">
      <c r="A41" s="4">
        <f>IF('True_Odds_Calculator_2-way'!A42="","",'True_Odds_Calculator_2-way'!A42)</f>
        <v>2.52</v>
      </c>
      <c r="B41" s="4">
        <f>IF('True_Odds_Calculator_2-way'!B42="","",'True_Odds_Calculator_2-way'!B42)</f>
        <v>1.57</v>
      </c>
      <c r="C41" s="4">
        <f t="shared" si="0"/>
        <v>3.3768071984632497E-2</v>
      </c>
      <c r="D41" s="4">
        <f t="shared" si="2"/>
        <v>2.6319850984566258</v>
      </c>
      <c r="E41" s="4">
        <f t="shared" si="3"/>
        <v>1.6127506929724442</v>
      </c>
      <c r="G41" s="4">
        <f t="shared" si="1"/>
        <v>1.0337680719846325</v>
      </c>
    </row>
    <row r="42" spans="1:7" x14ac:dyDescent="0.2">
      <c r="A42" s="4">
        <f>IF('True_Odds_Calculator_2-way'!A43="","",'True_Odds_Calculator_2-way'!A43)</f>
        <v>1.93</v>
      </c>
      <c r="B42" s="4">
        <f>IF('True_Odds_Calculator_2-way'!B43="","",'True_Odds_Calculator_2-way'!B43)</f>
        <v>1.96</v>
      </c>
      <c r="C42" s="4">
        <f t="shared" si="0"/>
        <v>2.8338796658559762E-2</v>
      </c>
      <c r="D42" s="4">
        <f t="shared" si="2"/>
        <v>1.9842635333613092</v>
      </c>
      <c r="E42" s="4">
        <f t="shared" si="3"/>
        <v>2.0159880622468553</v>
      </c>
      <c r="G42" s="4">
        <f t="shared" si="1"/>
        <v>1.0283387966585598</v>
      </c>
    </row>
    <row r="43" spans="1:7" x14ac:dyDescent="0.2">
      <c r="A43" s="4">
        <f>IF('True_Odds_Calculator_2-way'!A44="","",'True_Odds_Calculator_2-way'!A44)</f>
        <v>2.1800000000000002</v>
      </c>
      <c r="B43" s="4">
        <f>IF('True_Odds_Calculator_2-way'!B44="","",'True_Odds_Calculator_2-way'!B44)</f>
        <v>1.74</v>
      </c>
      <c r="C43" s="4">
        <f t="shared" si="0"/>
        <v>3.3428240008436028E-2</v>
      </c>
      <c r="D43" s="4">
        <f t="shared" si="2"/>
        <v>2.2624358821424311</v>
      </c>
      <c r="E43" s="4">
        <f t="shared" si="3"/>
        <v>1.7921194368326561</v>
      </c>
      <c r="G43" s="4">
        <f t="shared" si="1"/>
        <v>1.033428240008436</v>
      </c>
    </row>
    <row r="44" spans="1:7" x14ac:dyDescent="0.2">
      <c r="A44" s="4">
        <f>IF('True_Odds_Calculator_2-way'!A45="","",'True_Odds_Calculator_2-way'!A45)</f>
        <v>2.4700000000000002</v>
      </c>
      <c r="B44" s="4">
        <f>IF('True_Odds_Calculator_2-way'!B45="","",'True_Odds_Calculator_2-way'!B45)</f>
        <v>1.59</v>
      </c>
      <c r="C44" s="4">
        <f t="shared" si="0"/>
        <v>3.37891172052045E-2</v>
      </c>
      <c r="D44" s="4">
        <f t="shared" si="2"/>
        <v>2.5775604633610079</v>
      </c>
      <c r="E44" s="4">
        <f t="shared" si="3"/>
        <v>1.6338901254342355</v>
      </c>
      <c r="G44" s="4">
        <f t="shared" si="1"/>
        <v>1.0337891172052045</v>
      </c>
    </row>
    <row r="45" spans="1:7" x14ac:dyDescent="0.2">
      <c r="A45" s="4">
        <f>IF('True_Odds_Calculator_2-way'!A46="","",'True_Odds_Calculator_2-way'!A46)</f>
        <v>2.25</v>
      </c>
      <c r="B45" s="4">
        <f>IF('True_Odds_Calculator_2-way'!B46="","",'True_Odds_Calculator_2-way'!B46)</f>
        <v>1.69</v>
      </c>
      <c r="C45" s="4">
        <f t="shared" si="0"/>
        <v>3.6160420775805502E-2</v>
      </c>
      <c r="D45" s="4">
        <f t="shared" si="2"/>
        <v>2.3454124903623752</v>
      </c>
      <c r="E45" s="4">
        <f t="shared" si="3"/>
        <v>1.7432664756446994</v>
      </c>
      <c r="G45" s="4">
        <f t="shared" si="1"/>
        <v>1.0361604207758055</v>
      </c>
    </row>
    <row r="46" spans="1:7" x14ac:dyDescent="0.2">
      <c r="A46" s="4">
        <f>IF('True_Odds_Calculator_2-way'!A47="","",'True_Odds_Calculator_2-way'!A47)</f>
        <v>2.09</v>
      </c>
      <c r="B46" s="4">
        <f>IF('True_Odds_Calculator_2-way'!B47="","",'True_Odds_Calculator_2-way'!B47)</f>
        <v>1.79</v>
      </c>
      <c r="C46" s="4">
        <f t="shared" si="0"/>
        <v>3.7128117398625982E-2</v>
      </c>
      <c r="D46" s="4">
        <f t="shared" si="2"/>
        <v>2.1743628490889537</v>
      </c>
      <c r="E46" s="4">
        <f t="shared" si="3"/>
        <v>1.8515255747197545</v>
      </c>
      <c r="G46" s="4">
        <f t="shared" si="1"/>
        <v>1.037128117398626</v>
      </c>
    </row>
    <row r="47" spans="1:7" x14ac:dyDescent="0.2">
      <c r="A47" s="4">
        <f>IF('True_Odds_Calculator_2-way'!A48="","",'True_Odds_Calculator_2-way'!A48)</f>
        <v>1.76</v>
      </c>
      <c r="B47" s="4">
        <f>IF('True_Odds_Calculator_2-way'!B48="","",'True_Odds_Calculator_2-way'!B48)</f>
        <v>2.13</v>
      </c>
      <c r="C47" s="4">
        <f t="shared" si="0"/>
        <v>3.7665386256935607E-2</v>
      </c>
      <c r="D47" s="4">
        <f t="shared" si="2"/>
        <v>1.8203360202000585</v>
      </c>
      <c r="E47" s="4">
        <f t="shared" si="3"/>
        <v>2.2190126672191313</v>
      </c>
      <c r="G47" s="4">
        <f t="shared" si="1"/>
        <v>1.0376653862569356</v>
      </c>
    </row>
    <row r="48" spans="1:7" x14ac:dyDescent="0.2">
      <c r="A48" s="4">
        <f>IF('True_Odds_Calculator_2-way'!A49="","",'True_Odds_Calculator_2-way'!A49)</f>
        <v>2.15</v>
      </c>
      <c r="B48" s="4">
        <f>IF('True_Odds_Calculator_2-way'!B49="","",'True_Odds_Calculator_2-way'!B49)</f>
        <v>1.74</v>
      </c>
      <c r="C48" s="4">
        <f t="shared" si="0"/>
        <v>3.9828922747928264E-2</v>
      </c>
      <c r="D48" s="4">
        <f t="shared" si="2"/>
        <v>2.2461723206244368</v>
      </c>
      <c r="E48" s="4">
        <f t="shared" si="3"/>
        <v>1.8024572392194651</v>
      </c>
      <c r="G48" s="4">
        <f t="shared" si="1"/>
        <v>1.0398289227479283</v>
      </c>
    </row>
    <row r="49" spans="1:7" x14ac:dyDescent="0.2">
      <c r="A49" s="4">
        <f>IF('True_Odds_Calculator_2-way'!A50="","",'True_Odds_Calculator_2-way'!A50)</f>
        <v>1.97</v>
      </c>
      <c r="B49" s="4">
        <f>IF('True_Odds_Calculator_2-way'!B50="","",'True_Odds_Calculator_2-way'!B50)</f>
        <v>1.9</v>
      </c>
      <c r="C49" s="4">
        <f t="shared" si="0"/>
        <v>3.3930002671653803E-2</v>
      </c>
      <c r="D49" s="4">
        <f t="shared" si="2"/>
        <v>2.0381159814865235</v>
      </c>
      <c r="E49" s="4">
        <f t="shared" si="3"/>
        <v>1.9632835038027801</v>
      </c>
      <c r="G49" s="4">
        <f t="shared" si="1"/>
        <v>1.0339300026716538</v>
      </c>
    </row>
    <row r="50" spans="1:7" x14ac:dyDescent="0.2">
      <c r="A50" s="4">
        <f>IF('True_Odds_Calculator_2-way'!A51="","",'True_Odds_Calculator_2-way'!A51)</f>
        <v>2.06</v>
      </c>
      <c r="B50" s="4">
        <f>IF('True_Odds_Calculator_2-way'!B51="","",'True_Odds_Calculator_2-way'!B51)</f>
        <v>1.82</v>
      </c>
      <c r="C50" s="4">
        <f t="shared" si="0"/>
        <v>3.4887442654432999E-2</v>
      </c>
      <c r="D50" s="4">
        <f t="shared" si="2"/>
        <v>2.1367833124358828</v>
      </c>
      <c r="E50" s="4">
        <f t="shared" si="3"/>
        <v>1.8796751228316457</v>
      </c>
      <c r="G50" s="4">
        <f t="shared" si="1"/>
        <v>1.034887442654433</v>
      </c>
    </row>
    <row r="51" spans="1:7" x14ac:dyDescent="0.2">
      <c r="A51" s="4">
        <f>IF('True_Odds_Calculator_2-way'!A52="","",'True_Odds_Calculator_2-way'!A52)</f>
        <v>1.99</v>
      </c>
      <c r="B51" s="4">
        <f>IF('True_Odds_Calculator_2-way'!B52="","",'True_Odds_Calculator_2-way'!B52)</f>
        <v>1.88</v>
      </c>
      <c r="C51" s="4">
        <f t="shared" si="0"/>
        <v>3.4427456431091574E-2</v>
      </c>
      <c r="D51" s="4">
        <f t="shared" si="2"/>
        <v>2.0605860321656753</v>
      </c>
      <c r="E51" s="4">
        <f t="shared" si="3"/>
        <v>1.9428749480681344</v>
      </c>
      <c r="G51" s="4">
        <f t="shared" si="1"/>
        <v>1.0344274564310916</v>
      </c>
    </row>
    <row r="52" spans="1:7" x14ac:dyDescent="0.2">
      <c r="A52" s="4">
        <f>IF('True_Odds_Calculator_2-way'!A53="","",'True_Odds_Calculator_2-way'!A53)</f>
        <v>2.13</v>
      </c>
      <c r="B52" s="4">
        <f>IF('True_Odds_Calculator_2-way'!B53="","",'True_Odds_Calculator_2-way'!B53)</f>
        <v>1.76</v>
      </c>
      <c r="C52" s="4">
        <f t="shared" si="0"/>
        <v>3.7665386256935607E-2</v>
      </c>
      <c r="D52" s="4">
        <f t="shared" si="2"/>
        <v>2.2190126672191313</v>
      </c>
      <c r="E52" s="4">
        <f t="shared" si="3"/>
        <v>1.8203360202000585</v>
      </c>
      <c r="G52" s="4">
        <f t="shared" si="1"/>
        <v>1.0376653862569356</v>
      </c>
    </row>
    <row r="53" spans="1:7" x14ac:dyDescent="0.2">
      <c r="A53" s="4">
        <f>IF('True_Odds_Calculator_2-way'!A54="","",'True_Odds_Calculator_2-way'!A54)</f>
        <v>2.36</v>
      </c>
      <c r="B53" s="4">
        <f>IF('True_Odds_Calculator_2-way'!B54="","",'True_Odds_Calculator_2-way'!B54)</f>
        <v>1.63</v>
      </c>
      <c r="C53" s="4">
        <f t="shared" si="0"/>
        <v>3.7225746074659449E-2</v>
      </c>
      <c r="D53" s="4">
        <f t="shared" si="2"/>
        <v>2.4684291581108826</v>
      </c>
      <c r="E53" s="4">
        <f t="shared" si="3"/>
        <v>1.6809998252053835</v>
      </c>
      <c r="G53" s="4">
        <f t="shared" si="1"/>
        <v>1.0372257460746594</v>
      </c>
    </row>
    <row r="54" spans="1:7" x14ac:dyDescent="0.2">
      <c r="A54" s="4">
        <f>IF('True_Odds_Calculator_2-way'!A55="","",'True_Odds_Calculator_2-way'!A55)</f>
        <v>1.81</v>
      </c>
      <c r="B54" s="4">
        <f>IF('True_Odds_Calculator_2-way'!B55="","",'True_Odds_Calculator_2-way'!B55)</f>
        <v>2.06</v>
      </c>
      <c r="C54" s="4">
        <f t="shared" si="0"/>
        <v>3.7923081049187513E-2</v>
      </c>
      <c r="D54" s="4">
        <f t="shared" si="2"/>
        <v>1.8743276529432467</v>
      </c>
      <c r="E54" s="4">
        <f t="shared" si="3"/>
        <v>2.1437359857413907</v>
      </c>
      <c r="G54" s="4">
        <f t="shared" si="1"/>
        <v>1.0379230810491875</v>
      </c>
    </row>
    <row r="55" spans="1:7" x14ac:dyDescent="0.2">
      <c r="A55" s="4">
        <f>IF('True_Odds_Calculator_2-way'!A56="","",'True_Odds_Calculator_2-way'!A56)</f>
        <v>1.7</v>
      </c>
      <c r="B55" s="4">
        <f>IF('True_Odds_Calculator_2-way'!B56="","",'True_Odds_Calculator_2-way'!B56)</f>
        <v>2.21</v>
      </c>
      <c r="C55" s="4">
        <f t="shared" si="0"/>
        <v>4.0723981900452566E-2</v>
      </c>
      <c r="D55" s="4">
        <f t="shared" si="2"/>
        <v>1.760956175298805</v>
      </c>
      <c r="E55" s="4">
        <f t="shared" si="3"/>
        <v>2.3141361256544504</v>
      </c>
      <c r="G55" s="4">
        <f t="shared" si="1"/>
        <v>1.0407239819004526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1.86</v>
      </c>
      <c r="C56" s="4">
        <f t="shared" si="0"/>
        <v>3.5146846413095734E-2</v>
      </c>
      <c r="D56" s="4">
        <f t="shared" si="2"/>
        <v>2.0835980605249955</v>
      </c>
      <c r="E56" s="4">
        <f t="shared" si="3"/>
        <v>1.9228514118191637</v>
      </c>
      <c r="G56" s="4">
        <f t="shared" si="1"/>
        <v>1.0351468464130957</v>
      </c>
    </row>
    <row r="57" spans="1:7" x14ac:dyDescent="0.2">
      <c r="A57" s="4">
        <f>IF('True_Odds_Calculator_2-way'!A58="","",'True_Odds_Calculator_2-way'!A58)</f>
        <v>2.12</v>
      </c>
      <c r="B57" s="4">
        <f>IF('True_Odds_Calculator_2-way'!B58="","",'True_Odds_Calculator_2-way'!B58)</f>
        <v>1.76</v>
      </c>
      <c r="C57" s="4">
        <f t="shared" si="0"/>
        <v>3.9879931389365408E-2</v>
      </c>
      <c r="D57" s="4">
        <f t="shared" si="2"/>
        <v>2.213573801613669</v>
      </c>
      <c r="E57" s="4">
        <f t="shared" si="3"/>
        <v>1.8240125146656239</v>
      </c>
      <c r="G57" s="4">
        <f t="shared" si="1"/>
        <v>1.0398799313893654</v>
      </c>
    </row>
    <row r="58" spans="1:7" x14ac:dyDescent="0.2">
      <c r="A58" s="4">
        <f>IF('True_Odds_Calculator_2-way'!A59="","",'True_Odds_Calculator_2-way'!A59)</f>
        <v>2.02</v>
      </c>
      <c r="B58" s="4">
        <f>IF('True_Odds_Calculator_2-way'!B59="","",'True_Odds_Calculator_2-way'!B59)</f>
        <v>1.85</v>
      </c>
      <c r="C58" s="4">
        <f t="shared" si="0"/>
        <v>3.5590045491035394E-2</v>
      </c>
      <c r="D58" s="4">
        <f t="shared" si="2"/>
        <v>2.0953181945612553</v>
      </c>
      <c r="E58" s="4">
        <f t="shared" si="3"/>
        <v>1.9129767084719731</v>
      </c>
      <c r="G58" s="4">
        <f t="shared" si="1"/>
        <v>1.0355900454910354</v>
      </c>
    </row>
    <row r="59" spans="1:7" x14ac:dyDescent="0.2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3.1884980635577431E-2</v>
      </c>
      <c r="D59" s="4">
        <f t="shared" si="2"/>
        <v>2.1299508446804905</v>
      </c>
      <c r="E59" s="4">
        <f t="shared" si="3"/>
        <v>1.8849942497124856</v>
      </c>
      <c r="G59" s="4">
        <f t="shared" si="1"/>
        <v>1.0318849806355774</v>
      </c>
    </row>
    <row r="60" spans="1:7" x14ac:dyDescent="0.2">
      <c r="A60" s="4">
        <f>IF('True_Odds_Calculator_2-way'!A61="","",'True_Odds_Calculator_2-way'!A61)</f>
        <v>1.88</v>
      </c>
      <c r="B60" s="4">
        <f>IF('True_Odds_Calculator_2-way'!B61="","",'True_Odds_Calculator_2-way'!B61)</f>
        <v>2</v>
      </c>
      <c r="C60" s="4">
        <f t="shared" si="0"/>
        <v>3.1914893617021267E-2</v>
      </c>
      <c r="D60" s="4">
        <f t="shared" si="2"/>
        <v>1.9381443298969072</v>
      </c>
      <c r="E60" s="4">
        <f t="shared" si="3"/>
        <v>2.0659340659340657</v>
      </c>
      <c r="G60" s="4">
        <f t="shared" si="1"/>
        <v>1.0319148936170213</v>
      </c>
    </row>
    <row r="61" spans="1:7" x14ac:dyDescent="0.2">
      <c r="A61" s="4">
        <f>IF('True_Odds_Calculator_2-way'!A62="","",'True_Odds_Calculator_2-way'!A62)</f>
        <v>2.13</v>
      </c>
      <c r="B61" s="4">
        <f>IF('True_Odds_Calculator_2-way'!B62="","",'True_Odds_Calculator_2-way'!B62)</f>
        <v>1.76</v>
      </c>
      <c r="C61" s="4">
        <f t="shared" si="0"/>
        <v>3.7665386256935607E-2</v>
      </c>
      <c r="D61" s="4">
        <f t="shared" si="2"/>
        <v>2.2190126672191313</v>
      </c>
      <c r="E61" s="4">
        <f t="shared" si="3"/>
        <v>1.8203360202000585</v>
      </c>
      <c r="G61" s="4">
        <f t="shared" si="1"/>
        <v>1.0376653862569356</v>
      </c>
    </row>
    <row r="62" spans="1:7" x14ac:dyDescent="0.2">
      <c r="A62" s="4">
        <f>IF('True_Odds_Calculator_2-way'!A63="","",'True_Odds_Calculator_2-way'!A63)</f>
        <v>2.11</v>
      </c>
      <c r="B62" s="4">
        <f>IF('True_Odds_Calculator_2-way'!B63="","",'True_Odds_Calculator_2-way'!B63)</f>
        <v>1.78</v>
      </c>
      <c r="C62" s="4">
        <f t="shared" si="0"/>
        <v>3.5731402098088338E-2</v>
      </c>
      <c r="D62" s="4">
        <f t="shared" si="2"/>
        <v>2.1926557300484557</v>
      </c>
      <c r="E62" s="4">
        <f t="shared" si="3"/>
        <v>1.8384649273092173</v>
      </c>
      <c r="G62" s="4">
        <f t="shared" si="1"/>
        <v>1.0357314020980883</v>
      </c>
    </row>
    <row r="63" spans="1:7" x14ac:dyDescent="0.2">
      <c r="A63" s="4">
        <f>IF('True_Odds_Calculator_2-way'!A64="","",'True_Odds_Calculator_2-way'!A64)</f>
        <v>2.12</v>
      </c>
      <c r="B63" s="4">
        <f>IF('True_Odds_Calculator_2-way'!B64="","",'True_Odds_Calculator_2-way'!B64)</f>
        <v>1.76</v>
      </c>
      <c r="C63" s="4">
        <f t="shared" si="0"/>
        <v>3.9879931389365408E-2</v>
      </c>
      <c r="D63" s="4">
        <f t="shared" si="2"/>
        <v>2.213573801613669</v>
      </c>
      <c r="E63" s="4">
        <f t="shared" si="3"/>
        <v>1.8240125146656239</v>
      </c>
      <c r="G63" s="4">
        <f t="shared" si="1"/>
        <v>1.0398799313893654</v>
      </c>
    </row>
    <row r="64" spans="1:7" x14ac:dyDescent="0.2">
      <c r="A64" s="4">
        <f>IF('True_Odds_Calculator_2-way'!A65="","",'True_Odds_Calculator_2-way'!A65)</f>
        <v>2.06</v>
      </c>
      <c r="B64" s="4">
        <f>IF('True_Odds_Calculator_2-way'!B65="","",'True_Odds_Calculator_2-way'!B65)</f>
        <v>1.83</v>
      </c>
      <c r="C64" s="4">
        <f t="shared" si="0"/>
        <v>3.1884980635577431E-2</v>
      </c>
      <c r="D64" s="4">
        <f t="shared" si="2"/>
        <v>2.1299508446804905</v>
      </c>
      <c r="E64" s="4">
        <f t="shared" si="3"/>
        <v>1.8849942497124856</v>
      </c>
      <c r="G64" s="4">
        <f t="shared" si="1"/>
        <v>1.0318849806355774</v>
      </c>
    </row>
    <row r="65" spans="1:7" x14ac:dyDescent="0.2">
      <c r="A65" s="4">
        <f>IF('True_Odds_Calculator_2-way'!A66="","",'True_Odds_Calculator_2-way'!A66)</f>
        <v>2.02</v>
      </c>
      <c r="B65" s="4">
        <f>IF('True_Odds_Calculator_2-way'!B66="","",'True_Odds_Calculator_2-way'!B66)</f>
        <v>1.85</v>
      </c>
      <c r="C65" s="4">
        <f t="shared" si="0"/>
        <v>3.5590045491035394E-2</v>
      </c>
      <c r="D65" s="4">
        <f t="shared" si="2"/>
        <v>2.0953181945612553</v>
      </c>
      <c r="E65" s="4">
        <f t="shared" si="3"/>
        <v>1.9129767084719731</v>
      </c>
      <c r="G65" s="4">
        <f t="shared" si="1"/>
        <v>1.0355900454910354</v>
      </c>
    </row>
    <row r="66" spans="1:7" x14ac:dyDescent="0.2">
      <c r="A66" s="4">
        <f>IF('True_Odds_Calculator_2-way'!A67="","",'True_Odds_Calculator_2-way'!A67)</f>
        <v>1.88</v>
      </c>
      <c r="B66" s="4">
        <f>IF('True_Odds_Calculator_2-way'!B67="","",'True_Odds_Calculator_2-way'!B67)</f>
        <v>1.99</v>
      </c>
      <c r="C66" s="4">
        <f t="shared" ref="C66:C129" si="4">IF(A66="","",((1/A66)+(1/B66))-1)</f>
        <v>3.4427456431091574E-2</v>
      </c>
      <c r="D66" s="4">
        <f t="shared" si="2"/>
        <v>1.9428749480681344</v>
      </c>
      <c r="E66" s="4">
        <f t="shared" si="3"/>
        <v>2.0605860321656753</v>
      </c>
      <c r="G66" s="4">
        <f t="shared" ref="G66:G129" si="5">IF(A66="","",C66+1)</f>
        <v>1.0344274564310916</v>
      </c>
    </row>
    <row r="67" spans="1:7" x14ac:dyDescent="0.2">
      <c r="A67" s="4">
        <f>IF('True_Odds_Calculator_2-way'!A68="","",'True_Odds_Calculator_2-way'!A68)</f>
        <v>2.0099999999999998</v>
      </c>
      <c r="B67" s="4">
        <f>IF('True_Odds_Calculator_2-way'!B68="","",'True_Odds_Calculator_2-way'!B68)</f>
        <v>1.86</v>
      </c>
      <c r="C67" s="4">
        <f t="shared" si="4"/>
        <v>3.5146846413095734E-2</v>
      </c>
      <c r="D67" s="4">
        <f t="shared" ref="D67:D130" si="6">IF(A67="","",(2*A67)/(2-($C67*A67)))</f>
        <v>2.0835980605249955</v>
      </c>
      <c r="E67" s="4">
        <f t="shared" ref="E67:E130" si="7">IF(B67="","",(2*B67)/(2-($C67*B67)))</f>
        <v>1.9228514118191637</v>
      </c>
      <c r="G67" s="4">
        <f t="shared" si="5"/>
        <v>1.0351468464130957</v>
      </c>
    </row>
    <row r="68" spans="1:7" x14ac:dyDescent="0.2">
      <c r="A68" s="4">
        <f>IF('True_Odds_Calculator_2-way'!A69="","",'True_Odds_Calculator_2-way'!A69)</f>
        <v>2.37</v>
      </c>
      <c r="B68" s="4">
        <f>IF('True_Odds_Calculator_2-way'!B69="","",'True_Odds_Calculator_2-way'!B69)</f>
        <v>1.62</v>
      </c>
      <c r="C68" s="4">
        <f t="shared" si="4"/>
        <v>3.9224878887325954E-2</v>
      </c>
      <c r="D68" s="4">
        <f t="shared" si="6"/>
        <v>2.4855311711011843</v>
      </c>
      <c r="E68" s="4">
        <f t="shared" si="7"/>
        <v>1.6731598901817231</v>
      </c>
      <c r="G68" s="4">
        <f t="shared" si="5"/>
        <v>1.039224878887326</v>
      </c>
    </row>
    <row r="69" spans="1:7" x14ac:dyDescent="0.2">
      <c r="A69" s="4">
        <f>IF('True_Odds_Calculator_2-way'!A70="","",'True_Odds_Calculator_2-way'!A70)</f>
        <v>2.16</v>
      </c>
      <c r="B69" s="4">
        <f>IF('True_Odds_Calculator_2-way'!B70="","",'True_Odds_Calculator_2-way'!B70)</f>
        <v>1.74</v>
      </c>
      <c r="C69" s="4">
        <f t="shared" si="4"/>
        <v>3.7675606641123682E-2</v>
      </c>
      <c r="D69" s="4">
        <f t="shared" si="6"/>
        <v>2.2516175413371671</v>
      </c>
      <c r="E69" s="4">
        <f t="shared" si="7"/>
        <v>1.7989661114302122</v>
      </c>
      <c r="G69" s="4">
        <f t="shared" si="5"/>
        <v>1.0376756066411237</v>
      </c>
    </row>
    <row r="70" spans="1:7" x14ac:dyDescent="0.2">
      <c r="A70" s="4">
        <f>IF('True_Odds_Calculator_2-way'!A71="","",'True_Odds_Calculator_2-way'!A71)</f>
        <v>2.16</v>
      </c>
      <c r="B70" s="4">
        <f>IF('True_Odds_Calculator_2-way'!B71="","",'True_Odds_Calculator_2-way'!B71)</f>
        <v>1.72</v>
      </c>
      <c r="C70" s="4">
        <f t="shared" si="4"/>
        <v>4.4358311800172245E-2</v>
      </c>
      <c r="D70" s="4">
        <f t="shared" si="6"/>
        <v>2.2686858817782118</v>
      </c>
      <c r="E70" s="4">
        <f t="shared" si="7"/>
        <v>1.7882171736619177</v>
      </c>
      <c r="G70" s="4">
        <f t="shared" si="5"/>
        <v>1.0443583118001722</v>
      </c>
    </row>
    <row r="71" spans="1:7" x14ac:dyDescent="0.2">
      <c r="A71" s="4">
        <f>IF('True_Odds_Calculator_2-way'!A72="","",'True_Odds_Calculator_2-way'!A72)</f>
        <v>1.68</v>
      </c>
      <c r="B71" s="4">
        <f>IF('True_Odds_Calculator_2-way'!B72="","",'True_Odds_Calculator_2-way'!B72)</f>
        <v>2.23</v>
      </c>
      <c r="C71" s="4">
        <f t="shared" si="4"/>
        <v>4.3668588511637907E-2</v>
      </c>
      <c r="D71" s="4">
        <f t="shared" si="6"/>
        <v>1.7439716972348942</v>
      </c>
      <c r="E71" s="4">
        <f t="shared" si="7"/>
        <v>2.3441371542985863</v>
      </c>
      <c r="G71" s="4">
        <f t="shared" si="5"/>
        <v>1.0436685885116379</v>
      </c>
    </row>
    <row r="72" spans="1:7" x14ac:dyDescent="0.2">
      <c r="A72" s="4">
        <f>IF('True_Odds_Calculator_2-way'!A73="","",'True_Odds_Calculator_2-way'!A73)</f>
        <v>2.16</v>
      </c>
      <c r="B72" s="4">
        <f>IF('True_Odds_Calculator_2-way'!B73="","",'True_Odds_Calculator_2-way'!B73)</f>
        <v>1.72</v>
      </c>
      <c r="C72" s="4">
        <f t="shared" si="4"/>
        <v>4.4358311800172245E-2</v>
      </c>
      <c r="D72" s="4">
        <f t="shared" si="6"/>
        <v>2.2686858817782118</v>
      </c>
      <c r="E72" s="4">
        <f t="shared" si="7"/>
        <v>1.7882171736619177</v>
      </c>
      <c r="G72" s="4">
        <f t="shared" si="5"/>
        <v>1.0443583118001722</v>
      </c>
    </row>
    <row r="73" spans="1:7" x14ac:dyDescent="0.2">
      <c r="A73" s="4">
        <f>IF('True_Odds_Calculator_2-way'!A74="","",'True_Odds_Calculator_2-way'!A74)</f>
        <v>1.5</v>
      </c>
      <c r="B73" s="4">
        <f>IF('True_Odds_Calculator_2-way'!B74="","",'True_Odds_Calculator_2-way'!B74)</f>
        <v>2.61</v>
      </c>
      <c r="C73" s="4">
        <f t="shared" si="4"/>
        <v>4.9808429118773923E-2</v>
      </c>
      <c r="D73" s="4">
        <f t="shared" si="6"/>
        <v>1.5582089552238805</v>
      </c>
      <c r="E73" s="4">
        <f t="shared" si="7"/>
        <v>2.7914438502673793</v>
      </c>
      <c r="G73" s="4">
        <f t="shared" si="5"/>
        <v>1.0498084291187739</v>
      </c>
    </row>
    <row r="74" spans="1:7" x14ac:dyDescent="0.2">
      <c r="A74" s="4">
        <f>IF('True_Odds_Calculator_2-way'!A75="","",'True_Odds_Calculator_2-way'!A75)</f>
        <v>1.95</v>
      </c>
      <c r="B74" s="4">
        <f>IF('True_Odds_Calculator_2-way'!B75="","",'True_Odds_Calculator_2-way'!B75)</f>
        <v>1.9</v>
      </c>
      <c r="C74" s="4">
        <f t="shared" si="4"/>
        <v>3.9136302294197067E-2</v>
      </c>
      <c r="D74" s="4">
        <f t="shared" si="6"/>
        <v>2.027359781121751</v>
      </c>
      <c r="E74" s="4">
        <f t="shared" si="7"/>
        <v>1.9733688415446073</v>
      </c>
      <c r="G74" s="4">
        <f t="shared" si="5"/>
        <v>1.0391363022941971</v>
      </c>
    </row>
    <row r="75" spans="1:7" x14ac:dyDescent="0.2">
      <c r="A75" s="4">
        <f>IF('True_Odds_Calculator_2-way'!A76="","",'True_Odds_Calculator_2-way'!A76)</f>
        <v>1.75</v>
      </c>
      <c r="B75" s="4">
        <f>IF('True_Odds_Calculator_2-way'!B76="","",'True_Odds_Calculator_2-way'!B76)</f>
        <v>2.12</v>
      </c>
      <c r="C75" s="4">
        <f t="shared" si="4"/>
        <v>4.3126684636118462E-2</v>
      </c>
      <c r="D75" s="4">
        <f t="shared" si="6"/>
        <v>1.8186274509803919</v>
      </c>
      <c r="E75" s="4">
        <f t="shared" si="7"/>
        <v>2.2215568862275448</v>
      </c>
      <c r="G75" s="4">
        <f t="shared" si="5"/>
        <v>1.0431266846361185</v>
      </c>
    </row>
    <row r="76" spans="1:7" x14ac:dyDescent="0.2">
      <c r="A76" s="4">
        <f>IF('True_Odds_Calculator_2-way'!A77="","",'True_Odds_Calculator_2-way'!A77)</f>
        <v>1.97</v>
      </c>
      <c r="B76" s="4">
        <f>IF('True_Odds_Calculator_2-way'!B77="","",'True_Odds_Calculator_2-way'!B77)</f>
        <v>1.88</v>
      </c>
      <c r="C76" s="4">
        <f t="shared" si="4"/>
        <v>3.9529106814990778E-2</v>
      </c>
      <c r="D76" s="4">
        <f t="shared" si="6"/>
        <v>2.049811822005756</v>
      </c>
      <c r="E76" s="4">
        <f t="shared" si="7"/>
        <v>1.9525516659637281</v>
      </c>
      <c r="G76" s="4">
        <f t="shared" si="5"/>
        <v>1.0395291068149908</v>
      </c>
    </row>
    <row r="77" spans="1:7" x14ac:dyDescent="0.2">
      <c r="A77" s="4">
        <f>IF('True_Odds_Calculator_2-way'!A78="","",'True_Odds_Calculator_2-way'!A78)</f>
        <v>1.85</v>
      </c>
      <c r="B77" s="4">
        <f>IF('True_Odds_Calculator_2-way'!B78="","",'True_Odds_Calculator_2-way'!B78)</f>
        <v>2.0099999999999998</v>
      </c>
      <c r="C77" s="4">
        <f t="shared" si="4"/>
        <v>3.80529783514858E-2</v>
      </c>
      <c r="D77" s="4">
        <f t="shared" si="6"/>
        <v>1.9174938764986464</v>
      </c>
      <c r="E77" s="4">
        <f t="shared" si="7"/>
        <v>2.0899255304201207</v>
      </c>
      <c r="G77" s="4">
        <f t="shared" si="5"/>
        <v>1.0380529783514858</v>
      </c>
    </row>
    <row r="78" spans="1:7" x14ac:dyDescent="0.2">
      <c r="A78" s="4">
        <f>IF('True_Odds_Calculator_2-way'!A79="","",'True_Odds_Calculator_2-way'!A79)</f>
        <v>1.81</v>
      </c>
      <c r="B78" s="4">
        <f>IF('True_Odds_Calculator_2-way'!B79="","",'True_Odds_Calculator_2-way'!B79)</f>
        <v>2.1</v>
      </c>
      <c r="C78" s="4">
        <f t="shared" si="4"/>
        <v>2.8676664035780064E-2</v>
      </c>
      <c r="D78" s="4">
        <f t="shared" si="6"/>
        <v>1.858225372769494</v>
      </c>
      <c r="E78" s="4">
        <f t="shared" si="7"/>
        <v>2.1651951011107946</v>
      </c>
      <c r="G78" s="4">
        <f t="shared" si="5"/>
        <v>1.0286766640357801</v>
      </c>
    </row>
    <row r="79" spans="1:7" x14ac:dyDescent="0.2">
      <c r="A79" s="4">
        <f>IF('True_Odds_Calculator_2-way'!A80="","",'True_Odds_Calculator_2-way'!A80)</f>
        <v>2.0699999999999998</v>
      </c>
      <c r="B79" s="4">
        <f>IF('True_Odds_Calculator_2-way'!B80="","",'True_Odds_Calculator_2-way'!B80)</f>
        <v>1.85</v>
      </c>
      <c r="C79" s="4">
        <f t="shared" si="4"/>
        <v>2.3632327980154022E-2</v>
      </c>
      <c r="D79" s="4">
        <f t="shared" si="6"/>
        <v>2.1219005402410303</v>
      </c>
      <c r="E79" s="4">
        <f t="shared" si="7"/>
        <v>1.8913446104457341</v>
      </c>
      <c r="G79" s="4">
        <f t="shared" si="5"/>
        <v>1.023632327980154</v>
      </c>
    </row>
    <row r="80" spans="1:7" x14ac:dyDescent="0.2">
      <c r="A80" s="4">
        <f>IF('True_Odds_Calculator_2-way'!A81="","",'True_Odds_Calculator_2-way'!A81)</f>
        <v>2.4900000000000002</v>
      </c>
      <c r="B80" s="4">
        <f>IF('True_Odds_Calculator_2-way'!B81="","",'True_Odds_Calculator_2-way'!B81)</f>
        <v>1.56</v>
      </c>
      <c r="C80" s="4">
        <f t="shared" si="4"/>
        <v>4.26320667284521E-2</v>
      </c>
      <c r="D80" s="4">
        <f t="shared" si="6"/>
        <v>2.6295694557270508</v>
      </c>
      <c r="E80" s="4">
        <f t="shared" si="7"/>
        <v>1.6136590229312062</v>
      </c>
      <c r="G80" s="4">
        <f t="shared" si="5"/>
        <v>1.0426320667284521</v>
      </c>
    </row>
    <row r="81" spans="1:7" x14ac:dyDescent="0.2">
      <c r="A81" s="4">
        <f>IF('True_Odds_Calculator_2-way'!A82="","",'True_Odds_Calculator_2-way'!A82)</f>
        <v>2.7</v>
      </c>
      <c r="B81" s="4">
        <f>IF('True_Odds_Calculator_2-way'!B82="","",'True_Odds_Calculator_2-way'!B82)</f>
        <v>1.49</v>
      </c>
      <c r="C81" s="4">
        <f t="shared" si="4"/>
        <v>4.1511309967685817E-2</v>
      </c>
      <c r="D81" s="4">
        <f t="shared" si="6"/>
        <v>2.8602915037326699</v>
      </c>
      <c r="E81" s="4">
        <f t="shared" si="7"/>
        <v>1.537550162430728</v>
      </c>
      <c r="G81" s="4">
        <f t="shared" si="5"/>
        <v>1.0415113099676858</v>
      </c>
    </row>
    <row r="82" spans="1:7" x14ac:dyDescent="0.2">
      <c r="A82" s="4">
        <f>IF('True_Odds_Calculator_2-way'!A83="","",'True_Odds_Calculator_2-way'!A83)</f>
        <v>2.21</v>
      </c>
      <c r="B82" s="4">
        <f>IF('True_Odds_Calculator_2-way'!B83="","",'True_Odds_Calculator_2-way'!B83)</f>
        <v>1.69</v>
      </c>
      <c r="C82" s="4">
        <f t="shared" si="4"/>
        <v>4.4204664114166459E-2</v>
      </c>
      <c r="D82" s="4">
        <f t="shared" si="6"/>
        <v>2.3234937323089366</v>
      </c>
      <c r="E82" s="4">
        <f t="shared" si="7"/>
        <v>1.7555759242285367</v>
      </c>
      <c r="G82" s="4">
        <f t="shared" si="5"/>
        <v>1.0442046641141665</v>
      </c>
    </row>
    <row r="83" spans="1:7" x14ac:dyDescent="0.2">
      <c r="A83" s="4">
        <f>IF('True_Odds_Calculator_2-way'!A84="","",'True_Odds_Calculator_2-way'!A84)</f>
        <v>2.57</v>
      </c>
      <c r="B83" s="4">
        <f>IF('True_Odds_Calculator_2-way'!B84="","",'True_Odds_Calculator_2-way'!B84)</f>
        <v>1.53</v>
      </c>
      <c r="C83" s="4">
        <f t="shared" si="4"/>
        <v>4.2699829607588891E-2</v>
      </c>
      <c r="D83" s="4">
        <f t="shared" si="6"/>
        <v>2.7192005808927768</v>
      </c>
      <c r="E83" s="4">
        <f t="shared" si="7"/>
        <v>1.5816656945757326</v>
      </c>
      <c r="G83" s="4">
        <f t="shared" si="5"/>
        <v>1.0426998296075889</v>
      </c>
    </row>
    <row r="84" spans="1:7" x14ac:dyDescent="0.2">
      <c r="A84" s="4">
        <f>IF('True_Odds_Calculator_2-way'!A85="","",'True_Odds_Calculator_2-way'!A85)</f>
        <v>2.13</v>
      </c>
      <c r="B84" s="4">
        <f>IF('True_Odds_Calculator_2-way'!B85="","",'True_Odds_Calculator_2-way'!B85)</f>
        <v>1.75</v>
      </c>
      <c r="C84" s="4">
        <f t="shared" si="4"/>
        <v>4.091213950368866E-2</v>
      </c>
      <c r="D84" s="4">
        <f t="shared" si="6"/>
        <v>2.2270351008215079</v>
      </c>
      <c r="E84" s="4">
        <f t="shared" si="7"/>
        <v>1.8149726110772972</v>
      </c>
      <c r="G84" s="4">
        <f t="shared" si="5"/>
        <v>1.0409121395036887</v>
      </c>
    </row>
    <row r="85" spans="1:7" x14ac:dyDescent="0.2">
      <c r="A85" s="4">
        <f>IF('True_Odds_Calculator_2-way'!A86="","",'True_Odds_Calculator_2-way'!A86)</f>
        <v>2.4700000000000002</v>
      </c>
      <c r="B85" s="4">
        <f>IF('True_Odds_Calculator_2-way'!B86="","",'True_Odds_Calculator_2-way'!B86)</f>
        <v>1.56</v>
      </c>
      <c r="C85" s="4">
        <f t="shared" si="4"/>
        <v>4.5883940620782715E-2</v>
      </c>
      <c r="D85" s="4">
        <f t="shared" si="6"/>
        <v>2.6183745583038869</v>
      </c>
      <c r="E85" s="4">
        <f t="shared" si="7"/>
        <v>1.6179039301310043</v>
      </c>
      <c r="G85" s="4">
        <f t="shared" si="5"/>
        <v>1.0458839406207827</v>
      </c>
    </row>
    <row r="86" spans="1:7" x14ac:dyDescent="0.2">
      <c r="A86" s="4">
        <f>IF('True_Odds_Calculator_2-way'!A87="","",'True_Odds_Calculator_2-way'!A87)</f>
        <v>2.33</v>
      </c>
      <c r="B86" s="4">
        <f>IF('True_Odds_Calculator_2-way'!B87="","",'True_Odds_Calculator_2-way'!B87)</f>
        <v>1.63</v>
      </c>
      <c r="C86" s="4">
        <f t="shared" si="4"/>
        <v>4.2681481871560623E-2</v>
      </c>
      <c r="D86" s="4">
        <f t="shared" si="6"/>
        <v>2.4519190419316312</v>
      </c>
      <c r="E86" s="4">
        <f t="shared" si="7"/>
        <v>1.6887436359189842</v>
      </c>
      <c r="G86" s="4">
        <f t="shared" si="5"/>
        <v>1.0426814818715606</v>
      </c>
    </row>
    <row r="87" spans="1:7" x14ac:dyDescent="0.2">
      <c r="A87" s="4">
        <f>IF('True_Odds_Calculator_2-way'!A88="","",'True_Odds_Calculator_2-way'!A88)</f>
        <v>2.35</v>
      </c>
      <c r="B87" s="4">
        <f>IF('True_Odds_Calculator_2-way'!B88="","",'True_Odds_Calculator_2-way'!B88)</f>
        <v>1.62</v>
      </c>
      <c r="C87" s="4">
        <f t="shared" si="4"/>
        <v>4.2815865510900997E-2</v>
      </c>
      <c r="D87" s="4">
        <f t="shared" si="6"/>
        <v>2.4744881377965555</v>
      </c>
      <c r="E87" s="4">
        <f t="shared" si="7"/>
        <v>1.6782014547057529</v>
      </c>
      <c r="G87" s="4">
        <f t="shared" si="5"/>
        <v>1.042815865510901</v>
      </c>
    </row>
    <row r="88" spans="1:7" x14ac:dyDescent="0.2">
      <c r="A88" s="4">
        <f>IF('True_Odds_Calculator_2-way'!A89="","",'True_Odds_Calculator_2-way'!A89)</f>
        <v>2.42</v>
      </c>
      <c r="B88" s="4">
        <f>IF('True_Odds_Calculator_2-way'!B89="","",'True_Odds_Calculator_2-way'!B89)</f>
        <v>1.56</v>
      </c>
      <c r="C88" s="4">
        <f t="shared" si="4"/>
        <v>5.4248781521508693E-2</v>
      </c>
      <c r="D88" s="4">
        <f t="shared" si="6"/>
        <v>2.5900109769484079</v>
      </c>
      <c r="E88" s="4">
        <f t="shared" si="7"/>
        <v>1.6289264756644803</v>
      </c>
      <c r="G88" s="4">
        <f t="shared" si="5"/>
        <v>1.0542487815215087</v>
      </c>
    </row>
    <row r="89" spans="1:7" x14ac:dyDescent="0.2">
      <c r="A89" s="4">
        <f>IF('True_Odds_Calculator_2-way'!A90="","",'True_Odds_Calculator_2-way'!A90)</f>
        <v>2.1800000000000002</v>
      </c>
      <c r="B89" s="4">
        <f>IF('True_Odds_Calculator_2-way'!B90="","",'True_Odds_Calculator_2-way'!B90)</f>
        <v>1.68</v>
      </c>
      <c r="C89" s="4">
        <f t="shared" si="4"/>
        <v>5.3953691568370488E-2</v>
      </c>
      <c r="D89" s="4">
        <f t="shared" si="6"/>
        <v>2.3162155325069569</v>
      </c>
      <c r="E89" s="4">
        <f t="shared" si="7"/>
        <v>1.7597539880837978</v>
      </c>
      <c r="G89" s="4">
        <f t="shared" si="5"/>
        <v>1.0539536915683705</v>
      </c>
    </row>
    <row r="90" spans="1:7" x14ac:dyDescent="0.2">
      <c r="A90" s="4">
        <f>IF('True_Odds_Calculator_2-way'!A91="","",'True_Odds_Calculator_2-way'!A91)</f>
        <v>1.94</v>
      </c>
      <c r="B90" s="4">
        <f>IF('True_Odds_Calculator_2-way'!B91="","",'True_Odds_Calculator_2-way'!B91)</f>
        <v>1.96</v>
      </c>
      <c r="C90" s="4">
        <f t="shared" si="4"/>
        <v>2.5667999158426325E-2</v>
      </c>
      <c r="D90" s="4">
        <f t="shared" si="6"/>
        <v>1.9895353704478862</v>
      </c>
      <c r="E90" s="4">
        <f t="shared" si="7"/>
        <v>2.0105752961082914</v>
      </c>
      <c r="G90" s="4">
        <f t="shared" si="5"/>
        <v>1.0256679991584263</v>
      </c>
    </row>
    <row r="91" spans="1:7" x14ac:dyDescent="0.2">
      <c r="A91" s="4">
        <f>IF('True_Odds_Calculator_2-way'!A92="","",'True_Odds_Calculator_2-way'!A92)</f>
        <v>2</v>
      </c>
      <c r="B91" s="4">
        <f>IF('True_Odds_Calculator_2-way'!B92="","",'True_Odds_Calculator_2-way'!B92)</f>
        <v>1.91</v>
      </c>
      <c r="C91" s="4">
        <f t="shared" si="4"/>
        <v>2.3560209424083656E-2</v>
      </c>
      <c r="D91" s="4">
        <f t="shared" si="6"/>
        <v>2.0482573726541551</v>
      </c>
      <c r="E91" s="4">
        <f t="shared" si="7"/>
        <v>1.9539641943734012</v>
      </c>
      <c r="G91" s="4">
        <f t="shared" si="5"/>
        <v>1.0235602094240837</v>
      </c>
    </row>
    <row r="92" spans="1:7" x14ac:dyDescent="0.2">
      <c r="A92" s="4">
        <f>IF('True_Odds_Calculator_2-way'!A93="","",'True_Odds_Calculator_2-way'!A93)</f>
        <v>1.67</v>
      </c>
      <c r="B92" s="4">
        <f>IF('True_Odds_Calculator_2-way'!B93="","",'True_Odds_Calculator_2-way'!B93)</f>
        <v>2.3199999999999998</v>
      </c>
      <c r="C92" s="4">
        <f t="shared" si="4"/>
        <v>2.9836877968201669E-2</v>
      </c>
      <c r="D92" s="4">
        <f t="shared" si="6"/>
        <v>1.7126690831933518</v>
      </c>
      <c r="E92" s="4">
        <f t="shared" si="7"/>
        <v>2.4031757846421042</v>
      </c>
      <c r="G92" s="4">
        <f t="shared" si="5"/>
        <v>1.0298368779682017</v>
      </c>
    </row>
    <row r="93" spans="1:7" x14ac:dyDescent="0.2">
      <c r="A93" s="4">
        <f>IF('True_Odds_Calculator_2-way'!A94="","",'True_Odds_Calculator_2-way'!A94)</f>
        <v>1.98</v>
      </c>
      <c r="B93" s="4">
        <f>IF('True_Odds_Calculator_2-way'!B94="","",'True_Odds_Calculator_2-way'!B94)</f>
        <v>1.9</v>
      </c>
      <c r="C93" s="4">
        <f t="shared" si="4"/>
        <v>3.1366294524189264E-2</v>
      </c>
      <c r="D93" s="4">
        <f t="shared" si="6"/>
        <v>2.0434546442151005</v>
      </c>
      <c r="E93" s="4">
        <f t="shared" si="7"/>
        <v>1.9583550234252993</v>
      </c>
      <c r="G93" s="4">
        <f t="shared" si="5"/>
        <v>1.0313662945241893</v>
      </c>
    </row>
    <row r="94" spans="1:7" x14ac:dyDescent="0.2">
      <c r="A94" s="4">
        <f>IF('True_Odds_Calculator_2-way'!A95="","",'True_Odds_Calculator_2-way'!A95)</f>
        <v>1.91</v>
      </c>
      <c r="B94" s="4">
        <f>IF('True_Odds_Calculator_2-way'!B95="","",'True_Odds_Calculator_2-way'!B95)</f>
        <v>1.97</v>
      </c>
      <c r="C94" s="4">
        <f t="shared" si="4"/>
        <v>3.1174422622053388E-2</v>
      </c>
      <c r="D94" s="4">
        <f t="shared" si="6"/>
        <v>1.9686085750909044</v>
      </c>
      <c r="E94" s="4">
        <f t="shared" si="7"/>
        <v>2.0324087827801334</v>
      </c>
      <c r="G94" s="4">
        <f t="shared" si="5"/>
        <v>1.0311744226220534</v>
      </c>
    </row>
    <row r="95" spans="1:7" x14ac:dyDescent="0.2">
      <c r="A95" s="4">
        <f>IF('True_Odds_Calculator_2-way'!A96="","",'True_Odds_Calculator_2-way'!A96)</f>
        <v>2.21</v>
      </c>
      <c r="B95" s="4">
        <f>IF('True_Odds_Calculator_2-way'!B96="","",'True_Odds_Calculator_2-way'!B96)</f>
        <v>1.72</v>
      </c>
      <c r="C95" s="4">
        <f t="shared" si="4"/>
        <v>3.3884036620014824E-2</v>
      </c>
      <c r="D95" s="4">
        <f t="shared" si="6"/>
        <v>2.2959652089876781</v>
      </c>
      <c r="E95" s="4">
        <f t="shared" si="7"/>
        <v>1.7716256524981358</v>
      </c>
      <c r="G95" s="4">
        <f t="shared" si="5"/>
        <v>1.0338840366200148</v>
      </c>
    </row>
    <row r="96" spans="1:7" x14ac:dyDescent="0.2">
      <c r="A96" s="4">
        <f>IF('True_Odds_Calculator_2-way'!A97="","",'True_Odds_Calculator_2-way'!A97)</f>
        <v>1.73</v>
      </c>
      <c r="B96" s="4">
        <f>IF('True_Odds_Calculator_2-way'!B97="","",'True_Odds_Calculator_2-way'!B97)</f>
        <v>2.19</v>
      </c>
      <c r="C96" s="4">
        <f t="shared" si="4"/>
        <v>3.4655686647135031E-2</v>
      </c>
      <c r="D96" s="4">
        <f t="shared" si="6"/>
        <v>1.7834631769717797</v>
      </c>
      <c r="E96" s="4">
        <f t="shared" si="7"/>
        <v>2.2763841740018629</v>
      </c>
      <c r="G96" s="4">
        <f t="shared" si="5"/>
        <v>1.034655686647135</v>
      </c>
    </row>
    <row r="97" spans="1:7" x14ac:dyDescent="0.2">
      <c r="A97" s="4">
        <f>IF('True_Odds_Calculator_2-way'!A98="","",'True_Odds_Calculator_2-way'!A98)</f>
        <v>2.04</v>
      </c>
      <c r="B97" s="4">
        <f>IF('True_Odds_Calculator_2-way'!B98="","",'True_Odds_Calculator_2-way'!B98)</f>
        <v>1.86</v>
      </c>
      <c r="C97" s="4">
        <f t="shared" si="4"/>
        <v>2.7830487033523088E-2</v>
      </c>
      <c r="D97" s="4">
        <f t="shared" si="6"/>
        <v>2.0996015936254984</v>
      </c>
      <c r="E97" s="4">
        <f t="shared" si="7"/>
        <v>1.9094202898550725</v>
      </c>
      <c r="G97" s="4">
        <f t="shared" si="5"/>
        <v>1.0278304870335231</v>
      </c>
    </row>
    <row r="98" spans="1:7" x14ac:dyDescent="0.2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4"/>
        <v>2.8338796658559762E-2</v>
      </c>
      <c r="D98" s="4">
        <f t="shared" si="6"/>
        <v>2.0159880622468553</v>
      </c>
      <c r="E98" s="4">
        <f t="shared" si="7"/>
        <v>1.9842635333613092</v>
      </c>
      <c r="G98" s="4">
        <f t="shared" si="5"/>
        <v>1.0283387966585598</v>
      </c>
    </row>
    <row r="99" spans="1:7" x14ac:dyDescent="0.2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1.79</v>
      </c>
      <c r="C99" s="4">
        <f t="shared" si="4"/>
        <v>3.7128117398625982E-2</v>
      </c>
      <c r="D99" s="4">
        <f t="shared" si="6"/>
        <v>2.1743628490889537</v>
      </c>
      <c r="E99" s="4">
        <f t="shared" si="7"/>
        <v>1.8515255747197545</v>
      </c>
      <c r="G99" s="4">
        <f t="shared" si="5"/>
        <v>1.037128117398626</v>
      </c>
    </row>
    <row r="100" spans="1:7" x14ac:dyDescent="0.2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4"/>
        <v>2.8338796658559762E-2</v>
      </c>
      <c r="D100" s="4">
        <f t="shared" si="6"/>
        <v>2.0159880622468553</v>
      </c>
      <c r="E100" s="4">
        <f t="shared" si="7"/>
        <v>1.9842635333613092</v>
      </c>
      <c r="G100" s="4">
        <f t="shared" si="5"/>
        <v>1.0283387966585598</v>
      </c>
    </row>
    <row r="101" spans="1:7" x14ac:dyDescent="0.2">
      <c r="A101" s="4">
        <f>IF('True_Odds_Calculator_2-way'!A102="","",'True_Odds_Calculator_2-way'!A102)</f>
        <v>1.8</v>
      </c>
      <c r="B101" s="4">
        <f>IF('True_Odds_Calculator_2-way'!B102="","",'True_Odds_Calculator_2-way'!B102)</f>
        <v>2.09</v>
      </c>
      <c r="C101" s="4">
        <f t="shared" si="4"/>
        <v>3.4024455077086735E-2</v>
      </c>
      <c r="D101" s="4">
        <f t="shared" si="6"/>
        <v>1.8568608094768018</v>
      </c>
      <c r="E101" s="4">
        <f t="shared" si="7"/>
        <v>2.1670506912442398</v>
      </c>
      <c r="G101" s="4">
        <f t="shared" si="5"/>
        <v>1.0340244550770867</v>
      </c>
    </row>
    <row r="102" spans="1:7" x14ac:dyDescent="0.2">
      <c r="A102" s="4">
        <f>IF('True_Odds_Calculator_2-way'!A103="","",'True_Odds_Calculator_2-way'!A103)</f>
        <v>1.56</v>
      </c>
      <c r="B102" s="4">
        <f>IF('True_Odds_Calculator_2-way'!B103="","",'True_Odds_Calculator_2-way'!B103)</f>
        <v>2.5299999999999998</v>
      </c>
      <c r="C102" s="4">
        <f t="shared" si="4"/>
        <v>3.6282558021688338E-2</v>
      </c>
      <c r="D102" s="4">
        <f t="shared" si="6"/>
        <v>1.6054344288968434</v>
      </c>
      <c r="E102" s="4">
        <f t="shared" si="7"/>
        <v>2.6517065305025525</v>
      </c>
      <c r="G102" s="4">
        <f t="shared" si="5"/>
        <v>1.0362825580216883</v>
      </c>
    </row>
    <row r="103" spans="1:7" x14ac:dyDescent="0.2">
      <c r="A103" s="4">
        <f>IF('True_Odds_Calculator_2-way'!A104="","",'True_Odds_Calculator_2-way'!A104)</f>
        <v>1.18</v>
      </c>
      <c r="B103" s="4">
        <f>IF('True_Odds_Calculator_2-way'!B104="","",'True_Odds_Calculator_2-way'!B104)</f>
        <v>4.83</v>
      </c>
      <c r="C103" s="4">
        <f t="shared" si="4"/>
        <v>5.4496964592764208E-2</v>
      </c>
      <c r="D103" s="4">
        <f t="shared" si="6"/>
        <v>1.2192012321646308</v>
      </c>
      <c r="E103" s="4">
        <f t="shared" si="7"/>
        <v>5.5620181516541436</v>
      </c>
      <c r="G103" s="4">
        <f t="shared" si="5"/>
        <v>1.0544969645927642</v>
      </c>
    </row>
    <row r="104" spans="1:7" x14ac:dyDescent="0.2">
      <c r="A104" s="4">
        <f>IF('True_Odds_Calculator_2-way'!A105="","",'True_Odds_Calculator_2-way'!A105)</f>
        <v>2.06</v>
      </c>
      <c r="B104" s="4">
        <f>IF('True_Odds_Calculator_2-way'!B105="","",'True_Odds_Calculator_2-way'!B105)</f>
        <v>1.84</v>
      </c>
      <c r="C104" s="4">
        <f t="shared" si="4"/>
        <v>2.891515407344869E-2</v>
      </c>
      <c r="D104" s="4">
        <f t="shared" si="6"/>
        <v>2.1232354918216445</v>
      </c>
      <c r="E104" s="4">
        <f t="shared" si="7"/>
        <v>1.8902852583283463</v>
      </c>
      <c r="G104" s="4">
        <f t="shared" si="5"/>
        <v>1.0289151540734487</v>
      </c>
    </row>
    <row r="105" spans="1:7" x14ac:dyDescent="0.2">
      <c r="A105" s="4">
        <f>IF('True_Odds_Calculator_2-way'!A106="","",'True_Odds_Calculator_2-way'!A106)</f>
        <v>1.78</v>
      </c>
      <c r="B105" s="4">
        <f>IF('True_Odds_Calculator_2-way'!B106="","",'True_Odds_Calculator_2-way'!B106)</f>
        <v>2.13</v>
      </c>
      <c r="C105" s="4">
        <f t="shared" si="4"/>
        <v>3.128132088410629E-2</v>
      </c>
      <c r="D105" s="4">
        <f t="shared" si="6"/>
        <v>1.8309750325976726</v>
      </c>
      <c r="E105" s="4">
        <f t="shared" si="7"/>
        <v>2.2034055907479515</v>
      </c>
      <c r="G105" s="4">
        <f t="shared" si="5"/>
        <v>1.0312813208841063</v>
      </c>
    </row>
    <row r="106" spans="1:7" x14ac:dyDescent="0.2">
      <c r="A106" s="4">
        <f>IF('True_Odds_Calculator_2-way'!A107="","",'True_Odds_Calculator_2-way'!A107)</f>
        <v>2.25</v>
      </c>
      <c r="B106" s="4">
        <f>IF('True_Odds_Calculator_2-way'!B107="","",'True_Odds_Calculator_2-way'!B107)</f>
        <v>1.68</v>
      </c>
      <c r="C106" s="4">
        <f t="shared" si="4"/>
        <v>3.9682539682539542E-2</v>
      </c>
      <c r="D106" s="4">
        <f t="shared" si="6"/>
        <v>2.3551401869158877</v>
      </c>
      <c r="E106" s="4">
        <f t="shared" si="7"/>
        <v>1.7379310344827583</v>
      </c>
      <c r="G106" s="4">
        <f t="shared" si="5"/>
        <v>1.0396825396825395</v>
      </c>
    </row>
    <row r="107" spans="1:7" x14ac:dyDescent="0.2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1.54</v>
      </c>
      <c r="C107" s="4">
        <f t="shared" si="4"/>
        <v>3.5451035451035562E-2</v>
      </c>
      <c r="D107" s="4">
        <f t="shared" si="6"/>
        <v>2.7146260123868511</v>
      </c>
      <c r="E107" s="4">
        <f t="shared" si="7"/>
        <v>1.583217560433454</v>
      </c>
      <c r="G107" s="4">
        <f t="shared" si="5"/>
        <v>1.0354510354510356</v>
      </c>
    </row>
    <row r="108" spans="1:7" x14ac:dyDescent="0.2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1.81</v>
      </c>
      <c r="C108" s="4">
        <f t="shared" si="4"/>
        <v>3.7923081049187513E-2</v>
      </c>
      <c r="D108" s="4">
        <f t="shared" si="6"/>
        <v>2.1437359857413907</v>
      </c>
      <c r="E108" s="4">
        <f t="shared" si="7"/>
        <v>1.8743276529432467</v>
      </c>
      <c r="G108" s="4">
        <f t="shared" si="5"/>
        <v>1.0379230810491875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4"/>
        <v>3.80529783514858E-2</v>
      </c>
      <c r="D109" s="4">
        <f t="shared" si="6"/>
        <v>1.9174938764986464</v>
      </c>
      <c r="E109" s="4">
        <f t="shared" si="7"/>
        <v>2.0899255304201207</v>
      </c>
      <c r="G109" s="4">
        <f t="shared" si="5"/>
        <v>1.0380529783514858</v>
      </c>
    </row>
    <row r="110" spans="1:7" x14ac:dyDescent="0.2">
      <c r="A110" s="4">
        <f>IF('True_Odds_Calculator_2-way'!A111="","",'True_Odds_Calculator_2-way'!A111)</f>
        <v>1.56</v>
      </c>
      <c r="B110" s="4">
        <f>IF('True_Odds_Calculator_2-way'!B111="","",'True_Odds_Calculator_2-way'!B111)</f>
        <v>2.48</v>
      </c>
      <c r="C110" s="4">
        <f t="shared" si="4"/>
        <v>4.4251447477253958E-2</v>
      </c>
      <c r="D110" s="4">
        <f t="shared" si="6"/>
        <v>1.6157701303040428</v>
      </c>
      <c r="E110" s="4">
        <f t="shared" si="7"/>
        <v>2.6239826370048833</v>
      </c>
      <c r="G110" s="4">
        <f t="shared" si="5"/>
        <v>1.044251447477254</v>
      </c>
    </row>
    <row r="111" spans="1:7" x14ac:dyDescent="0.2">
      <c r="A111" s="4">
        <f>IF('True_Odds_Calculator_2-way'!A112="","",'True_Odds_Calculator_2-way'!A112)</f>
        <v>2.02</v>
      </c>
      <c r="B111" s="4">
        <f>IF('True_Odds_Calculator_2-way'!B112="","",'True_Odds_Calculator_2-way'!B112)</f>
        <v>1.84</v>
      </c>
      <c r="C111" s="4">
        <f t="shared" si="4"/>
        <v>3.8527765820060234E-2</v>
      </c>
      <c r="D111" s="4">
        <f t="shared" si="6"/>
        <v>2.1017869260348339</v>
      </c>
      <c r="E111" s="4">
        <f t="shared" si="7"/>
        <v>1.9076165058509547</v>
      </c>
      <c r="G111" s="4">
        <f t="shared" si="5"/>
        <v>1.0385277658200602</v>
      </c>
    </row>
    <row r="112" spans="1:7" x14ac:dyDescent="0.2">
      <c r="A112" s="4">
        <f>IF('True_Odds_Calculator_2-way'!A113="","",'True_Odds_Calculator_2-way'!A113)</f>
        <v>1.72</v>
      </c>
      <c r="B112" s="4">
        <f>IF('True_Odds_Calculator_2-way'!B113="","",'True_Odds_Calculator_2-way'!B113)</f>
        <v>2.12</v>
      </c>
      <c r="C112" s="4">
        <f t="shared" si="4"/>
        <v>5.3093462044756512E-2</v>
      </c>
      <c r="D112" s="4">
        <f t="shared" si="6"/>
        <v>1.8022933965994465</v>
      </c>
      <c r="E112" s="4">
        <f t="shared" si="7"/>
        <v>2.2464268112370629</v>
      </c>
      <c r="G112" s="4">
        <f t="shared" si="5"/>
        <v>1.0530934620447565</v>
      </c>
    </row>
    <row r="113" spans="1:7" x14ac:dyDescent="0.2">
      <c r="A113" s="4">
        <f>IF('True_Odds_Calculator_2-way'!A114="","",'True_Odds_Calculator_2-way'!A114)</f>
        <v>1.71</v>
      </c>
      <c r="B113" s="4">
        <f>IF('True_Odds_Calculator_2-way'!B114="","",'True_Odds_Calculator_2-way'!B114)</f>
        <v>2.13</v>
      </c>
      <c r="C113" s="4">
        <f t="shared" si="4"/>
        <v>5.4278889712544132E-2</v>
      </c>
      <c r="D113" s="4">
        <f t="shared" si="6"/>
        <v>1.7932205893213202</v>
      </c>
      <c r="E113" s="4">
        <f t="shared" si="7"/>
        <v>2.2606833628153797</v>
      </c>
      <c r="G113" s="4">
        <f t="shared" si="5"/>
        <v>1.0542788897125441</v>
      </c>
    </row>
    <row r="114" spans="1:7" x14ac:dyDescent="0.2">
      <c r="A114" s="4">
        <f>IF('True_Odds_Calculator_2-way'!A115="","",'True_Odds_Calculator_2-way'!A115)</f>
        <v>1.61</v>
      </c>
      <c r="B114" s="4">
        <f>IF('True_Odds_Calculator_2-way'!B115="","",'True_Odds_Calculator_2-way'!B115)</f>
        <v>2.31</v>
      </c>
      <c r="C114" s="4">
        <f t="shared" si="4"/>
        <v>5.4018445322792985E-2</v>
      </c>
      <c r="D114" s="4">
        <f t="shared" si="6"/>
        <v>1.6831934104229367</v>
      </c>
      <c r="E114" s="4">
        <f t="shared" si="7"/>
        <v>2.4637143519591929</v>
      </c>
      <c r="G114" s="4">
        <f t="shared" si="5"/>
        <v>1.054018445322793</v>
      </c>
    </row>
    <row r="115" spans="1:7" x14ac:dyDescent="0.2">
      <c r="A115" s="4">
        <f>IF('True_Odds_Calculator_2-way'!A116="","",'True_Odds_Calculator_2-way'!A116)</f>
        <v>1.75</v>
      </c>
      <c r="B115" s="4">
        <f>IF('True_Odds_Calculator_2-way'!B116="","",'True_Odds_Calculator_2-way'!B116)</f>
        <v>2.0699999999999998</v>
      </c>
      <c r="C115" s="4">
        <f t="shared" si="4"/>
        <v>5.452035886818507E-2</v>
      </c>
      <c r="D115" s="4">
        <f t="shared" si="6"/>
        <v>1.8376664552948638</v>
      </c>
      <c r="E115" s="4">
        <f t="shared" si="7"/>
        <v>2.1937925813777439</v>
      </c>
      <c r="G115" s="4">
        <f t="shared" si="5"/>
        <v>1.0545203588681851</v>
      </c>
    </row>
    <row r="116" spans="1:7" x14ac:dyDescent="0.2">
      <c r="A116" s="4">
        <f>IF('True_Odds_Calculator_2-way'!A117="","",'True_Odds_Calculator_2-way'!A117)</f>
        <v>1.84</v>
      </c>
      <c r="B116" s="4">
        <f>IF('True_Odds_Calculator_2-way'!B117="","",'True_Odds_Calculator_2-way'!B117)</f>
        <v>1.98</v>
      </c>
      <c r="C116" s="4">
        <f t="shared" si="4"/>
        <v>4.852876592007016E-2</v>
      </c>
      <c r="D116" s="4">
        <f t="shared" si="6"/>
        <v>1.925988581095369</v>
      </c>
      <c r="E116" s="4">
        <f t="shared" si="7"/>
        <v>2.0799269239552407</v>
      </c>
      <c r="G116" s="4">
        <f t="shared" si="5"/>
        <v>1.0485287659200702</v>
      </c>
    </row>
    <row r="117" spans="1:7" x14ac:dyDescent="0.2">
      <c r="A117" s="4">
        <f>IF('True_Odds_Calculator_2-way'!A118="","",'True_Odds_Calculator_2-way'!A118)</f>
        <v>1.44</v>
      </c>
      <c r="B117" s="4">
        <f>IF('True_Odds_Calculator_2-way'!B118="","",'True_Odds_Calculator_2-way'!B118)</f>
        <v>2.77</v>
      </c>
      <c r="C117" s="4">
        <f t="shared" si="4"/>
        <v>5.545527476935419E-2</v>
      </c>
      <c r="D117" s="4">
        <f t="shared" si="6"/>
        <v>1.4998871925998345</v>
      </c>
      <c r="E117" s="4">
        <f t="shared" si="7"/>
        <v>3.0004513314277119</v>
      </c>
      <c r="G117" s="4">
        <f t="shared" si="5"/>
        <v>1.0554552747693542</v>
      </c>
    </row>
    <row r="118" spans="1:7" x14ac:dyDescent="0.2">
      <c r="A118" s="4">
        <f>IF('True_Odds_Calculator_2-way'!A119="","",'True_Odds_Calculator_2-way'!A119)</f>
        <v>1.67</v>
      </c>
      <c r="B118" s="4">
        <f>IF('True_Odds_Calculator_2-way'!B119="","",'True_Odds_Calculator_2-way'!B119)</f>
        <v>2.21</v>
      </c>
      <c r="C118" s="4">
        <f t="shared" si="4"/>
        <v>5.1291082992386272E-2</v>
      </c>
      <c r="D118" s="4">
        <f t="shared" si="6"/>
        <v>1.7447230954688349</v>
      </c>
      <c r="E118" s="4">
        <f t="shared" si="7"/>
        <v>2.3427809693084076</v>
      </c>
      <c r="G118" s="4">
        <f t="shared" si="5"/>
        <v>1.0512910829923863</v>
      </c>
    </row>
    <row r="119" spans="1:7" x14ac:dyDescent="0.2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1.95</v>
      </c>
      <c r="C119" s="4">
        <f t="shared" si="4"/>
        <v>4.7579871109282745E-2</v>
      </c>
      <c r="D119" s="4">
        <f t="shared" si="6"/>
        <v>1.9570642694217093</v>
      </c>
      <c r="E119" s="4">
        <f t="shared" si="7"/>
        <v>2.0448619094350202</v>
      </c>
      <c r="G119" s="4">
        <f t="shared" si="5"/>
        <v>1.0475798711092827</v>
      </c>
    </row>
    <row r="120" spans="1:7" x14ac:dyDescent="0.2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2.54</v>
      </c>
      <c r="C120" s="4">
        <f t="shared" si="4"/>
        <v>5.159552424368008E-2</v>
      </c>
      <c r="D120" s="4">
        <f t="shared" si="6"/>
        <v>1.5820357318472382</v>
      </c>
      <c r="E120" s="4">
        <f t="shared" si="7"/>
        <v>2.7181075753308925</v>
      </c>
      <c r="G120" s="4">
        <f t="shared" si="5"/>
        <v>1.0515955242436801</v>
      </c>
    </row>
    <row r="121" spans="1:7" x14ac:dyDescent="0.2">
      <c r="A121" s="4">
        <f>IF('True_Odds_Calculator_2-way'!A122="","",'True_Odds_Calculator_2-way'!A122)</f>
        <v>1.86</v>
      </c>
      <c r="B121" s="4">
        <f>IF('True_Odds_Calculator_2-way'!B122="","",'True_Odds_Calculator_2-way'!B122)</f>
        <v>1.95</v>
      </c>
      <c r="C121" s="4">
        <f t="shared" si="4"/>
        <v>5.0454921422663279E-2</v>
      </c>
      <c r="D121" s="4">
        <f t="shared" si="6"/>
        <v>1.9515738498789346</v>
      </c>
      <c r="E121" s="4">
        <f t="shared" si="7"/>
        <v>2.0508905852417301</v>
      </c>
      <c r="G121" s="4">
        <f t="shared" si="5"/>
        <v>1.0504549214226633</v>
      </c>
    </row>
    <row r="122" spans="1:7" x14ac:dyDescent="0.2">
      <c r="A122" s="4">
        <f>IF('True_Odds_Calculator_2-way'!A123="","",'True_Odds_Calculator_2-way'!A123)</f>
        <v>2.4300000000000002</v>
      </c>
      <c r="B122" s="4">
        <f>IF('True_Odds_Calculator_2-way'!B123="","",'True_Odds_Calculator_2-way'!B123)</f>
        <v>1.62</v>
      </c>
      <c r="C122" s="4">
        <f t="shared" si="4"/>
        <v>2.8806584362139898E-2</v>
      </c>
      <c r="D122" s="4">
        <f t="shared" si="6"/>
        <v>2.5181347150259068</v>
      </c>
      <c r="E122" s="4">
        <f t="shared" si="7"/>
        <v>1.658703071672355</v>
      </c>
      <c r="G122" s="4">
        <f t="shared" si="5"/>
        <v>1.0288065843621399</v>
      </c>
    </row>
    <row r="123" spans="1:7" x14ac:dyDescent="0.2">
      <c r="A123" s="4">
        <f>IF('True_Odds_Calculator_2-way'!A124="","",'True_Odds_Calculator_2-way'!A124)</f>
        <v>2.67</v>
      </c>
      <c r="B123" s="4">
        <f>IF('True_Odds_Calculator_2-way'!B124="","",'True_Odds_Calculator_2-way'!B124)</f>
        <v>1.53</v>
      </c>
      <c r="C123" s="4">
        <f t="shared" si="4"/>
        <v>2.81266064478225E-2</v>
      </c>
      <c r="D123" s="4">
        <f t="shared" si="6"/>
        <v>2.7741672608739938</v>
      </c>
      <c r="E123" s="4">
        <f t="shared" si="7"/>
        <v>1.5636447149336854</v>
      </c>
      <c r="G123" s="4">
        <f t="shared" si="5"/>
        <v>1.0281266064478225</v>
      </c>
    </row>
    <row r="124" spans="1:7" x14ac:dyDescent="0.2">
      <c r="A124" s="4">
        <f>IF('True_Odds_Calculator_2-way'!A125="","",'True_Odds_Calculator_2-way'!A125)</f>
        <v>2.33</v>
      </c>
      <c r="B124" s="4">
        <f>IF('True_Odds_Calculator_2-way'!B125="","",'True_Odds_Calculator_2-way'!B125)</f>
        <v>1.67</v>
      </c>
      <c r="C124" s="4">
        <f t="shared" si="4"/>
        <v>2.7986944565804084E-2</v>
      </c>
      <c r="D124" s="4">
        <f t="shared" si="6"/>
        <v>2.4085296029216061</v>
      </c>
      <c r="E124" s="4">
        <f t="shared" si="7"/>
        <v>1.7099602293950913</v>
      </c>
      <c r="G124" s="4">
        <f t="shared" si="5"/>
        <v>1.0279869445658041</v>
      </c>
    </row>
    <row r="125" spans="1:7" x14ac:dyDescent="0.2">
      <c r="A125" s="4">
        <f>IF('True_Odds_Calculator_2-way'!A126="","",'True_Odds_Calculator_2-way'!A126)</f>
        <v>2.21</v>
      </c>
      <c r="B125" s="4">
        <f>IF('True_Odds_Calculator_2-way'!B126="","",'True_Odds_Calculator_2-way'!B126)</f>
        <v>1.74</v>
      </c>
      <c r="C125" s="4">
        <f t="shared" si="4"/>
        <v>2.720133146096626E-2</v>
      </c>
      <c r="D125" s="4">
        <f t="shared" si="6"/>
        <v>2.2784855128281092</v>
      </c>
      <c r="E125" s="4">
        <f t="shared" si="7"/>
        <v>1.7821754646150993</v>
      </c>
      <c r="G125" s="4">
        <f t="shared" si="5"/>
        <v>1.0272013314609663</v>
      </c>
    </row>
    <row r="126" spans="1:7" x14ac:dyDescent="0.2">
      <c r="A126" s="4">
        <f>IF('True_Odds_Calculator_2-way'!A127="","",'True_Odds_Calculator_2-way'!A127)</f>
        <v>3.15</v>
      </c>
      <c r="B126" s="4">
        <f>IF('True_Odds_Calculator_2-way'!B127="","",'True_Odds_Calculator_2-way'!B127)</f>
        <v>1.38</v>
      </c>
      <c r="C126" s="4">
        <f t="shared" si="4"/>
        <v>4.2097998619737842E-2</v>
      </c>
      <c r="D126" s="4">
        <f t="shared" si="6"/>
        <v>3.3736903376018628</v>
      </c>
      <c r="E126" s="4">
        <f t="shared" si="7"/>
        <v>1.4212849435998038</v>
      </c>
      <c r="G126" s="4">
        <f t="shared" si="5"/>
        <v>1.0420979986197378</v>
      </c>
    </row>
    <row r="127" spans="1:7" x14ac:dyDescent="0.2">
      <c r="A127" s="4">
        <f>IF('True_Odds_Calculator_2-way'!A128="","",'True_Odds_Calculator_2-way'!A128)</f>
        <v>2.8</v>
      </c>
      <c r="B127" s="4">
        <f>IF('True_Odds_Calculator_2-way'!B128="","",'True_Odds_Calculator_2-way'!B128)</f>
        <v>1.47</v>
      </c>
      <c r="C127" s="4">
        <f t="shared" si="4"/>
        <v>3.7414965986394488E-2</v>
      </c>
      <c r="D127" s="4">
        <f t="shared" si="6"/>
        <v>2.9547738693467331</v>
      </c>
      <c r="E127" s="4">
        <f t="shared" si="7"/>
        <v>1.511568123393316</v>
      </c>
      <c r="G127" s="4">
        <f t="shared" si="5"/>
        <v>1.0374149659863945</v>
      </c>
    </row>
    <row r="128" spans="1:7" x14ac:dyDescent="0.2">
      <c r="A128" s="4">
        <f>IF('True_Odds_Calculator_2-way'!A129="","",'True_Odds_Calculator_2-way'!A129)</f>
        <v>2.73</v>
      </c>
      <c r="B128" s="4">
        <f>IF('True_Odds_Calculator_2-way'!B129="","",'True_Odds_Calculator_2-way'!B129)</f>
        <v>1.49</v>
      </c>
      <c r="C128" s="4">
        <f t="shared" si="4"/>
        <v>3.7441305897681687E-2</v>
      </c>
      <c r="D128" s="4">
        <f t="shared" si="6"/>
        <v>2.8770378753050179</v>
      </c>
      <c r="E128" s="4">
        <f t="shared" si="7"/>
        <v>1.5327543003560864</v>
      </c>
      <c r="G128" s="4">
        <f t="shared" si="5"/>
        <v>1.0374413058976817</v>
      </c>
    </row>
    <row r="129" spans="1:7" x14ac:dyDescent="0.2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1.91</v>
      </c>
      <c r="C129" s="4">
        <f t="shared" si="4"/>
        <v>4.1694924449990456E-2</v>
      </c>
      <c r="D129" s="4">
        <f t="shared" si="6"/>
        <v>2.0109101819272834</v>
      </c>
      <c r="E129" s="4">
        <f t="shared" si="7"/>
        <v>1.9892075654965866</v>
      </c>
      <c r="G129" s="4">
        <f t="shared" si="5"/>
        <v>1.0416949244499905</v>
      </c>
    </row>
    <row r="130" spans="1:7" x14ac:dyDescent="0.2">
      <c r="A130" s="4">
        <f>IF('True_Odds_Calculator_2-way'!A131="","",'True_Odds_Calculator_2-way'!A131)</f>
        <v>1.93</v>
      </c>
      <c r="B130" s="4">
        <f>IF('True_Odds_Calculator_2-way'!B131="","",'True_Odds_Calculator_2-way'!B131)</f>
        <v>1.92</v>
      </c>
      <c r="C130" s="4">
        <f t="shared" ref="C130:C193" si="8">IF(A130="","",((1/A130)+(1/B130))-1)</f>
        <v>3.8968048359240282E-2</v>
      </c>
      <c r="D130" s="4">
        <f t="shared" si="6"/>
        <v>2.0054118411083453</v>
      </c>
      <c r="E130" s="4">
        <f t="shared" si="7"/>
        <v>1.9946172892668752</v>
      </c>
      <c r="G130" s="4">
        <f t="shared" ref="G130:G193" si="9">IF(A130="","",C130+1)</f>
        <v>1.0389680483592403</v>
      </c>
    </row>
    <row r="131" spans="1:7" x14ac:dyDescent="0.2">
      <c r="A131" s="4">
        <f>IF('True_Odds_Calculator_2-way'!A132="","",'True_Odds_Calculator_2-way'!A132)</f>
        <v>1.93</v>
      </c>
      <c r="B131" s="4">
        <f>IF('True_Odds_Calculator_2-way'!B132="","",'True_Odds_Calculator_2-way'!B132)</f>
        <v>1.8</v>
      </c>
      <c r="C131" s="4">
        <f t="shared" si="8"/>
        <v>7.369027058146238E-2</v>
      </c>
      <c r="D131" s="4">
        <f t="shared" ref="D131:D194" si="10">IF(A131="","",(2*A131)/(2-($C131*A131)))</f>
        <v>2.0777511961722492</v>
      </c>
      <c r="E131" s="4">
        <f t="shared" ref="E131:E194" si="11">IF(B131="","",(2*B131)/(2-($C131*B131)))</f>
        <v>1.9278579356270813</v>
      </c>
      <c r="G131" s="4">
        <f t="shared" si="9"/>
        <v>1.0736902705814624</v>
      </c>
    </row>
    <row r="132" spans="1:7" x14ac:dyDescent="0.2">
      <c r="A132" s="4">
        <f>IF('True_Odds_Calculator_2-way'!A133="","",'True_Odds_Calculator_2-way'!A133)</f>
        <v>2.15</v>
      </c>
      <c r="B132" s="4">
        <f>IF('True_Odds_Calculator_2-way'!B133="","",'True_Odds_Calculator_2-way'!B133)</f>
        <v>1.73</v>
      </c>
      <c r="C132" s="4">
        <f t="shared" si="8"/>
        <v>4.3150961150692391E-2</v>
      </c>
      <c r="D132" s="4">
        <f t="shared" si="10"/>
        <v>2.2545840278830127</v>
      </c>
      <c r="E132" s="4">
        <f t="shared" si="11"/>
        <v>1.7970769416596208</v>
      </c>
      <c r="G132" s="4">
        <f t="shared" si="9"/>
        <v>1.0431509611506924</v>
      </c>
    </row>
    <row r="133" spans="1:7" x14ac:dyDescent="0.2">
      <c r="A133" s="4">
        <f>IF('True_Odds_Calculator_2-way'!A134="","",'True_Odds_Calculator_2-way'!A134)</f>
        <v>1.61</v>
      </c>
      <c r="B133" s="4">
        <f>IF('True_Odds_Calculator_2-way'!B134="","",'True_Odds_Calculator_2-way'!B134)</f>
        <v>2.36</v>
      </c>
      <c r="C133" s="4">
        <f t="shared" si="8"/>
        <v>4.4846825981682326E-2</v>
      </c>
      <c r="D133" s="4">
        <f t="shared" si="10"/>
        <v>1.6703006857745737</v>
      </c>
      <c r="E133" s="4">
        <f t="shared" si="11"/>
        <v>2.4918677859391396</v>
      </c>
      <c r="G133" s="4">
        <f t="shared" si="9"/>
        <v>1.0448468259816823</v>
      </c>
    </row>
    <row r="134" spans="1:7" x14ac:dyDescent="0.2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2.2200000000000002</v>
      </c>
      <c r="C134" s="4">
        <f t="shared" si="8"/>
        <v>3.5245772087877381E-2</v>
      </c>
      <c r="D134" s="4">
        <f t="shared" si="10"/>
        <v>1.7631322279503969</v>
      </c>
      <c r="E134" s="4">
        <f t="shared" si="11"/>
        <v>2.3103888990323171</v>
      </c>
      <c r="G134" s="4">
        <f t="shared" si="9"/>
        <v>1.0352457720878774</v>
      </c>
    </row>
    <row r="135" spans="1:7" x14ac:dyDescent="0.2">
      <c r="A135" s="4">
        <f>IF('True_Odds_Calculator_2-way'!A136="","",'True_Odds_Calculator_2-way'!A136)</f>
        <v>1.81</v>
      </c>
      <c r="B135" s="4">
        <f>IF('True_Odds_Calculator_2-way'!B136="","",'True_Odds_Calculator_2-way'!B136)</f>
        <v>2.0499999999999998</v>
      </c>
      <c r="C135" s="4">
        <f t="shared" si="8"/>
        <v>4.0291065894084488E-2</v>
      </c>
      <c r="D135" s="4">
        <f t="shared" si="10"/>
        <v>1.8784963928616634</v>
      </c>
      <c r="E135" s="4">
        <f t="shared" si="11"/>
        <v>2.1383086010661287</v>
      </c>
      <c r="G135" s="4">
        <f t="shared" si="9"/>
        <v>1.0402910658940845</v>
      </c>
    </row>
    <row r="136" spans="1:7" x14ac:dyDescent="0.2">
      <c r="A136" s="4">
        <f>IF('True_Odds_Calculator_2-way'!A137="","",'True_Odds_Calculator_2-way'!A137)</f>
        <v>1.48</v>
      </c>
      <c r="B136" s="4">
        <f>IF('True_Odds_Calculator_2-way'!B137="","",'True_Odds_Calculator_2-way'!B137)</f>
        <v>2.62</v>
      </c>
      <c r="C136" s="4">
        <f t="shared" si="8"/>
        <v>5.7355064988652726E-2</v>
      </c>
      <c r="D136" s="4">
        <f t="shared" si="10"/>
        <v>1.5455994897959182</v>
      </c>
      <c r="E136" s="4">
        <f t="shared" si="11"/>
        <v>2.8328462887200465</v>
      </c>
      <c r="G136" s="4">
        <f t="shared" si="9"/>
        <v>1.0573550649886527</v>
      </c>
    </row>
    <row r="137" spans="1:7" x14ac:dyDescent="0.2">
      <c r="A137" s="4">
        <f>IF('True_Odds_Calculator_2-way'!A138="","",'True_Odds_Calculator_2-way'!A138)</f>
        <v>1.93</v>
      </c>
      <c r="B137" s="4">
        <f>IF('True_Odds_Calculator_2-way'!B138="","",'True_Odds_Calculator_2-way'!B138)</f>
        <v>1.97</v>
      </c>
      <c r="C137" s="4">
        <f t="shared" si="8"/>
        <v>2.5748928223876311E-2</v>
      </c>
      <c r="D137" s="4">
        <f t="shared" si="10"/>
        <v>1.9791780536685666</v>
      </c>
      <c r="E137" s="4">
        <f t="shared" si="11"/>
        <v>2.0212647191728026</v>
      </c>
      <c r="G137" s="4">
        <f t="shared" si="9"/>
        <v>1.0257489282238763</v>
      </c>
    </row>
    <row r="138" spans="1:7" x14ac:dyDescent="0.2">
      <c r="A138" s="4">
        <f>IF('True_Odds_Calculator_2-way'!A139="","",'True_Odds_Calculator_2-way'!A139)</f>
        <v>1.42</v>
      </c>
      <c r="B138" s="4">
        <f>IF('True_Odds_Calculator_2-way'!B139="","",'True_Odds_Calculator_2-way'!B139)</f>
        <v>3.04</v>
      </c>
      <c r="C138" s="4">
        <f t="shared" si="8"/>
        <v>3.3172720533728661E-2</v>
      </c>
      <c r="D138" s="4">
        <f t="shared" si="10"/>
        <v>1.4542514485918339</v>
      </c>
      <c r="E138" s="4">
        <f t="shared" si="11"/>
        <v>3.2014239098190447</v>
      </c>
      <c r="G138" s="4">
        <f t="shared" si="9"/>
        <v>1.0331727205337287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2.09</v>
      </c>
      <c r="C139" s="4">
        <f t="shared" si="8"/>
        <v>4.0266652330519959E-2</v>
      </c>
      <c r="D139" s="4">
        <f t="shared" si="10"/>
        <v>1.8461614808198106</v>
      </c>
      <c r="E139" s="4">
        <f t="shared" si="11"/>
        <v>2.1818075186206087</v>
      </c>
      <c r="G139" s="4">
        <f t="shared" si="9"/>
        <v>1.04026665233052</v>
      </c>
    </row>
    <row r="140" spans="1:7" x14ac:dyDescent="0.2">
      <c r="A140" s="4">
        <f>IF('True_Odds_Calculator_2-way'!A141="","",'True_Odds_Calculator_2-way'!A141)</f>
        <v>1.92</v>
      </c>
      <c r="B140" s="4">
        <f>IF('True_Odds_Calculator_2-way'!B141="","",'True_Odds_Calculator_2-way'!B141)</f>
        <v>1.97</v>
      </c>
      <c r="C140" s="4">
        <f t="shared" si="8"/>
        <v>2.844754653130277E-2</v>
      </c>
      <c r="D140" s="4">
        <f t="shared" si="10"/>
        <v>1.9739066903246005</v>
      </c>
      <c r="E140" s="4">
        <f t="shared" si="11"/>
        <v>2.0267924123888115</v>
      </c>
      <c r="G140" s="4">
        <f t="shared" si="9"/>
        <v>1.0284475465313028</v>
      </c>
    </row>
    <row r="141" spans="1:7" x14ac:dyDescent="0.2">
      <c r="A141" s="4">
        <f>IF('True_Odds_Calculator_2-way'!A142="","",'True_Odds_Calculator_2-way'!A142)</f>
        <v>1.64</v>
      </c>
      <c r="B141" s="4">
        <f>IF('True_Odds_Calculator_2-way'!B142="","",'True_Odds_Calculator_2-way'!B142)</f>
        <v>2.36</v>
      </c>
      <c r="C141" s="4">
        <f t="shared" si="8"/>
        <v>3.3484911120297722E-2</v>
      </c>
      <c r="D141" s="4">
        <f t="shared" si="10"/>
        <v>1.6863018473335656</v>
      </c>
      <c r="E141" s="4">
        <f t="shared" si="11"/>
        <v>2.4570848146267141</v>
      </c>
      <c r="G141" s="4">
        <f t="shared" si="9"/>
        <v>1.0334849111202977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2.08</v>
      </c>
      <c r="C142" s="4">
        <f t="shared" si="8"/>
        <v>3.3255418614534626E-2</v>
      </c>
      <c r="D142" s="4">
        <f t="shared" si="10"/>
        <v>1.8661643699811639</v>
      </c>
      <c r="E142" s="4">
        <f t="shared" si="11"/>
        <v>2.1545152798443401</v>
      </c>
      <c r="G142" s="4">
        <f t="shared" si="9"/>
        <v>1.0332554186145346</v>
      </c>
    </row>
    <row r="143" spans="1:7" x14ac:dyDescent="0.2">
      <c r="A143" s="4">
        <f>IF('True_Odds_Calculator_2-way'!A144="","",'True_Odds_Calculator_2-way'!A144)</f>
        <v>2.0099999999999998</v>
      </c>
      <c r="B143" s="4">
        <f>IF('True_Odds_Calculator_2-way'!B144="","",'True_Odds_Calculator_2-way'!B144)</f>
        <v>1.89</v>
      </c>
      <c r="C143" s="4">
        <f t="shared" si="8"/>
        <v>2.6612966911474523E-2</v>
      </c>
      <c r="D143" s="4">
        <f t="shared" si="10"/>
        <v>2.065236891462122</v>
      </c>
      <c r="E143" s="4">
        <f t="shared" si="11"/>
        <v>1.9387583250401901</v>
      </c>
      <c r="G143" s="4">
        <f t="shared" si="9"/>
        <v>1.0266129669114745</v>
      </c>
    </row>
    <row r="144" spans="1:7" x14ac:dyDescent="0.2">
      <c r="A144" s="4">
        <f>IF('True_Odds_Calculator_2-way'!A145="","",'True_Odds_Calculator_2-way'!A145)</f>
        <v>1.96</v>
      </c>
      <c r="B144" s="4">
        <f>IF('True_Odds_Calculator_2-way'!B145="","",'True_Odds_Calculator_2-way'!B145)</f>
        <v>1.94</v>
      </c>
      <c r="C144" s="4">
        <f t="shared" si="8"/>
        <v>2.5667999158426325E-2</v>
      </c>
      <c r="D144" s="4">
        <f t="shared" si="10"/>
        <v>2.0105752961082914</v>
      </c>
      <c r="E144" s="4">
        <f t="shared" si="11"/>
        <v>1.9895353704478862</v>
      </c>
      <c r="G144" s="4">
        <f t="shared" si="9"/>
        <v>1.0256679991584263</v>
      </c>
    </row>
    <row r="145" spans="1:7" x14ac:dyDescent="0.2">
      <c r="A145" s="4">
        <f>IF('True_Odds_Calculator_2-way'!A146="","",'True_Odds_Calculator_2-way'!A146)</f>
        <v>1.44</v>
      </c>
      <c r="B145" s="4">
        <f>IF('True_Odds_Calculator_2-way'!B146="","",'True_Odds_Calculator_2-way'!B146)</f>
        <v>2.95</v>
      </c>
      <c r="C145" s="4">
        <f t="shared" si="8"/>
        <v>3.3427495291902032E-2</v>
      </c>
      <c r="D145" s="4">
        <f t="shared" si="10"/>
        <v>1.4755123306703715</v>
      </c>
      <c r="E145" s="4">
        <f t="shared" si="11"/>
        <v>3.1029948867786707</v>
      </c>
      <c r="G145" s="4">
        <f t="shared" si="9"/>
        <v>1.033427495291902</v>
      </c>
    </row>
    <row r="146" spans="1:7" x14ac:dyDescent="0.2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1.95</v>
      </c>
      <c r="C146" s="4">
        <f t="shared" si="8"/>
        <v>2.5641025641025772E-2</v>
      </c>
      <c r="D146" s="4">
        <f t="shared" si="10"/>
        <v>2.0000000000000004</v>
      </c>
      <c r="E146" s="4">
        <f t="shared" si="11"/>
        <v>2.0000000000000004</v>
      </c>
      <c r="G146" s="4">
        <f t="shared" si="9"/>
        <v>1.0256410256410258</v>
      </c>
    </row>
    <row r="147" spans="1:7" x14ac:dyDescent="0.2">
      <c r="A147" s="4">
        <f>IF('True_Odds_Calculator_2-way'!A148="","",'True_Odds_Calculator_2-way'!A148)</f>
        <v>1.94</v>
      </c>
      <c r="B147" s="4">
        <f>IF('True_Odds_Calculator_2-way'!B148="","",'True_Odds_Calculator_2-way'!B148)</f>
        <v>1.96</v>
      </c>
      <c r="C147" s="4">
        <f t="shared" si="8"/>
        <v>2.5667999158426325E-2</v>
      </c>
      <c r="D147" s="4">
        <f t="shared" si="10"/>
        <v>1.9895353704478862</v>
      </c>
      <c r="E147" s="4">
        <f t="shared" si="11"/>
        <v>2.0105752961082914</v>
      </c>
      <c r="G147" s="4">
        <f t="shared" si="9"/>
        <v>1.0256679991584263</v>
      </c>
    </row>
    <row r="148" spans="1:7" x14ac:dyDescent="0.2">
      <c r="A148" s="4">
        <f>IF('True_Odds_Calculator_2-way'!A149="","",'True_Odds_Calculator_2-way'!A149)</f>
        <v>2.12</v>
      </c>
      <c r="B148" s="4">
        <f>IF('True_Odds_Calculator_2-way'!B149="","",'True_Odds_Calculator_2-way'!B149)</f>
        <v>1.79</v>
      </c>
      <c r="C148" s="4">
        <f t="shared" si="8"/>
        <v>3.0357331084642114E-2</v>
      </c>
      <c r="D148" s="4">
        <f t="shared" si="10"/>
        <v>2.1904871854075272</v>
      </c>
      <c r="E148" s="4">
        <f t="shared" si="11"/>
        <v>1.8399922420480992</v>
      </c>
      <c r="G148" s="4">
        <f t="shared" si="9"/>
        <v>1.0303573310846421</v>
      </c>
    </row>
    <row r="149" spans="1:7" x14ac:dyDescent="0.2">
      <c r="A149" s="4">
        <f>IF('True_Odds_Calculator_2-way'!A150="","",'True_Odds_Calculator_2-way'!A150)</f>
        <v>1.91</v>
      </c>
      <c r="B149" s="4">
        <f>IF('True_Odds_Calculator_2-way'!B150="","",'True_Odds_Calculator_2-way'!B150)</f>
        <v>2</v>
      </c>
      <c r="C149" s="4">
        <f t="shared" si="8"/>
        <v>2.3560209424083656E-2</v>
      </c>
      <c r="D149" s="4">
        <f t="shared" si="10"/>
        <v>1.9539641943734012</v>
      </c>
      <c r="E149" s="4">
        <f t="shared" si="11"/>
        <v>2.0482573726541551</v>
      </c>
      <c r="G149" s="4">
        <f t="shared" si="9"/>
        <v>1.0235602094240837</v>
      </c>
    </row>
    <row r="150" spans="1:7" x14ac:dyDescent="0.2">
      <c r="A150" s="4">
        <f>IF('True_Odds_Calculator_2-way'!A151="","",'True_Odds_Calculator_2-way'!A151)</f>
        <v>2.02</v>
      </c>
      <c r="B150" s="4">
        <f>IF('True_Odds_Calculator_2-way'!B151="","",'True_Odds_Calculator_2-way'!B151)</f>
        <v>1.88</v>
      </c>
      <c r="C150" s="4">
        <f t="shared" si="8"/>
        <v>2.6964398567516312E-2</v>
      </c>
      <c r="D150" s="4">
        <f t="shared" si="10"/>
        <v>2.0765529308836395</v>
      </c>
      <c r="E150" s="4">
        <f t="shared" si="11"/>
        <v>1.9288906948394962</v>
      </c>
      <c r="G150" s="4">
        <f t="shared" si="9"/>
        <v>1.0269643985675163</v>
      </c>
    </row>
    <row r="151" spans="1:7" x14ac:dyDescent="0.2">
      <c r="A151" s="4">
        <f>IF('True_Odds_Calculator_2-way'!A152="","",'True_Odds_Calculator_2-way'!A152)</f>
        <v>1.94</v>
      </c>
      <c r="B151" s="4">
        <f>IF('True_Odds_Calculator_2-way'!B152="","",'True_Odds_Calculator_2-way'!B152)</f>
        <v>1.96</v>
      </c>
      <c r="C151" s="4">
        <f t="shared" si="8"/>
        <v>2.5667999158426325E-2</v>
      </c>
      <c r="D151" s="4">
        <f t="shared" si="10"/>
        <v>1.9895353704478862</v>
      </c>
      <c r="E151" s="4">
        <f t="shared" si="11"/>
        <v>2.0105752961082914</v>
      </c>
      <c r="G151" s="4">
        <f t="shared" si="9"/>
        <v>1.0256679991584263</v>
      </c>
    </row>
    <row r="152" spans="1:7" x14ac:dyDescent="0.2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8"/>
        <v>2.925809822361547E-2</v>
      </c>
      <c r="D152" s="4">
        <f t="shared" si="10"/>
        <v>2.2731591448931119</v>
      </c>
      <c r="E152" s="4">
        <f t="shared" si="11"/>
        <v>1.78544776119403</v>
      </c>
      <c r="G152" s="4">
        <f t="shared" si="9"/>
        <v>1.0292580982236155</v>
      </c>
    </row>
    <row r="153" spans="1:7" x14ac:dyDescent="0.2">
      <c r="A153" s="4">
        <f>IF('True_Odds_Calculator_2-way'!A154="","",'True_Odds_Calculator_2-way'!A154)</f>
        <v>2.2400000000000002</v>
      </c>
      <c r="B153" s="4">
        <f>IF('True_Odds_Calculator_2-way'!B154="","",'True_Odds_Calculator_2-way'!B154)</f>
        <v>1.72</v>
      </c>
      <c r="C153" s="4">
        <f t="shared" si="8"/>
        <v>2.7823920265780622E-2</v>
      </c>
      <c r="D153" s="4">
        <f t="shared" si="10"/>
        <v>2.3120499279884781</v>
      </c>
      <c r="E153" s="4">
        <f t="shared" si="11"/>
        <v>1.762166117819246</v>
      </c>
      <c r="G153" s="4">
        <f t="shared" si="9"/>
        <v>1.0278239202657806</v>
      </c>
    </row>
    <row r="154" spans="1:7" x14ac:dyDescent="0.2">
      <c r="A154" s="4">
        <f>IF('True_Odds_Calculator_2-way'!A155="","",'True_Odds_Calculator_2-way'!A155)</f>
        <v>1.41</v>
      </c>
      <c r="B154" s="4">
        <f>IF('True_Odds_Calculator_2-way'!B155="","",'True_Odds_Calculator_2-way'!B155)</f>
        <v>3.07</v>
      </c>
      <c r="C154" s="4">
        <f t="shared" si="8"/>
        <v>3.495275717882973E-2</v>
      </c>
      <c r="D154" s="4">
        <f t="shared" si="10"/>
        <v>1.4456225892096781</v>
      </c>
      <c r="E154" s="4">
        <f t="shared" si="11"/>
        <v>3.2440514107992655</v>
      </c>
      <c r="G154" s="4">
        <f t="shared" si="9"/>
        <v>1.0349527571788297</v>
      </c>
    </row>
    <row r="155" spans="1:7" x14ac:dyDescent="0.2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1.83</v>
      </c>
      <c r="C155" s="4">
        <f t="shared" si="8"/>
        <v>4.8960650245764237E-2</v>
      </c>
      <c r="D155" s="4">
        <f t="shared" si="10"/>
        <v>2.0919091248528017</v>
      </c>
      <c r="E155" s="4">
        <f t="shared" si="11"/>
        <v>1.9158271299681719</v>
      </c>
      <c r="G155" s="4">
        <f t="shared" si="9"/>
        <v>1.0489606502457642</v>
      </c>
    </row>
    <row r="156" spans="1:7" x14ac:dyDescent="0.2">
      <c r="A156" s="4">
        <f>IF('True_Odds_Calculator_2-way'!A157="","",'True_Odds_Calculator_2-way'!A157)</f>
        <v>2.2799999999999998</v>
      </c>
      <c r="B156" s="4">
        <f>IF('True_Odds_Calculator_2-way'!B157="","",'True_Odds_Calculator_2-way'!B157)</f>
        <v>1.63</v>
      </c>
      <c r="C156" s="4">
        <f t="shared" si="8"/>
        <v>5.2093423743407641E-2</v>
      </c>
      <c r="D156" s="4">
        <f t="shared" si="10"/>
        <v>2.4239499086877121</v>
      </c>
      <c r="E156" s="4">
        <f t="shared" si="11"/>
        <v>1.7022718944668376</v>
      </c>
      <c r="G156" s="4">
        <f t="shared" si="9"/>
        <v>1.0520934237434076</v>
      </c>
    </row>
    <row r="157" spans="1:7" x14ac:dyDescent="0.2">
      <c r="A157" s="4">
        <f>IF('True_Odds_Calculator_2-way'!A158="","",'True_Odds_Calculator_2-way'!A158)</f>
        <v>2.2400000000000002</v>
      </c>
      <c r="B157" s="4">
        <f>IF('True_Odds_Calculator_2-way'!B158="","",'True_Odds_Calculator_2-way'!B158)</f>
        <v>1.65</v>
      </c>
      <c r="C157" s="4">
        <f t="shared" si="8"/>
        <v>5.2489177489177585E-2</v>
      </c>
      <c r="D157" s="4">
        <f t="shared" si="10"/>
        <v>2.3799098518995501</v>
      </c>
      <c r="E157" s="4">
        <f t="shared" si="11"/>
        <v>1.7246850209986002</v>
      </c>
      <c r="G157" s="4">
        <f t="shared" si="9"/>
        <v>1.0524891774891776</v>
      </c>
    </row>
    <row r="158" spans="1:7" x14ac:dyDescent="0.2">
      <c r="A158" s="4">
        <f>IF('True_Odds_Calculator_2-way'!A159="","",'True_Odds_Calculator_2-way'!A159)</f>
        <v>2.42</v>
      </c>
      <c r="B158" s="4">
        <f>IF('True_Odds_Calculator_2-way'!B159="","",'True_Odds_Calculator_2-way'!B159)</f>
        <v>1.56</v>
      </c>
      <c r="C158" s="4">
        <f t="shared" si="8"/>
        <v>5.4248781521508693E-2</v>
      </c>
      <c r="D158" s="4">
        <f t="shared" si="10"/>
        <v>2.5900109769484079</v>
      </c>
      <c r="E158" s="4">
        <f t="shared" si="11"/>
        <v>1.6289264756644803</v>
      </c>
      <c r="G158" s="4">
        <f t="shared" si="9"/>
        <v>1.0542487815215087</v>
      </c>
    </row>
    <row r="159" spans="1:7" x14ac:dyDescent="0.2">
      <c r="A159" s="4">
        <f>IF('True_Odds_Calculator_2-way'!A160="","",'True_Odds_Calculator_2-way'!A160)</f>
        <v>1.44</v>
      </c>
      <c r="B159" s="4">
        <f>IF('True_Odds_Calculator_2-way'!B160="","",'True_Odds_Calculator_2-way'!B160)</f>
        <v>2.95</v>
      </c>
      <c r="C159" s="4">
        <f t="shared" si="8"/>
        <v>3.3427495291902032E-2</v>
      </c>
      <c r="D159" s="4">
        <f t="shared" si="10"/>
        <v>1.4755123306703715</v>
      </c>
      <c r="E159" s="4">
        <f t="shared" si="11"/>
        <v>3.1029948867786707</v>
      </c>
      <c r="G159" s="4">
        <f t="shared" si="9"/>
        <v>1.033427495291902</v>
      </c>
    </row>
    <row r="160" spans="1:7" x14ac:dyDescent="0.2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2.6</v>
      </c>
      <c r="C160" s="4">
        <f t="shared" si="8"/>
        <v>2.9776674937965097E-2</v>
      </c>
      <c r="D160" s="4">
        <f t="shared" si="10"/>
        <v>1.5866141732283463</v>
      </c>
      <c r="E160" s="4">
        <f t="shared" si="11"/>
        <v>2.7046979865771807</v>
      </c>
      <c r="G160" s="4">
        <f t="shared" si="9"/>
        <v>1.0297766749379651</v>
      </c>
    </row>
    <row r="161" spans="1:7" x14ac:dyDescent="0.2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8"/>
        <v>2.9578786232778764E-2</v>
      </c>
      <c r="D161" s="4">
        <f t="shared" si="10"/>
        <v>1.5758919886385747</v>
      </c>
      <c r="E161" s="4">
        <f t="shared" si="11"/>
        <v>2.7364367272481593</v>
      </c>
      <c r="G161" s="4">
        <f t="shared" si="9"/>
        <v>1.0295787862327788</v>
      </c>
    </row>
    <row r="162" spans="1:7" x14ac:dyDescent="0.2">
      <c r="A162" s="4">
        <f>IF('True_Odds_Calculator_2-way'!A163="","",'True_Odds_Calculator_2-way'!A163)</f>
        <v>1.56</v>
      </c>
      <c r="B162" s="4">
        <f>IF('True_Odds_Calculator_2-way'!B163="","",'True_Odds_Calculator_2-way'!B163)</f>
        <v>2.57</v>
      </c>
      <c r="C162" s="4">
        <f t="shared" si="8"/>
        <v>3.0130699391399673E-2</v>
      </c>
      <c r="D162" s="4">
        <f t="shared" si="10"/>
        <v>1.597545425565827</v>
      </c>
      <c r="E162" s="4">
        <f t="shared" si="11"/>
        <v>2.6735129367831414</v>
      </c>
      <c r="G162" s="4">
        <f t="shared" si="9"/>
        <v>1.0301306993913997</v>
      </c>
    </row>
    <row r="163" spans="1:7" x14ac:dyDescent="0.2">
      <c r="A163" s="4">
        <f>IF('True_Odds_Calculator_2-way'!A164="","",'True_Odds_Calculator_2-way'!A164)</f>
        <v>1.69</v>
      </c>
      <c r="B163" s="4">
        <f>IF('True_Odds_Calculator_2-way'!B164="","",'True_Odds_Calculator_2-way'!B164)</f>
        <v>2.2799999999999998</v>
      </c>
      <c r="C163" s="4">
        <f t="shared" si="8"/>
        <v>3.0312467559431067E-2</v>
      </c>
      <c r="D163" s="4">
        <f t="shared" si="10"/>
        <v>1.7344256391789699</v>
      </c>
      <c r="E163" s="4">
        <f t="shared" si="11"/>
        <v>2.3616082373130669</v>
      </c>
      <c r="G163" s="4">
        <f t="shared" si="9"/>
        <v>1.0303124675594311</v>
      </c>
    </row>
    <row r="164" spans="1:7" x14ac:dyDescent="0.2">
      <c r="A164" s="4">
        <f>IF('True_Odds_Calculator_2-way'!A165="","",'True_Odds_Calculator_2-way'!A165)</f>
        <v>1.51</v>
      </c>
      <c r="B164" s="4">
        <f>IF('True_Odds_Calculator_2-way'!B165="","",'True_Odds_Calculator_2-way'!B165)</f>
        <v>2.7</v>
      </c>
      <c r="C164" s="4">
        <f t="shared" si="8"/>
        <v>3.2622025999509585E-2</v>
      </c>
      <c r="D164" s="4">
        <f t="shared" si="10"/>
        <v>1.5481298651984055</v>
      </c>
      <c r="E164" s="4">
        <f t="shared" si="11"/>
        <v>2.8243851749220652</v>
      </c>
      <c r="G164" s="4">
        <f t="shared" si="9"/>
        <v>1.0326220259995096</v>
      </c>
    </row>
    <row r="165" spans="1:7" x14ac:dyDescent="0.2">
      <c r="A165" s="4">
        <f>IF('True_Odds_Calculator_2-way'!A166="","",'True_Odds_Calculator_2-way'!A166)</f>
        <v>1.58</v>
      </c>
      <c r="B165" s="4">
        <f>IF('True_Odds_Calculator_2-way'!B166="","",'True_Odds_Calculator_2-way'!B166)</f>
        <v>2.5</v>
      </c>
      <c r="C165" s="4">
        <f t="shared" si="8"/>
        <v>3.2911392405063244E-2</v>
      </c>
      <c r="D165" s="4">
        <f t="shared" si="10"/>
        <v>1.62217659137577</v>
      </c>
      <c r="E165" s="4">
        <f t="shared" si="11"/>
        <v>2.6072607260726071</v>
      </c>
      <c r="G165" s="4">
        <f t="shared" si="9"/>
        <v>1.0329113924050632</v>
      </c>
    </row>
    <row r="166" spans="1:7" x14ac:dyDescent="0.2">
      <c r="A166" s="4">
        <f>IF('True_Odds_Calculator_2-way'!A167="","",'True_Odds_Calculator_2-way'!A167)</f>
        <v>1.5</v>
      </c>
      <c r="B166" s="4">
        <f>IF('True_Odds_Calculator_2-way'!B167="","",'True_Odds_Calculator_2-way'!B167)</f>
        <v>2.7</v>
      </c>
      <c r="C166" s="4">
        <f t="shared" si="8"/>
        <v>3.7037037037036979E-2</v>
      </c>
      <c r="D166" s="4">
        <f t="shared" si="10"/>
        <v>1.5428571428571427</v>
      </c>
      <c r="E166" s="4">
        <f t="shared" si="11"/>
        <v>2.8421052631578947</v>
      </c>
      <c r="G166" s="4">
        <f t="shared" si="9"/>
        <v>1.037037037037037</v>
      </c>
    </row>
    <row r="167" spans="1:7" x14ac:dyDescent="0.2">
      <c r="A167" s="4">
        <f>IF('True_Odds_Calculator_2-way'!A168="","",'True_Odds_Calculator_2-way'!A168)</f>
        <v>1.71</v>
      </c>
      <c r="B167" s="4">
        <f>IF('True_Odds_Calculator_2-way'!B168="","",'True_Odds_Calculator_2-way'!B168)</f>
        <v>2.2200000000000002</v>
      </c>
      <c r="C167" s="4">
        <f t="shared" si="8"/>
        <v>3.5245772087877381E-2</v>
      </c>
      <c r="D167" s="4">
        <f t="shared" si="10"/>
        <v>1.7631322279503969</v>
      </c>
      <c r="E167" s="4">
        <f t="shared" si="11"/>
        <v>2.3103888990323171</v>
      </c>
      <c r="G167" s="4">
        <f t="shared" si="9"/>
        <v>1.0352457720878774</v>
      </c>
    </row>
    <row r="168" spans="1:7" x14ac:dyDescent="0.2">
      <c r="A168" s="4">
        <f>IF('True_Odds_Calculator_2-way'!A169="","",'True_Odds_Calculator_2-way'!A169)</f>
        <v>1.53</v>
      </c>
      <c r="B168" s="4">
        <f>IF('True_Odds_Calculator_2-way'!B169="","",'True_Odds_Calculator_2-way'!B169)</f>
        <v>2.61</v>
      </c>
      <c r="C168" s="4">
        <f t="shared" si="8"/>
        <v>3.6736533693937368E-2</v>
      </c>
      <c r="D168" s="4">
        <f t="shared" si="10"/>
        <v>1.5742416178818521</v>
      </c>
      <c r="E168" s="4">
        <f t="shared" si="11"/>
        <v>2.7414272474513437</v>
      </c>
      <c r="G168" s="4">
        <f t="shared" si="9"/>
        <v>1.0367365336939374</v>
      </c>
    </row>
    <row r="169" spans="1:7" x14ac:dyDescent="0.2">
      <c r="A169" s="4">
        <f>IF('True_Odds_Calculator_2-way'!A170="","",'True_Odds_Calculator_2-way'!A170)</f>
        <v>1.58</v>
      </c>
      <c r="B169" s="4">
        <f>IF('True_Odds_Calculator_2-way'!B170="","",'True_Odds_Calculator_2-way'!B170)</f>
        <v>2.4900000000000002</v>
      </c>
      <c r="C169" s="4">
        <f t="shared" si="8"/>
        <v>3.4517818107874465E-2</v>
      </c>
      <c r="D169" s="4">
        <f t="shared" si="10"/>
        <v>1.6242929689112753</v>
      </c>
      <c r="E169" s="4">
        <f t="shared" si="11"/>
        <v>2.6018120494676276</v>
      </c>
      <c r="G169" s="4">
        <f t="shared" si="9"/>
        <v>1.0345178181078745</v>
      </c>
    </row>
    <row r="170" spans="1:7" x14ac:dyDescent="0.2">
      <c r="A170" s="4">
        <f>IF('True_Odds_Calculator_2-way'!A171="","",'True_Odds_Calculator_2-way'!A171)</f>
        <v>1.56</v>
      </c>
      <c r="B170" s="4">
        <f>IF('True_Odds_Calculator_2-way'!B171="","",'True_Odds_Calculator_2-way'!B171)</f>
        <v>2.52</v>
      </c>
      <c r="C170" s="4">
        <f t="shared" si="8"/>
        <v>3.7851037851037717E-2</v>
      </c>
      <c r="D170" s="4">
        <f t="shared" si="10"/>
        <v>1.6074582924435721</v>
      </c>
      <c r="E170" s="4">
        <f t="shared" si="11"/>
        <v>2.646203554119547</v>
      </c>
      <c r="G170" s="4">
        <f t="shared" si="9"/>
        <v>1.0378510378510377</v>
      </c>
    </row>
    <row r="171" spans="1:7" x14ac:dyDescent="0.2">
      <c r="A171" s="4">
        <f>IF('True_Odds_Calculator_2-way'!A172="","",'True_Odds_Calculator_2-way'!A172)</f>
        <v>1.51</v>
      </c>
      <c r="B171" s="4">
        <f>IF('True_Odds_Calculator_2-way'!B172="","",'True_Odds_Calculator_2-way'!B172)</f>
        <v>2.65</v>
      </c>
      <c r="C171" s="4">
        <f t="shared" si="8"/>
        <v>3.9610146195176998E-2</v>
      </c>
      <c r="D171" s="4">
        <f t="shared" si="10"/>
        <v>1.5565496450452205</v>
      </c>
      <c r="E171" s="4">
        <f t="shared" si="11"/>
        <v>2.7967849030228904</v>
      </c>
      <c r="G171" s="4">
        <f t="shared" si="9"/>
        <v>1.039610146195177</v>
      </c>
    </row>
    <row r="172" spans="1:7" x14ac:dyDescent="0.2">
      <c r="A172" s="4">
        <f>IF('True_Odds_Calculator_2-way'!A173="","",'True_Odds_Calculator_2-way'!A173)</f>
        <v>2.15</v>
      </c>
      <c r="B172" s="4">
        <f>IF('True_Odds_Calculator_2-way'!B173="","",'True_Odds_Calculator_2-way'!B173)</f>
        <v>1.78</v>
      </c>
      <c r="C172" s="4">
        <f t="shared" si="8"/>
        <v>2.6914031878756184E-2</v>
      </c>
      <c r="D172" s="4">
        <f t="shared" si="10"/>
        <v>2.2140584321666186</v>
      </c>
      <c r="E172" s="4">
        <f t="shared" si="11"/>
        <v>1.8236835835120324</v>
      </c>
      <c r="G172" s="4">
        <f t="shared" si="9"/>
        <v>1.0269140318787562</v>
      </c>
    </row>
    <row r="173" spans="1:7" x14ac:dyDescent="0.2">
      <c r="A173" s="4">
        <f>IF('True_Odds_Calculator_2-way'!A174="","",'True_Odds_Calculator_2-way'!A174)</f>
        <v>1.86</v>
      </c>
      <c r="B173" s="4">
        <f>IF('True_Odds_Calculator_2-way'!B174="","",'True_Odds_Calculator_2-way'!B174)</f>
        <v>2.06</v>
      </c>
      <c r="C173" s="4">
        <f t="shared" si="8"/>
        <v>2.3071301806034006E-2</v>
      </c>
      <c r="D173" s="4">
        <f t="shared" si="10"/>
        <v>1.9007838079174522</v>
      </c>
      <c r="E173" s="4">
        <f t="shared" si="11"/>
        <v>2.1101442890186144</v>
      </c>
      <c r="G173" s="4">
        <f t="shared" si="9"/>
        <v>1.023071301806034</v>
      </c>
    </row>
    <row r="174" spans="1:7" x14ac:dyDescent="0.2">
      <c r="A174" s="4">
        <f>IF('True_Odds_Calculator_2-way'!A175="","",'True_Odds_Calculator_2-way'!A175)</f>
        <v>2.5499999999999998</v>
      </c>
      <c r="B174" s="4">
        <f>IF('True_Odds_Calculator_2-way'!B175="","",'True_Odds_Calculator_2-way'!B175)</f>
        <v>1.57</v>
      </c>
      <c r="C174" s="4">
        <f t="shared" si="8"/>
        <v>2.9099537904333728E-2</v>
      </c>
      <c r="D174" s="4">
        <f t="shared" si="10"/>
        <v>2.6482553332230858</v>
      </c>
      <c r="E174" s="4">
        <f t="shared" si="11"/>
        <v>1.606702116986054</v>
      </c>
      <c r="G174" s="4">
        <f t="shared" si="9"/>
        <v>1.0290995379043337</v>
      </c>
    </row>
    <row r="175" spans="1:7" x14ac:dyDescent="0.2">
      <c r="A175" s="4">
        <f>IF('True_Odds_Calculator_2-way'!A176="","",'True_Odds_Calculator_2-way'!A176)</f>
        <v>1.33</v>
      </c>
      <c r="B175" s="4">
        <f>IF('True_Odds_Calculator_2-way'!B176="","",'True_Odds_Calculator_2-way'!B176)</f>
        <v>3.48</v>
      </c>
      <c r="C175" s="4">
        <f t="shared" si="8"/>
        <v>3.9236021087200701E-2</v>
      </c>
      <c r="D175" s="4">
        <f t="shared" si="10"/>
        <v>1.365632007553405</v>
      </c>
      <c r="E175" s="4">
        <f t="shared" si="11"/>
        <v>3.7349903163331177</v>
      </c>
      <c r="G175" s="4">
        <f t="shared" si="9"/>
        <v>1.0392360210872007</v>
      </c>
    </row>
    <row r="176" spans="1:7" x14ac:dyDescent="0.2">
      <c r="A176" s="4">
        <f>IF('True_Odds_Calculator_2-way'!A177="","",'True_Odds_Calculator_2-way'!A177)</f>
        <v>2.4500000000000002</v>
      </c>
      <c r="B176" s="4">
        <f>IF('True_Odds_Calculator_2-way'!B177="","",'True_Odds_Calculator_2-way'!B177)</f>
        <v>1.58</v>
      </c>
      <c r="C176" s="4">
        <f t="shared" si="8"/>
        <v>4.1074657711185569E-2</v>
      </c>
      <c r="D176" s="4">
        <f t="shared" si="10"/>
        <v>2.5798067310896364</v>
      </c>
      <c r="E176" s="4">
        <f t="shared" si="11"/>
        <v>1.6329888209238554</v>
      </c>
      <c r="G176" s="4">
        <f t="shared" si="9"/>
        <v>1.0410746577111856</v>
      </c>
    </row>
    <row r="177" spans="1:7" x14ac:dyDescent="0.2">
      <c r="A177" s="4">
        <f>IF('True_Odds_Calculator_2-way'!A178="","",'True_Odds_Calculator_2-way'!A178)</f>
        <v>2.71</v>
      </c>
      <c r="B177" s="4">
        <f>IF('True_Odds_Calculator_2-way'!B178="","",'True_Odds_Calculator_2-way'!B178)</f>
        <v>1.49</v>
      </c>
      <c r="C177" s="4">
        <f t="shared" si="8"/>
        <v>4.0144629634215834E-2</v>
      </c>
      <c r="D177" s="4">
        <f t="shared" si="10"/>
        <v>2.8658930409169949</v>
      </c>
      <c r="E177" s="4">
        <f t="shared" si="11"/>
        <v>1.5359364004640637</v>
      </c>
      <c r="G177" s="4">
        <f t="shared" si="9"/>
        <v>1.0401446296342158</v>
      </c>
    </row>
    <row r="178" spans="1:7" x14ac:dyDescent="0.2">
      <c r="A178" s="4">
        <f>IF('True_Odds_Calculator_2-way'!A179="","",'True_Odds_Calculator_2-way'!A179)</f>
        <v>2.95</v>
      </c>
      <c r="B178" s="4">
        <f>IF('True_Odds_Calculator_2-way'!B179="","",'True_Odds_Calculator_2-way'!B179)</f>
        <v>1.42</v>
      </c>
      <c r="C178" s="4">
        <f t="shared" si="8"/>
        <v>4.3208402960133618E-2</v>
      </c>
      <c r="D178" s="4">
        <f t="shared" si="10"/>
        <v>3.1508085746521246</v>
      </c>
      <c r="E178" s="4">
        <f t="shared" si="11"/>
        <v>1.4649414233257561</v>
      </c>
      <c r="G178" s="4">
        <f t="shared" si="9"/>
        <v>1.0432084029601336</v>
      </c>
    </row>
    <row r="179" spans="1:7" x14ac:dyDescent="0.2">
      <c r="A179" s="4">
        <f>IF('True_Odds_Calculator_2-way'!A180="","",'True_Odds_Calculator_2-way'!A180)</f>
        <v>2.36</v>
      </c>
      <c r="B179" s="4">
        <f>IF('True_Odds_Calculator_2-way'!B180="","",'True_Odds_Calculator_2-way'!B180)</f>
        <v>1.63</v>
      </c>
      <c r="C179" s="4">
        <f t="shared" si="8"/>
        <v>3.7225746074659449E-2</v>
      </c>
      <c r="D179" s="4">
        <f t="shared" si="10"/>
        <v>2.4684291581108826</v>
      </c>
      <c r="E179" s="4">
        <f t="shared" si="11"/>
        <v>1.6809998252053835</v>
      </c>
      <c r="G179" s="4">
        <f t="shared" si="9"/>
        <v>1.0372257460746594</v>
      </c>
    </row>
    <row r="180" spans="1:7" x14ac:dyDescent="0.2">
      <c r="A180" s="4">
        <f>IF('True_Odds_Calculator_2-way'!A181="","",'True_Odds_Calculator_2-way'!A181)</f>
        <v>2.75</v>
      </c>
      <c r="B180" s="4">
        <f>IF('True_Odds_Calculator_2-way'!B181="","",'True_Odds_Calculator_2-way'!B181)</f>
        <v>1.48</v>
      </c>
      <c r="C180" s="4">
        <f t="shared" si="8"/>
        <v>3.9312039312039193E-2</v>
      </c>
      <c r="D180" s="4">
        <f t="shared" si="10"/>
        <v>2.907142857142857</v>
      </c>
      <c r="E180" s="4">
        <f t="shared" si="11"/>
        <v>1.5243445692883895</v>
      </c>
      <c r="G180" s="4">
        <f t="shared" si="9"/>
        <v>1.0393120393120392</v>
      </c>
    </row>
    <row r="181" spans="1:7" x14ac:dyDescent="0.2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1.92</v>
      </c>
      <c r="C181" s="4">
        <f t="shared" si="8"/>
        <v>3.8968048359240282E-2</v>
      </c>
      <c r="D181" s="4">
        <f t="shared" si="10"/>
        <v>2.0054118411083453</v>
      </c>
      <c r="E181" s="4">
        <f t="shared" si="11"/>
        <v>1.9946172892668752</v>
      </c>
      <c r="G181" s="4">
        <f t="shared" si="9"/>
        <v>1.0389680483592403</v>
      </c>
    </row>
    <row r="182" spans="1:7" x14ac:dyDescent="0.2">
      <c r="A182" s="4">
        <f>IF('True_Odds_Calculator_2-way'!A183="","",'True_Odds_Calculator_2-way'!A183)</f>
        <v>1.71</v>
      </c>
      <c r="B182" s="4">
        <f>IF('True_Odds_Calculator_2-way'!B183="","",'True_Odds_Calculator_2-way'!B183)</f>
        <v>2.17</v>
      </c>
      <c r="C182" s="4">
        <f t="shared" si="8"/>
        <v>4.5624814724984475E-2</v>
      </c>
      <c r="D182" s="4">
        <f t="shared" si="10"/>
        <v>1.7794135277051812</v>
      </c>
      <c r="E182" s="4">
        <f t="shared" si="11"/>
        <v>2.2830159657919831</v>
      </c>
      <c r="G182" s="4">
        <f t="shared" si="9"/>
        <v>1.0456248147249845</v>
      </c>
    </row>
    <row r="183" spans="1:7" x14ac:dyDescent="0.2">
      <c r="A183" s="4">
        <f>IF('True_Odds_Calculator_2-way'!A184="","",'True_Odds_Calculator_2-way'!A184)</f>
        <v>1.56</v>
      </c>
      <c r="B183" s="4">
        <f>IF('True_Odds_Calculator_2-way'!B184="","",'True_Odds_Calculator_2-way'!B184)</f>
        <v>2.48</v>
      </c>
      <c r="C183" s="4">
        <f t="shared" si="8"/>
        <v>4.4251447477253958E-2</v>
      </c>
      <c r="D183" s="4">
        <f t="shared" si="10"/>
        <v>1.6157701303040428</v>
      </c>
      <c r="E183" s="4">
        <f t="shared" si="11"/>
        <v>2.6239826370048833</v>
      </c>
      <c r="G183" s="4">
        <f t="shared" si="9"/>
        <v>1.044251447477254</v>
      </c>
    </row>
    <row r="184" spans="1:7" x14ac:dyDescent="0.2">
      <c r="A184" s="4">
        <f>IF('True_Odds_Calculator_2-way'!A185="","",'True_Odds_Calculator_2-way'!A185)</f>
        <v>2.4500000000000002</v>
      </c>
      <c r="B184" s="4">
        <f>IF('True_Odds_Calculator_2-way'!B185="","",'True_Odds_Calculator_2-way'!B185)</f>
        <v>1.57</v>
      </c>
      <c r="C184" s="4">
        <f t="shared" si="8"/>
        <v>4.5105940465357985E-2</v>
      </c>
      <c r="D184" s="4">
        <f t="shared" si="10"/>
        <v>2.5932917579639305</v>
      </c>
      <c r="E184" s="4">
        <f t="shared" si="11"/>
        <v>1.6276314397545752</v>
      </c>
      <c r="G184" s="4">
        <f t="shared" si="9"/>
        <v>1.045105940465358</v>
      </c>
    </row>
    <row r="185" spans="1:7" x14ac:dyDescent="0.2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1.61</v>
      </c>
      <c r="C185" s="4">
        <f t="shared" si="8"/>
        <v>5.2152495180980862E-2</v>
      </c>
      <c r="D185" s="4">
        <f t="shared" si="10"/>
        <v>2.4693904535237334</v>
      </c>
      <c r="E185" s="4">
        <f t="shared" si="11"/>
        <v>1.6805543057680195</v>
      </c>
      <c r="G185" s="4">
        <f t="shared" si="9"/>
        <v>1.0521524951809809</v>
      </c>
    </row>
    <row r="186" spans="1:7" x14ac:dyDescent="0.2">
      <c r="A186" s="4">
        <f>IF('True_Odds_Calculator_2-way'!A187="","",'True_Odds_Calculator_2-way'!A187)</f>
        <v>2.12</v>
      </c>
      <c r="B186" s="4">
        <f>IF('True_Odds_Calculator_2-way'!B187="","",'True_Odds_Calculator_2-way'!B187)</f>
        <v>1.76</v>
      </c>
      <c r="C186" s="4">
        <f t="shared" si="8"/>
        <v>3.9879931389365408E-2</v>
      </c>
      <c r="D186" s="4">
        <f t="shared" si="10"/>
        <v>2.213573801613669</v>
      </c>
      <c r="E186" s="4">
        <f t="shared" si="11"/>
        <v>1.8240125146656239</v>
      </c>
      <c r="G186" s="4">
        <f t="shared" si="9"/>
        <v>1.0398799313893654</v>
      </c>
    </row>
    <row r="187" spans="1:7" x14ac:dyDescent="0.2">
      <c r="A187" s="4">
        <f>IF('True_Odds_Calculator_2-way'!A188="","",'True_Odds_Calculator_2-way'!A188)</f>
        <v>2.37</v>
      </c>
      <c r="B187" s="4">
        <f>IF('True_Odds_Calculator_2-way'!B188="","",'True_Odds_Calculator_2-way'!B188)</f>
        <v>1.65</v>
      </c>
      <c r="C187" s="4">
        <f t="shared" si="8"/>
        <v>2.8001534330648337E-2</v>
      </c>
      <c r="D187" s="4">
        <f t="shared" si="10"/>
        <v>2.4513399153737665</v>
      </c>
      <c r="E187" s="4">
        <f t="shared" si="11"/>
        <v>1.6890184645286688</v>
      </c>
      <c r="G187" s="4">
        <f t="shared" si="9"/>
        <v>1.0280015343306483</v>
      </c>
    </row>
    <row r="188" spans="1:7" x14ac:dyDescent="0.2">
      <c r="A188" s="4">
        <f>IF('True_Odds_Calculator_2-way'!A189="","",'True_Odds_Calculator_2-way'!A189)</f>
        <v>2.73</v>
      </c>
      <c r="B188" s="4">
        <f>IF('True_Odds_Calculator_2-way'!B189="","",'True_Odds_Calculator_2-way'!B189)</f>
        <v>1.49</v>
      </c>
      <c r="C188" s="4">
        <f t="shared" si="8"/>
        <v>3.7441305897681687E-2</v>
      </c>
      <c r="D188" s="4">
        <f t="shared" si="10"/>
        <v>2.8770378753050179</v>
      </c>
      <c r="E188" s="4">
        <f t="shared" si="11"/>
        <v>1.5327543003560864</v>
      </c>
      <c r="G188" s="4">
        <f t="shared" si="9"/>
        <v>1.0374413058976817</v>
      </c>
    </row>
    <row r="189" spans="1:7" x14ac:dyDescent="0.2">
      <c r="A189" s="4">
        <f>IF('True_Odds_Calculator_2-way'!A190="","",'True_Odds_Calculator_2-way'!A190)</f>
        <v>2.0099999999999998</v>
      </c>
      <c r="B189" s="4">
        <f>IF('True_Odds_Calculator_2-way'!B190="","",'True_Odds_Calculator_2-way'!B190)</f>
        <v>1.85</v>
      </c>
      <c r="C189" s="4">
        <f t="shared" si="8"/>
        <v>3.80529783514858E-2</v>
      </c>
      <c r="D189" s="4">
        <f t="shared" si="10"/>
        <v>2.0899255304201207</v>
      </c>
      <c r="E189" s="4">
        <f t="shared" si="11"/>
        <v>1.9174938764986464</v>
      </c>
      <c r="G189" s="4">
        <f t="shared" si="9"/>
        <v>1.0380529783514858</v>
      </c>
    </row>
    <row r="190" spans="1:7" x14ac:dyDescent="0.2">
      <c r="A190" s="4">
        <f>IF('True_Odds_Calculator_2-way'!A191="","",'True_Odds_Calculator_2-way'!A191)</f>
        <v>2.4700000000000002</v>
      </c>
      <c r="B190" s="4">
        <f>IF('True_Odds_Calculator_2-way'!B191="","",'True_Odds_Calculator_2-way'!B191)</f>
        <v>1.56</v>
      </c>
      <c r="C190" s="4">
        <f t="shared" si="8"/>
        <v>4.5883940620782715E-2</v>
      </c>
      <c r="D190" s="4">
        <f t="shared" si="10"/>
        <v>2.6183745583038869</v>
      </c>
      <c r="E190" s="4">
        <f t="shared" si="11"/>
        <v>1.6179039301310043</v>
      </c>
      <c r="G190" s="4">
        <f t="shared" si="9"/>
        <v>1.0458839406207827</v>
      </c>
    </row>
    <row r="191" spans="1:7" x14ac:dyDescent="0.2">
      <c r="A191" s="4">
        <f>IF('True_Odds_Calculator_2-way'!A192="","",'True_Odds_Calculator_2-way'!A192)</f>
        <v>2.78</v>
      </c>
      <c r="B191" s="4">
        <f>IF('True_Odds_Calculator_2-way'!B192="","",'True_Odds_Calculator_2-way'!B192)</f>
        <v>1.46</v>
      </c>
      <c r="C191" s="4">
        <f t="shared" si="8"/>
        <v>4.4643737065142464E-2</v>
      </c>
      <c r="D191" s="4">
        <f t="shared" si="10"/>
        <v>2.9639258069227399</v>
      </c>
      <c r="E191" s="4">
        <f t="shared" si="11"/>
        <v>1.5091842046553134</v>
      </c>
      <c r="G191" s="4">
        <f t="shared" si="9"/>
        <v>1.0446437370651425</v>
      </c>
    </row>
    <row r="192" spans="1:7" x14ac:dyDescent="0.2">
      <c r="A192" s="4">
        <f>IF('True_Odds_Calculator_2-way'!A193="","",'True_Odds_Calculator_2-way'!A193)</f>
        <v>1.79</v>
      </c>
      <c r="B192" s="4">
        <f>IF('True_Odds_Calculator_2-way'!B193="","",'True_Odds_Calculator_2-way'!B193)</f>
        <v>2.09</v>
      </c>
      <c r="C192" s="4">
        <f t="shared" si="8"/>
        <v>3.7128117398625982E-2</v>
      </c>
      <c r="D192" s="4">
        <f t="shared" si="10"/>
        <v>1.8515255747197545</v>
      </c>
      <c r="E192" s="4">
        <f t="shared" si="11"/>
        <v>2.1743628490889537</v>
      </c>
      <c r="G192" s="4">
        <f t="shared" si="9"/>
        <v>1.037128117398626</v>
      </c>
    </row>
    <row r="193" spans="1:7" x14ac:dyDescent="0.2">
      <c r="A193" s="4">
        <f>IF('True_Odds_Calculator_2-way'!A194="","",'True_Odds_Calculator_2-way'!A194)</f>
        <v>1.79</v>
      </c>
      <c r="B193" s="4">
        <f>IF('True_Odds_Calculator_2-way'!B194="","",'True_Odds_Calculator_2-way'!B194)</f>
        <v>2.09</v>
      </c>
      <c r="C193" s="4">
        <f t="shared" si="8"/>
        <v>3.7128117398625982E-2</v>
      </c>
      <c r="D193" s="4">
        <f t="shared" si="10"/>
        <v>1.8515255747197545</v>
      </c>
      <c r="E193" s="4">
        <f t="shared" si="11"/>
        <v>2.1743628490889537</v>
      </c>
      <c r="G193" s="4">
        <f t="shared" si="9"/>
        <v>1.037128117398626</v>
      </c>
    </row>
    <row r="194" spans="1:7" x14ac:dyDescent="0.2">
      <c r="A194" s="4">
        <f>IF('True_Odds_Calculator_2-way'!A195="","",'True_Odds_Calculator_2-way'!A195)</f>
        <v>1.72</v>
      </c>
      <c r="B194" s="4">
        <f>IF('True_Odds_Calculator_2-way'!B195="","",'True_Odds_Calculator_2-way'!B195)</f>
        <v>2.1800000000000002</v>
      </c>
      <c r="C194" s="4">
        <f t="shared" ref="C194:C257" si="12">IF(A194="","",((1/A194)+(1/B194))-1)</f>
        <v>4.0110945167484591E-2</v>
      </c>
      <c r="D194" s="4">
        <f t="shared" si="10"/>
        <v>1.7814519194222731</v>
      </c>
      <c r="E194" s="4">
        <f t="shared" si="11"/>
        <v>2.2796692607003894</v>
      </c>
      <c r="G194" s="4">
        <f t="shared" ref="G194:G257" si="13">IF(A194="","",C194+1)</f>
        <v>1.0401109451674846</v>
      </c>
    </row>
    <row r="195" spans="1:7" x14ac:dyDescent="0.2">
      <c r="A195" s="4">
        <f>IF('True_Odds_Calculator_2-way'!A196="","",'True_Odds_Calculator_2-way'!A196)</f>
        <v>1.47</v>
      </c>
      <c r="B195" s="4">
        <f>IF('True_Odds_Calculator_2-way'!B196="","",'True_Odds_Calculator_2-way'!B196)</f>
        <v>2.84</v>
      </c>
      <c r="C195" s="4">
        <f t="shared" si="12"/>
        <v>3.2384784899875507E-2</v>
      </c>
      <c r="D195" s="4">
        <f t="shared" ref="D195:D258" si="14">IF(A195="","",(2*A195)/(2-($C195*A195)))</f>
        <v>1.5058433126532969</v>
      </c>
      <c r="E195" s="4">
        <f t="shared" ref="E195:E258" si="15">IF(B195="","",(2*B195)/(2-($C195*B195)))</f>
        <v>2.9768967484312605</v>
      </c>
      <c r="G195" s="4">
        <f t="shared" si="13"/>
        <v>1.0323847848998755</v>
      </c>
    </row>
    <row r="196" spans="1:7" x14ac:dyDescent="0.2">
      <c r="A196" s="4">
        <f>IF('True_Odds_Calculator_2-way'!A197="","",'True_Odds_Calculator_2-way'!A197)</f>
        <v>1.72</v>
      </c>
      <c r="B196" s="4">
        <f>IF('True_Odds_Calculator_2-way'!B197="","",'True_Odds_Calculator_2-way'!B197)</f>
        <v>2.23</v>
      </c>
      <c r="C196" s="4">
        <f t="shared" si="12"/>
        <v>2.982584211075201E-2</v>
      </c>
      <c r="D196" s="4">
        <f t="shared" si="14"/>
        <v>1.7652798232695142</v>
      </c>
      <c r="E196" s="4">
        <f t="shared" si="15"/>
        <v>2.3067115708443593</v>
      </c>
      <c r="G196" s="4">
        <f t="shared" si="13"/>
        <v>1.029825842110752</v>
      </c>
    </row>
    <row r="197" spans="1:7" x14ac:dyDescent="0.2">
      <c r="A197" s="4">
        <f>IF('True_Odds_Calculator_2-way'!A198="","",'True_Odds_Calculator_2-way'!A198)</f>
        <v>1.79</v>
      </c>
      <c r="B197" s="4">
        <f>IF('True_Odds_Calculator_2-way'!B198="","",'True_Odds_Calculator_2-way'!B198)</f>
        <v>2.13</v>
      </c>
      <c r="C197" s="4">
        <f t="shared" si="12"/>
        <v>2.8142785952212312E-2</v>
      </c>
      <c r="D197" s="4">
        <f t="shared" si="14"/>
        <v>1.8362511137332338</v>
      </c>
      <c r="E197" s="4">
        <f t="shared" si="15"/>
        <v>2.1958130561234772</v>
      </c>
      <c r="G197" s="4">
        <f t="shared" si="13"/>
        <v>1.0281427859522123</v>
      </c>
    </row>
    <row r="198" spans="1:7" x14ac:dyDescent="0.2">
      <c r="A198" s="4">
        <f>IF('True_Odds_Calculator_2-way'!A199="","",'True_Odds_Calculator_2-way'!A199)</f>
        <v>1.61</v>
      </c>
      <c r="B198" s="4">
        <f>IF('True_Odds_Calculator_2-way'!B199="","",'True_Odds_Calculator_2-way'!B199)</f>
        <v>2.4500000000000002</v>
      </c>
      <c r="C198" s="4">
        <f t="shared" si="12"/>
        <v>2.9281277728482547E-2</v>
      </c>
      <c r="D198" s="4">
        <f t="shared" si="14"/>
        <v>1.6488661302121432</v>
      </c>
      <c r="E198" s="4">
        <f t="shared" si="15"/>
        <v>2.5411499436302138</v>
      </c>
      <c r="G198" s="4">
        <f t="shared" si="13"/>
        <v>1.0292812777284825</v>
      </c>
    </row>
    <row r="199" spans="1:7" x14ac:dyDescent="0.2">
      <c r="A199" s="4">
        <f>IF('True_Odds_Calculator_2-way'!A200="","",'True_Odds_Calculator_2-way'!A200)</f>
        <v>1.6</v>
      </c>
      <c r="B199" s="4">
        <f>IF('True_Odds_Calculator_2-way'!B200="","",'True_Odds_Calculator_2-way'!B200)</f>
        <v>2.46</v>
      </c>
      <c r="C199" s="4">
        <f t="shared" si="12"/>
        <v>3.1504065040650397E-2</v>
      </c>
      <c r="D199" s="4">
        <f t="shared" si="14"/>
        <v>1.6413678065054211</v>
      </c>
      <c r="E199" s="4">
        <f t="shared" si="15"/>
        <v>2.5591677503250976</v>
      </c>
      <c r="G199" s="4">
        <f t="shared" si="13"/>
        <v>1.0315040650406504</v>
      </c>
    </row>
    <row r="200" spans="1:7" x14ac:dyDescent="0.2">
      <c r="A200" s="4">
        <f>IF('True_Odds_Calculator_2-way'!A201="","",'True_Odds_Calculator_2-way'!A201)</f>
        <v>1.68</v>
      </c>
      <c r="B200" s="4">
        <f>IF('True_Odds_Calculator_2-way'!B201="","",'True_Odds_Calculator_2-way'!B201)</f>
        <v>2.29</v>
      </c>
      <c r="C200" s="4">
        <f t="shared" si="12"/>
        <v>3.1919317945518833E-2</v>
      </c>
      <c r="D200" s="4">
        <f t="shared" si="14"/>
        <v>1.7262855604415328</v>
      </c>
      <c r="E200" s="4">
        <f t="shared" si="15"/>
        <v>2.3768688990485605</v>
      </c>
      <c r="G200" s="4">
        <f t="shared" si="13"/>
        <v>1.0319193179455188</v>
      </c>
    </row>
    <row r="201" spans="1:7" x14ac:dyDescent="0.2">
      <c r="A201" s="4">
        <f>IF('True_Odds_Calculator_2-way'!A202="","",'True_Odds_Calculator_2-way'!A202)</f>
        <v>1.87</v>
      </c>
      <c r="B201" s="4">
        <f>IF('True_Odds_Calculator_2-way'!B202="","",'True_Odds_Calculator_2-way'!B202)</f>
        <v>2.02</v>
      </c>
      <c r="C201" s="4">
        <f t="shared" si="12"/>
        <v>2.9808863239265015E-2</v>
      </c>
      <c r="D201" s="4">
        <f t="shared" si="14"/>
        <v>1.9236135865967305</v>
      </c>
      <c r="E201" s="4">
        <f t="shared" si="15"/>
        <v>2.082703865027292</v>
      </c>
      <c r="G201" s="4">
        <f t="shared" si="13"/>
        <v>1.029808863239265</v>
      </c>
    </row>
    <row r="202" spans="1:7" x14ac:dyDescent="0.2">
      <c r="A202" s="4">
        <f>IF('True_Odds_Calculator_2-way'!A203="","",'True_Odds_Calculator_2-way'!A203)</f>
        <v>1.76</v>
      </c>
      <c r="B202" s="4">
        <f>IF('True_Odds_Calculator_2-way'!B203="","",'True_Odds_Calculator_2-way'!B203)</f>
        <v>2.14</v>
      </c>
      <c r="C202" s="4">
        <f t="shared" si="12"/>
        <v>3.5471537807986397E-2</v>
      </c>
      <c r="D202" s="4">
        <f t="shared" si="14"/>
        <v>1.8167084699980707</v>
      </c>
      <c r="E202" s="4">
        <f t="shared" si="15"/>
        <v>2.2244271202456889</v>
      </c>
      <c r="G202" s="4">
        <f t="shared" si="13"/>
        <v>1.0354715378079864</v>
      </c>
    </row>
    <row r="203" spans="1:7" x14ac:dyDescent="0.2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1.81</v>
      </c>
      <c r="C203" s="4">
        <f t="shared" si="12"/>
        <v>2.8676664035780064E-2</v>
      </c>
      <c r="D203" s="4">
        <f t="shared" si="14"/>
        <v>2.1651951011107946</v>
      </c>
      <c r="E203" s="4">
        <f t="shared" si="15"/>
        <v>1.858225372769494</v>
      </c>
      <c r="G203" s="4">
        <f t="shared" si="13"/>
        <v>1.0286766640357801</v>
      </c>
    </row>
    <row r="204" spans="1:7" x14ac:dyDescent="0.2">
      <c r="A204" s="4">
        <f>IF('True_Odds_Calculator_2-way'!A205="","",'True_Odds_Calculator_2-way'!A205)</f>
        <v>1.33</v>
      </c>
      <c r="B204" s="4">
        <f>IF('True_Odds_Calculator_2-way'!B205="","",'True_Odds_Calculator_2-way'!B205)</f>
        <v>3.32</v>
      </c>
      <c r="C204" s="4">
        <f t="shared" si="12"/>
        <v>5.3084518525228663E-2</v>
      </c>
      <c r="D204" s="4">
        <f t="shared" si="14"/>
        <v>1.3786686649181967</v>
      </c>
      <c r="E204" s="4">
        <f t="shared" si="15"/>
        <v>3.6408311345646434</v>
      </c>
      <c r="G204" s="4">
        <f t="shared" si="13"/>
        <v>1.0530845185252287</v>
      </c>
    </row>
    <row r="205" spans="1:7" x14ac:dyDescent="0.2">
      <c r="A205" s="4">
        <f>IF('True_Odds_Calculator_2-way'!A206="","",'True_Odds_Calculator_2-way'!A206)</f>
        <v>2.2200000000000002</v>
      </c>
      <c r="B205" s="4">
        <f>IF('True_Odds_Calculator_2-way'!B206="","",'True_Odds_Calculator_2-way'!B206)</f>
        <v>1.71</v>
      </c>
      <c r="C205" s="4">
        <f t="shared" si="12"/>
        <v>3.5245772087877381E-2</v>
      </c>
      <c r="D205" s="4">
        <f t="shared" si="14"/>
        <v>2.3103888990323171</v>
      </c>
      <c r="E205" s="4">
        <f t="shared" si="15"/>
        <v>1.7631322279503969</v>
      </c>
      <c r="G205" s="4">
        <f t="shared" si="13"/>
        <v>1.0352457720878774</v>
      </c>
    </row>
    <row r="206" spans="1:7" x14ac:dyDescent="0.2">
      <c r="A206" s="4">
        <f>IF('True_Odds_Calculator_2-way'!A207="","",'True_Odds_Calculator_2-way'!A207)</f>
        <v>2.0099999999999998</v>
      </c>
      <c r="B206" s="4">
        <f>IF('True_Odds_Calculator_2-way'!B207="","",'True_Odds_Calculator_2-way'!B207)</f>
        <v>1.88</v>
      </c>
      <c r="C206" s="4">
        <f t="shared" si="12"/>
        <v>2.9427331427966497E-2</v>
      </c>
      <c r="D206" s="4">
        <f t="shared" si="14"/>
        <v>2.0712563034422273</v>
      </c>
      <c r="E206" s="4">
        <f t="shared" si="15"/>
        <v>1.9334834220221038</v>
      </c>
      <c r="G206" s="4">
        <f t="shared" si="13"/>
        <v>1.0294273314279665</v>
      </c>
    </row>
    <row r="207" spans="1:7" x14ac:dyDescent="0.2">
      <c r="A207" s="4">
        <f>IF('True_Odds_Calculator_2-way'!A208="","",'True_Odds_Calculator_2-way'!A208)</f>
        <v>1.62</v>
      </c>
      <c r="B207" s="4">
        <f>IF('True_Odds_Calculator_2-way'!B208="","",'True_Odds_Calculator_2-way'!B208)</f>
        <v>2.4</v>
      </c>
      <c r="C207" s="4">
        <f t="shared" si="12"/>
        <v>3.3950617283950546E-2</v>
      </c>
      <c r="D207" s="4">
        <f t="shared" si="14"/>
        <v>1.6658097686375322</v>
      </c>
      <c r="E207" s="4">
        <f t="shared" si="15"/>
        <v>2.5019305019305014</v>
      </c>
      <c r="G207" s="4">
        <f t="shared" si="13"/>
        <v>1.0339506172839505</v>
      </c>
    </row>
    <row r="208" spans="1:7" x14ac:dyDescent="0.2">
      <c r="A208" s="4">
        <f>IF('True_Odds_Calculator_2-way'!A209="","",'True_Odds_Calculator_2-way'!A209)</f>
        <v>2.5299999999999998</v>
      </c>
      <c r="B208" s="4">
        <f>IF('True_Odds_Calculator_2-way'!B209="","",'True_Odds_Calculator_2-way'!B209)</f>
        <v>1.56</v>
      </c>
      <c r="C208" s="4">
        <f t="shared" si="12"/>
        <v>3.6282558021688338E-2</v>
      </c>
      <c r="D208" s="4">
        <f t="shared" si="14"/>
        <v>2.6517065305025525</v>
      </c>
      <c r="E208" s="4">
        <f t="shared" si="15"/>
        <v>1.6054344288968434</v>
      </c>
      <c r="G208" s="4">
        <f t="shared" si="13"/>
        <v>1.0362825580216883</v>
      </c>
    </row>
    <row r="209" spans="1:7" x14ac:dyDescent="0.2">
      <c r="A209" s="4">
        <f>IF('True_Odds_Calculator_2-way'!A210="","",'True_Odds_Calculator_2-way'!A210)</f>
        <v>2.52</v>
      </c>
      <c r="B209" s="4">
        <f>IF('True_Odds_Calculator_2-way'!B210="","",'True_Odds_Calculator_2-way'!B210)</f>
        <v>1.57</v>
      </c>
      <c r="C209" s="4">
        <f t="shared" si="12"/>
        <v>3.3768071984632497E-2</v>
      </c>
      <c r="D209" s="4">
        <f t="shared" si="14"/>
        <v>2.6319850984566258</v>
      </c>
      <c r="E209" s="4">
        <f t="shared" si="15"/>
        <v>1.6127506929724442</v>
      </c>
      <c r="G209" s="4">
        <f t="shared" si="13"/>
        <v>1.0337680719846325</v>
      </c>
    </row>
    <row r="210" spans="1:7" x14ac:dyDescent="0.2">
      <c r="A210" s="4">
        <f>IF('True_Odds_Calculator_2-way'!A211="","",'True_Odds_Calculator_2-way'!A211)</f>
        <v>2.4300000000000002</v>
      </c>
      <c r="B210" s="4">
        <f>IF('True_Odds_Calculator_2-way'!B211="","",'True_Odds_Calculator_2-way'!B211)</f>
        <v>1.61</v>
      </c>
      <c r="C210" s="4">
        <f t="shared" si="12"/>
        <v>3.2640646167216181E-2</v>
      </c>
      <c r="D210" s="4">
        <f t="shared" si="14"/>
        <v>2.5303495779840248</v>
      </c>
      <c r="E210" s="4">
        <f t="shared" si="15"/>
        <v>1.6534454704900365</v>
      </c>
      <c r="G210" s="4">
        <f t="shared" si="13"/>
        <v>1.0326406461672162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1.91</v>
      </c>
      <c r="C211" s="4">
        <f t="shared" si="12"/>
        <v>2.861071447458885E-2</v>
      </c>
      <c r="D211" s="4">
        <f t="shared" si="14"/>
        <v>2.0377175494369308</v>
      </c>
      <c r="E211" s="4">
        <f t="shared" si="15"/>
        <v>1.9636533568721115</v>
      </c>
      <c r="G211" s="4">
        <f t="shared" si="13"/>
        <v>1.0286107144745888</v>
      </c>
    </row>
    <row r="212" spans="1:7" x14ac:dyDescent="0.2">
      <c r="A212" s="4">
        <f>IF('True_Odds_Calculator_2-way'!A213="","",'True_Odds_Calculator_2-way'!A213)</f>
        <v>2.2000000000000002</v>
      </c>
      <c r="B212" s="4">
        <f>IF('True_Odds_Calculator_2-way'!B213="","",'True_Odds_Calculator_2-way'!B213)</f>
        <v>1.73</v>
      </c>
      <c r="C212" s="4">
        <f t="shared" si="12"/>
        <v>3.2580136626379375E-2</v>
      </c>
      <c r="D212" s="4">
        <f t="shared" si="14"/>
        <v>2.2817745803357314</v>
      </c>
      <c r="E212" s="4">
        <f t="shared" si="15"/>
        <v>1.7801683816651075</v>
      </c>
      <c r="G212" s="4">
        <f t="shared" si="13"/>
        <v>1.0325801366263794</v>
      </c>
    </row>
    <row r="213" spans="1:7" x14ac:dyDescent="0.2">
      <c r="A213" s="4">
        <f>IF('True_Odds_Calculator_2-way'!A214="","",'True_Odds_Calculator_2-way'!A214)</f>
        <v>1.54</v>
      </c>
      <c r="B213" s="4">
        <f>IF('True_Odds_Calculator_2-way'!B214="","",'True_Odds_Calculator_2-way'!B214)</f>
        <v>2.61</v>
      </c>
      <c r="C213" s="4">
        <f t="shared" si="12"/>
        <v>3.2492411802756749E-2</v>
      </c>
      <c r="D213" s="4">
        <f t="shared" si="14"/>
        <v>1.5795182143278188</v>
      </c>
      <c r="E213" s="4">
        <f t="shared" si="15"/>
        <v>2.725571302637825</v>
      </c>
      <c r="G213" s="4">
        <f t="shared" si="13"/>
        <v>1.0324924118027567</v>
      </c>
    </row>
    <row r="214" spans="1:7" x14ac:dyDescent="0.2">
      <c r="A214" s="4">
        <f>IF('True_Odds_Calculator_2-way'!A215="","",'True_Odds_Calculator_2-way'!A215)</f>
        <v>1.7</v>
      </c>
      <c r="B214" s="4">
        <f>IF('True_Odds_Calculator_2-way'!B215="","",'True_Odds_Calculator_2-way'!B215)</f>
        <v>2.2400000000000002</v>
      </c>
      <c r="C214" s="4">
        <f t="shared" si="12"/>
        <v>3.4663865546218364E-2</v>
      </c>
      <c r="D214" s="4">
        <f t="shared" si="14"/>
        <v>1.7516099356025756</v>
      </c>
      <c r="E214" s="4">
        <f t="shared" si="15"/>
        <v>2.3304773561811505</v>
      </c>
      <c r="G214" s="4">
        <f t="shared" si="13"/>
        <v>1.0346638655462184</v>
      </c>
    </row>
    <row r="215" spans="1:7" x14ac:dyDescent="0.2">
      <c r="A215" s="4">
        <f>IF('True_Odds_Calculator_2-way'!A216="","",'True_Odds_Calculator_2-way'!A216)</f>
        <v>2.17</v>
      </c>
      <c r="B215" s="4">
        <f>IF('True_Odds_Calculator_2-way'!B216="","",'True_Odds_Calculator_2-way'!B216)</f>
        <v>1.75</v>
      </c>
      <c r="C215" s="4">
        <f t="shared" si="12"/>
        <v>3.2258064516129004E-2</v>
      </c>
      <c r="D215" s="4">
        <f t="shared" si="14"/>
        <v>2.2487046632124348</v>
      </c>
      <c r="E215" s="4">
        <f t="shared" si="15"/>
        <v>1.8008298755186722</v>
      </c>
      <c r="G215" s="4">
        <f t="shared" si="13"/>
        <v>1.032258064516129</v>
      </c>
    </row>
    <row r="216" spans="1:7" x14ac:dyDescent="0.2">
      <c r="A216" s="4">
        <f>IF('True_Odds_Calculator_2-way'!A217="","",'True_Odds_Calculator_2-way'!A217)</f>
        <v>2.0299999999999998</v>
      </c>
      <c r="B216" s="4">
        <f>IF('True_Odds_Calculator_2-way'!B217="","",'True_Odds_Calculator_2-way'!B217)</f>
        <v>1.86</v>
      </c>
      <c r="C216" s="4">
        <f t="shared" si="12"/>
        <v>3.0245246040574214E-2</v>
      </c>
      <c r="D216" s="4">
        <f t="shared" si="14"/>
        <v>2.0942925287037548</v>
      </c>
      <c r="E216" s="4">
        <f t="shared" si="15"/>
        <v>1.9138324294186226</v>
      </c>
      <c r="G216" s="4">
        <f t="shared" si="13"/>
        <v>1.0302452460405742</v>
      </c>
    </row>
    <row r="217" spans="1:7" x14ac:dyDescent="0.2">
      <c r="A217" s="4">
        <f>IF('True_Odds_Calculator_2-way'!A218="","",'True_Odds_Calculator_2-way'!A218)</f>
        <v>2.08</v>
      </c>
      <c r="B217" s="4">
        <f>IF('True_Odds_Calculator_2-way'!B218="","",'True_Odds_Calculator_2-way'!B218)</f>
        <v>1.82</v>
      </c>
      <c r="C217" s="4">
        <f t="shared" si="12"/>
        <v>3.0219780219780112E-2</v>
      </c>
      <c r="D217" s="4">
        <f t="shared" si="14"/>
        <v>2.1474926253687316</v>
      </c>
      <c r="E217" s="4">
        <f t="shared" si="15"/>
        <v>1.8714652956298199</v>
      </c>
      <c r="G217" s="4">
        <f t="shared" si="13"/>
        <v>1.0302197802197801</v>
      </c>
    </row>
    <row r="218" spans="1:7" x14ac:dyDescent="0.2">
      <c r="A218" s="4">
        <f>IF('True_Odds_Calculator_2-way'!A219="","",'True_Odds_Calculator_2-way'!A219)</f>
        <v>1.98</v>
      </c>
      <c r="B218" s="4">
        <f>IF('True_Odds_Calculator_2-way'!B219="","",'True_Odds_Calculator_2-way'!B219)</f>
        <v>1.91</v>
      </c>
      <c r="C218" s="4">
        <f t="shared" si="12"/>
        <v>2.861071447458885E-2</v>
      </c>
      <c r="D218" s="4">
        <f t="shared" si="14"/>
        <v>2.0377175494369308</v>
      </c>
      <c r="E218" s="4">
        <f t="shared" si="15"/>
        <v>1.9636533568721115</v>
      </c>
      <c r="G218" s="4">
        <f t="shared" si="13"/>
        <v>1.0286107144745888</v>
      </c>
    </row>
    <row r="219" spans="1:7" x14ac:dyDescent="0.2">
      <c r="A219" s="4">
        <f>IF('True_Odds_Calculator_2-way'!A220="","",'True_Odds_Calculator_2-way'!A220)</f>
        <v>2.0699999999999998</v>
      </c>
      <c r="B219" s="4">
        <f>IF('True_Odds_Calculator_2-way'!B220="","",'True_Odds_Calculator_2-way'!B220)</f>
        <v>1.83</v>
      </c>
      <c r="C219" s="4">
        <f t="shared" si="12"/>
        <v>2.9539874871307603E-2</v>
      </c>
      <c r="D219" s="4">
        <f t="shared" si="14"/>
        <v>2.1352836729517204</v>
      </c>
      <c r="E219" s="4">
        <f t="shared" si="15"/>
        <v>1.8808371192373576</v>
      </c>
      <c r="G219" s="4">
        <f t="shared" si="13"/>
        <v>1.0295398748713076</v>
      </c>
    </row>
    <row r="220" spans="1:7" x14ac:dyDescent="0.2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1.88</v>
      </c>
      <c r="C220" s="4">
        <f t="shared" si="12"/>
        <v>2.9427331427966497E-2</v>
      </c>
      <c r="D220" s="4">
        <f t="shared" si="14"/>
        <v>2.0712563034422273</v>
      </c>
      <c r="E220" s="4">
        <f t="shared" si="15"/>
        <v>1.9334834220221038</v>
      </c>
      <c r="G220" s="4">
        <f t="shared" si="13"/>
        <v>1.0294273314279665</v>
      </c>
    </row>
    <row r="221" spans="1:7" x14ac:dyDescent="0.2">
      <c r="A221" s="4">
        <f>IF('True_Odds_Calculator_2-way'!A222="","",'True_Odds_Calculator_2-way'!A222)</f>
        <v>1.86</v>
      </c>
      <c r="B221" s="4">
        <f>IF('True_Odds_Calculator_2-way'!B222="","",'True_Odds_Calculator_2-way'!B222)</f>
        <v>2.0299999999999998</v>
      </c>
      <c r="C221" s="4">
        <f t="shared" si="12"/>
        <v>3.0245246040574214E-2</v>
      </c>
      <c r="D221" s="4">
        <f t="shared" si="14"/>
        <v>1.9138324294186226</v>
      </c>
      <c r="E221" s="4">
        <f t="shared" si="15"/>
        <v>2.0942925287037548</v>
      </c>
      <c r="G221" s="4">
        <f t="shared" si="13"/>
        <v>1.0302452460405742</v>
      </c>
    </row>
    <row r="222" spans="1:7" x14ac:dyDescent="0.2">
      <c r="A222" s="4">
        <f>IF('True_Odds_Calculator_2-way'!A223="","",'True_Odds_Calculator_2-way'!A223)</f>
        <v>2.0699999999999998</v>
      </c>
      <c r="B222" s="4">
        <f>IF('True_Odds_Calculator_2-way'!B223="","",'True_Odds_Calculator_2-way'!B223)</f>
        <v>1.83</v>
      </c>
      <c r="C222" s="4">
        <f t="shared" si="12"/>
        <v>2.9539874871307603E-2</v>
      </c>
      <c r="D222" s="4">
        <f t="shared" si="14"/>
        <v>2.1352836729517204</v>
      </c>
      <c r="E222" s="4">
        <f t="shared" si="15"/>
        <v>1.8808371192373576</v>
      </c>
      <c r="G222" s="4">
        <f t="shared" si="13"/>
        <v>1.0295398748713076</v>
      </c>
    </row>
    <row r="223" spans="1:7" x14ac:dyDescent="0.2">
      <c r="A223" s="4">
        <f>IF('True_Odds_Calculator_2-way'!A224="","",'True_Odds_Calculator_2-way'!A224)</f>
        <v>2.17</v>
      </c>
      <c r="B223" s="4">
        <f>IF('True_Odds_Calculator_2-way'!B224="","",'True_Odds_Calculator_2-way'!B224)</f>
        <v>1.75</v>
      </c>
      <c r="C223" s="4">
        <f t="shared" si="12"/>
        <v>3.2258064516129004E-2</v>
      </c>
      <c r="D223" s="4">
        <f t="shared" si="14"/>
        <v>2.2487046632124348</v>
      </c>
      <c r="E223" s="4">
        <f t="shared" si="15"/>
        <v>1.8008298755186722</v>
      </c>
      <c r="G223" s="4">
        <f t="shared" si="13"/>
        <v>1.032258064516129</v>
      </c>
    </row>
    <row r="224" spans="1:7" x14ac:dyDescent="0.2">
      <c r="A224" s="4">
        <f>IF('True_Odds_Calculator_2-way'!A225="","",'True_Odds_Calculator_2-way'!A225)</f>
        <v>2.0299999999999998</v>
      </c>
      <c r="B224" s="4">
        <f>IF('True_Odds_Calculator_2-way'!B225="","",'True_Odds_Calculator_2-way'!B225)</f>
        <v>1.86</v>
      </c>
      <c r="C224" s="4">
        <f t="shared" si="12"/>
        <v>3.0245246040574214E-2</v>
      </c>
      <c r="D224" s="4">
        <f t="shared" si="14"/>
        <v>2.0942925287037548</v>
      </c>
      <c r="E224" s="4">
        <f t="shared" si="15"/>
        <v>1.9138324294186226</v>
      </c>
      <c r="G224" s="4">
        <f t="shared" si="13"/>
        <v>1.0302452460405742</v>
      </c>
    </row>
    <row r="225" spans="1:7" x14ac:dyDescent="0.2">
      <c r="A225" s="4">
        <f>IF('True_Odds_Calculator_2-way'!A226="","",'True_Odds_Calculator_2-way'!A226)</f>
        <v>2.02</v>
      </c>
      <c r="B225" s="4">
        <f>IF('True_Odds_Calculator_2-way'!B226="","",'True_Odds_Calculator_2-way'!B226)</f>
        <v>1.87</v>
      </c>
      <c r="C225" s="4">
        <f t="shared" si="12"/>
        <v>2.9808863239265015E-2</v>
      </c>
      <c r="D225" s="4">
        <f t="shared" si="14"/>
        <v>2.082703865027292</v>
      </c>
      <c r="E225" s="4">
        <f t="shared" si="15"/>
        <v>1.9236135865967305</v>
      </c>
      <c r="G225" s="4">
        <f t="shared" si="13"/>
        <v>1.029808863239265</v>
      </c>
    </row>
    <row r="226" spans="1:7" x14ac:dyDescent="0.2">
      <c r="A226" s="4">
        <f>IF('True_Odds_Calculator_2-way'!A227="","",'True_Odds_Calculator_2-way'!A227)</f>
        <v>2.08</v>
      </c>
      <c r="B226" s="4">
        <f>IF('True_Odds_Calculator_2-way'!B227="","",'True_Odds_Calculator_2-way'!B227)</f>
        <v>1.81</v>
      </c>
      <c r="C226" s="4">
        <f t="shared" si="12"/>
        <v>3.3255418614534626E-2</v>
      </c>
      <c r="D226" s="4">
        <f t="shared" si="14"/>
        <v>2.1545152798443401</v>
      </c>
      <c r="E226" s="4">
        <f t="shared" si="15"/>
        <v>1.8661643699811639</v>
      </c>
      <c r="G226" s="4">
        <f t="shared" si="13"/>
        <v>1.0332554186145346</v>
      </c>
    </row>
    <row r="227" spans="1:7" x14ac:dyDescent="0.2">
      <c r="A227" s="4">
        <f>IF('True_Odds_Calculator_2-way'!A228="","",'True_Odds_Calculator_2-way'!A228)</f>
        <v>2.14</v>
      </c>
      <c r="B227" s="4">
        <f>IF('True_Odds_Calculator_2-way'!B228="","",'True_Odds_Calculator_2-way'!B228)</f>
        <v>1.76</v>
      </c>
      <c r="C227" s="4">
        <f t="shared" si="12"/>
        <v>3.5471537807986397E-2</v>
      </c>
      <c r="D227" s="4">
        <f t="shared" si="14"/>
        <v>2.2244271202456889</v>
      </c>
      <c r="E227" s="4">
        <f t="shared" si="15"/>
        <v>1.8167084699980707</v>
      </c>
      <c r="G227" s="4">
        <f t="shared" si="13"/>
        <v>1.0354715378079864</v>
      </c>
    </row>
    <row r="228" spans="1:7" x14ac:dyDescent="0.2">
      <c r="A228" s="4">
        <f>IF('True_Odds_Calculator_2-way'!A229="","",'True_Odds_Calculator_2-way'!A229)</f>
        <v>2.2400000000000002</v>
      </c>
      <c r="B228" s="4">
        <f>IF('True_Odds_Calculator_2-way'!B229="","",'True_Odds_Calculator_2-way'!B229)</f>
        <v>1.7</v>
      </c>
      <c r="C228" s="4">
        <f t="shared" si="12"/>
        <v>3.4663865546218364E-2</v>
      </c>
      <c r="D228" s="4">
        <f t="shared" si="14"/>
        <v>2.3304773561811505</v>
      </c>
      <c r="E228" s="4">
        <f t="shared" si="15"/>
        <v>1.7516099356025756</v>
      </c>
      <c r="G228" s="4">
        <f t="shared" si="13"/>
        <v>1.0346638655462184</v>
      </c>
    </row>
    <row r="229" spans="1:7" x14ac:dyDescent="0.2">
      <c r="A229" s="4">
        <f>IF('True_Odds_Calculator_2-way'!A230="","",'True_Odds_Calculator_2-way'!A230)</f>
        <v>1.88</v>
      </c>
      <c r="B229" s="4">
        <f>IF('True_Odds_Calculator_2-way'!B230="","",'True_Odds_Calculator_2-way'!B230)</f>
        <v>2.0099999999999998</v>
      </c>
      <c r="C229" s="4">
        <f t="shared" si="12"/>
        <v>2.9427331427966497E-2</v>
      </c>
      <c r="D229" s="4">
        <f t="shared" si="14"/>
        <v>1.9334834220221038</v>
      </c>
      <c r="E229" s="4">
        <f t="shared" si="15"/>
        <v>2.0712563034422273</v>
      </c>
      <c r="G229" s="4">
        <f t="shared" si="13"/>
        <v>1.0294273314279665</v>
      </c>
    </row>
    <row r="230" spans="1:7" x14ac:dyDescent="0.2">
      <c r="A230" s="4">
        <f>IF('True_Odds_Calculator_2-way'!A231="","",'True_Odds_Calculator_2-way'!A231)</f>
        <v>2.0299999999999998</v>
      </c>
      <c r="B230" s="4">
        <f>IF('True_Odds_Calculator_2-way'!B231="","",'True_Odds_Calculator_2-way'!B231)</f>
        <v>1.87</v>
      </c>
      <c r="C230" s="4">
        <f t="shared" si="12"/>
        <v>2.737019572719368E-2</v>
      </c>
      <c r="D230" s="4">
        <f t="shared" si="14"/>
        <v>2.0880063804625832</v>
      </c>
      <c r="E230" s="4">
        <f t="shared" si="15"/>
        <v>1.9191122570208035</v>
      </c>
      <c r="G230" s="4">
        <f t="shared" si="13"/>
        <v>1.0273701957271937</v>
      </c>
    </row>
    <row r="231" spans="1:7" x14ac:dyDescent="0.2">
      <c r="A231" s="4">
        <f>IF('True_Odds_Calculator_2-way'!A232="","",'True_Odds_Calculator_2-way'!A232)</f>
        <v>1.94</v>
      </c>
      <c r="B231" s="4">
        <f>IF('True_Odds_Calculator_2-way'!B232="","",'True_Odds_Calculator_2-way'!B232)</f>
        <v>1.94</v>
      </c>
      <c r="C231" s="4">
        <f t="shared" si="12"/>
        <v>3.0927835051546504E-2</v>
      </c>
      <c r="D231" s="4">
        <f t="shared" si="14"/>
        <v>2.0000000000000004</v>
      </c>
      <c r="E231" s="4">
        <f t="shared" si="15"/>
        <v>2.0000000000000004</v>
      </c>
      <c r="G231" s="4">
        <f t="shared" si="13"/>
        <v>1.0309278350515465</v>
      </c>
    </row>
    <row r="232" spans="1:7" x14ac:dyDescent="0.2">
      <c r="A232" s="4">
        <f>IF('True_Odds_Calculator_2-way'!A233="","",'True_Odds_Calculator_2-way'!A233)</f>
        <v>1.79</v>
      </c>
      <c r="B232" s="4">
        <f>IF('True_Odds_Calculator_2-way'!B233="","",'True_Odds_Calculator_2-way'!B233)</f>
        <v>2.11</v>
      </c>
      <c r="C232" s="4">
        <f t="shared" si="12"/>
        <v>3.2592867166194583E-2</v>
      </c>
      <c r="D232" s="4">
        <f t="shared" si="14"/>
        <v>1.8437843247333352</v>
      </c>
      <c r="E232" s="4">
        <f t="shared" si="15"/>
        <v>2.1851369724319478</v>
      </c>
      <c r="G232" s="4">
        <f t="shared" si="13"/>
        <v>1.0325928671661946</v>
      </c>
    </row>
    <row r="233" spans="1:7" x14ac:dyDescent="0.2">
      <c r="A233" s="4">
        <f>IF('True_Odds_Calculator_2-way'!A234="","",'True_Odds_Calculator_2-way'!A234)</f>
        <v>2.44</v>
      </c>
      <c r="B233" s="4">
        <f>IF('True_Odds_Calculator_2-way'!B234="","",'True_Odds_Calculator_2-way'!B234)</f>
        <v>1.6</v>
      </c>
      <c r="C233" s="4">
        <f t="shared" si="12"/>
        <v>3.4836065573770503E-2</v>
      </c>
      <c r="D233" s="4">
        <f t="shared" si="14"/>
        <v>2.548302872062663</v>
      </c>
      <c r="E233" s="4">
        <f t="shared" si="15"/>
        <v>1.6458684654300169</v>
      </c>
      <c r="G233" s="4">
        <f t="shared" si="13"/>
        <v>1.0348360655737705</v>
      </c>
    </row>
    <row r="234" spans="1:7" x14ac:dyDescent="0.2">
      <c r="A234" s="4">
        <f>IF('True_Odds_Calculator_2-way'!A235="","",'True_Odds_Calculator_2-way'!A235)</f>
        <v>1.91</v>
      </c>
      <c r="B234" s="4">
        <f>IF('True_Odds_Calculator_2-way'!B235="","",'True_Odds_Calculator_2-way'!B235)</f>
        <v>1.96</v>
      </c>
      <c r="C234" s="4">
        <f t="shared" si="12"/>
        <v>3.3764291056736839E-2</v>
      </c>
      <c r="D234" s="4">
        <f t="shared" si="14"/>
        <v>1.9736398144242935</v>
      </c>
      <c r="E234" s="4">
        <f t="shared" si="15"/>
        <v>2.0270738574832143</v>
      </c>
      <c r="G234" s="4">
        <f t="shared" si="13"/>
        <v>1.0337642910567368</v>
      </c>
    </row>
    <row r="235" spans="1:7" x14ac:dyDescent="0.2">
      <c r="A235" s="4">
        <f>IF('True_Odds_Calculator_2-way'!A236="","",'True_Odds_Calculator_2-way'!A236)</f>
        <v>1.96</v>
      </c>
      <c r="B235" s="4">
        <f>IF('True_Odds_Calculator_2-way'!B236="","",'True_Odds_Calculator_2-way'!B236)</f>
        <v>1.9</v>
      </c>
      <c r="C235" s="4">
        <f t="shared" si="12"/>
        <v>3.6519871106337254E-2</v>
      </c>
      <c r="D235" s="4">
        <f t="shared" si="14"/>
        <v>2.0327510917030565</v>
      </c>
      <c r="E235" s="4">
        <f t="shared" si="15"/>
        <v>1.9682875264270612</v>
      </c>
      <c r="G235" s="4">
        <f t="shared" si="13"/>
        <v>1.0365198711063373</v>
      </c>
    </row>
    <row r="236" spans="1:7" x14ac:dyDescent="0.2">
      <c r="A236" s="4">
        <f>IF('True_Odds_Calculator_2-way'!A237="","",'True_Odds_Calculator_2-way'!A237)</f>
        <v>1.74</v>
      </c>
      <c r="B236" s="4">
        <f>IF('True_Odds_Calculator_2-way'!B237="","",'True_Odds_Calculator_2-way'!B237)</f>
        <v>2.13</v>
      </c>
      <c r="C236" s="4">
        <f t="shared" si="12"/>
        <v>4.4196211753278369E-2</v>
      </c>
      <c r="D236" s="4">
        <f t="shared" si="14"/>
        <v>1.8095796103705875</v>
      </c>
      <c r="E236" s="4">
        <f t="shared" si="15"/>
        <v>2.2352089741270129</v>
      </c>
      <c r="G236" s="4">
        <f t="shared" si="13"/>
        <v>1.0441962117532784</v>
      </c>
    </row>
    <row r="237" spans="1:7" x14ac:dyDescent="0.2">
      <c r="A237" s="4">
        <f>IF('True_Odds_Calculator_2-way'!A238="","",'True_Odds_Calculator_2-way'!A238)</f>
        <v>2.02</v>
      </c>
      <c r="B237" s="4">
        <f>IF('True_Odds_Calculator_2-way'!B238="","",'True_Odds_Calculator_2-way'!B238)</f>
        <v>1.85</v>
      </c>
      <c r="C237" s="4">
        <f t="shared" si="12"/>
        <v>3.5590045491035394E-2</v>
      </c>
      <c r="D237" s="4">
        <f t="shared" si="14"/>
        <v>2.0953181945612553</v>
      </c>
      <c r="E237" s="4">
        <f t="shared" si="15"/>
        <v>1.9129767084719731</v>
      </c>
      <c r="G237" s="4">
        <f t="shared" si="13"/>
        <v>1.0355900454910354</v>
      </c>
    </row>
    <row r="238" spans="1:7" x14ac:dyDescent="0.2">
      <c r="A238" s="4">
        <f>IF('True_Odds_Calculator_2-way'!A239="","",'True_Odds_Calculator_2-way'!A239)</f>
        <v>2.34</v>
      </c>
      <c r="B238" s="4">
        <f>IF('True_Odds_Calculator_2-way'!B239="","",'True_Odds_Calculator_2-way'!B239)</f>
        <v>1.64</v>
      </c>
      <c r="C238" s="4">
        <f t="shared" si="12"/>
        <v>3.7106524911402872E-2</v>
      </c>
      <c r="D238" s="4">
        <f t="shared" si="14"/>
        <v>2.4462009178990307</v>
      </c>
      <c r="E238" s="4">
        <f t="shared" si="15"/>
        <v>1.6914668547249645</v>
      </c>
      <c r="G238" s="4">
        <f t="shared" si="13"/>
        <v>1.0371065249114029</v>
      </c>
    </row>
    <row r="239" spans="1:7" x14ac:dyDescent="0.2">
      <c r="A239" s="4">
        <f>IF('True_Odds_Calculator_2-way'!A240="","",'True_Odds_Calculator_2-way'!A240)</f>
        <v>2.23</v>
      </c>
      <c r="B239" s="4">
        <f>IF('True_Odds_Calculator_2-way'!B240="","",'True_Odds_Calculator_2-way'!B240)</f>
        <v>1.69</v>
      </c>
      <c r="C239" s="4">
        <f t="shared" si="12"/>
        <v>4.0146469604903645E-2</v>
      </c>
      <c r="D239" s="4">
        <f t="shared" si="14"/>
        <v>2.3344999535416733</v>
      </c>
      <c r="E239" s="4">
        <f t="shared" si="15"/>
        <v>1.7493443498038854</v>
      </c>
      <c r="G239" s="4">
        <f t="shared" si="13"/>
        <v>1.0401464696049036</v>
      </c>
    </row>
    <row r="240" spans="1:7" x14ac:dyDescent="0.2">
      <c r="A240" s="4">
        <f>IF('True_Odds_Calculator_2-way'!A241="","",'True_Odds_Calculator_2-way'!A241)</f>
        <v>2.83</v>
      </c>
      <c r="B240" s="4">
        <f>IF('True_Odds_Calculator_2-way'!B241="","",'True_Odds_Calculator_2-way'!B241)</f>
        <v>1.46</v>
      </c>
      <c r="C240" s="4">
        <f t="shared" si="12"/>
        <v>3.8288397308678945E-2</v>
      </c>
      <c r="D240" s="4">
        <f t="shared" si="14"/>
        <v>2.9921065971467877</v>
      </c>
      <c r="E240" s="4">
        <f t="shared" si="15"/>
        <v>1.5019811697989749</v>
      </c>
      <c r="G240" s="4">
        <f t="shared" si="13"/>
        <v>1.0382883973086789</v>
      </c>
    </row>
    <row r="241" spans="1:7" x14ac:dyDescent="0.2">
      <c r="A241" s="4">
        <f>IF('True_Odds_Calculator_2-way'!A242="","",'True_Odds_Calculator_2-way'!A242)</f>
        <v>1.97</v>
      </c>
      <c r="B241" s="4">
        <f>IF('True_Odds_Calculator_2-way'!B242="","",'True_Odds_Calculator_2-way'!B242)</f>
        <v>1.93</v>
      </c>
      <c r="C241" s="4">
        <f t="shared" si="12"/>
        <v>2.5748928223876311E-2</v>
      </c>
      <c r="D241" s="4">
        <f t="shared" si="14"/>
        <v>2.0212647191728026</v>
      </c>
      <c r="E241" s="4">
        <f t="shared" si="15"/>
        <v>1.9791780536685666</v>
      </c>
      <c r="G241" s="4">
        <f t="shared" si="13"/>
        <v>1.0257489282238763</v>
      </c>
    </row>
    <row r="242" spans="1:7" x14ac:dyDescent="0.2">
      <c r="A242" s="4">
        <f>IF('True_Odds_Calculator_2-way'!A243="","",'True_Odds_Calculator_2-way'!A243)</f>
        <v>1.74</v>
      </c>
      <c r="B242" s="4">
        <f>IF('True_Odds_Calculator_2-way'!B243="","",'True_Odds_Calculator_2-way'!B243)</f>
        <v>2.21</v>
      </c>
      <c r="C242" s="4">
        <f t="shared" si="12"/>
        <v>2.720133146096626E-2</v>
      </c>
      <c r="D242" s="4">
        <f t="shared" si="14"/>
        <v>1.7821754646150993</v>
      </c>
      <c r="E242" s="4">
        <f t="shared" si="15"/>
        <v>2.2784855128281092</v>
      </c>
      <c r="G242" s="4">
        <f t="shared" si="13"/>
        <v>1.0272013314609663</v>
      </c>
    </row>
    <row r="243" spans="1:7" x14ac:dyDescent="0.2">
      <c r="A243" s="4">
        <f>IF('True_Odds_Calculator_2-way'!A244="","",'True_Odds_Calculator_2-way'!A244)</f>
        <v>2.0499999999999998</v>
      </c>
      <c r="B243" s="4">
        <f>IF('True_Odds_Calculator_2-way'!B244="","",'True_Odds_Calculator_2-way'!B244)</f>
        <v>1.85</v>
      </c>
      <c r="C243" s="4">
        <f t="shared" si="12"/>
        <v>2.8345418589321048E-2</v>
      </c>
      <c r="D243" s="4">
        <f t="shared" si="14"/>
        <v>2.1113430758524703</v>
      </c>
      <c r="E243" s="4">
        <f t="shared" si="15"/>
        <v>1.8998121477770822</v>
      </c>
      <c r="G243" s="4">
        <f t="shared" si="13"/>
        <v>1.028345418589321</v>
      </c>
    </row>
    <row r="244" spans="1:7" x14ac:dyDescent="0.2">
      <c r="A244" s="4">
        <f>IF('True_Odds_Calculator_2-way'!A245="","",'True_Odds_Calculator_2-way'!A245)</f>
        <v>2.08</v>
      </c>
      <c r="B244" s="4">
        <f>IF('True_Odds_Calculator_2-way'!B245="","",'True_Odds_Calculator_2-way'!B245)</f>
        <v>1.81</v>
      </c>
      <c r="C244" s="4">
        <f t="shared" si="12"/>
        <v>3.3255418614534626E-2</v>
      </c>
      <c r="D244" s="4">
        <f t="shared" si="14"/>
        <v>2.1545152798443401</v>
      </c>
      <c r="E244" s="4">
        <f t="shared" si="15"/>
        <v>1.8661643699811639</v>
      </c>
      <c r="G244" s="4">
        <f t="shared" si="13"/>
        <v>1.0332554186145346</v>
      </c>
    </row>
    <row r="245" spans="1:7" x14ac:dyDescent="0.2">
      <c r="A245" s="4">
        <f>IF('True_Odds_Calculator_2-way'!A246="","",'True_Odds_Calculator_2-way'!A246)</f>
        <v>2.04</v>
      </c>
      <c r="B245" s="4">
        <f>IF('True_Odds_Calculator_2-way'!B246="","",'True_Odds_Calculator_2-way'!B246)</f>
        <v>1.85</v>
      </c>
      <c r="C245" s="4">
        <f t="shared" si="12"/>
        <v>3.0736618971912932E-2</v>
      </c>
      <c r="D245" s="4">
        <f t="shared" si="14"/>
        <v>2.1060267857142851</v>
      </c>
      <c r="E245" s="4">
        <f t="shared" si="15"/>
        <v>1.9041372351160444</v>
      </c>
      <c r="G245" s="4">
        <f t="shared" si="13"/>
        <v>1.0307366189719129</v>
      </c>
    </row>
    <row r="246" spans="1:7" x14ac:dyDescent="0.2">
      <c r="A246" s="4">
        <f>IF('True_Odds_Calculator_2-way'!A247="","",'True_Odds_Calculator_2-way'!A247)</f>
        <v>1.79</v>
      </c>
      <c r="B246" s="4">
        <f>IF('True_Odds_Calculator_2-way'!B247="","",'True_Odds_Calculator_2-way'!B247)</f>
        <v>2.1</v>
      </c>
      <c r="C246" s="4">
        <f t="shared" si="12"/>
        <v>3.4849694067571102E-2</v>
      </c>
      <c r="D246" s="4">
        <f t="shared" si="14"/>
        <v>1.8476284099287292</v>
      </c>
      <c r="E246" s="4">
        <f t="shared" si="15"/>
        <v>2.1797622499275153</v>
      </c>
      <c r="G246" s="4">
        <f t="shared" si="13"/>
        <v>1.0348496940675711</v>
      </c>
    </row>
    <row r="247" spans="1:7" x14ac:dyDescent="0.2">
      <c r="A247" s="4">
        <f>IF('True_Odds_Calculator_2-way'!A248="","",'True_Odds_Calculator_2-way'!A248)</f>
        <v>1.99</v>
      </c>
      <c r="B247" s="4">
        <f>IF('True_Odds_Calculator_2-way'!B248="","",'True_Odds_Calculator_2-way'!B248)</f>
        <v>1.9</v>
      </c>
      <c r="C247" s="4">
        <f t="shared" si="12"/>
        <v>2.8828352287754377E-2</v>
      </c>
      <c r="D247" s="4">
        <f t="shared" si="14"/>
        <v>2.0487672717420748</v>
      </c>
      <c r="E247" s="4">
        <f t="shared" si="15"/>
        <v>1.9535003874967702</v>
      </c>
      <c r="G247" s="4">
        <f t="shared" si="13"/>
        <v>1.0288283522877544</v>
      </c>
    </row>
    <row r="248" spans="1:7" x14ac:dyDescent="0.2">
      <c r="A248" s="4">
        <f>IF('True_Odds_Calculator_2-way'!A249="","",'True_Odds_Calculator_2-way'!A249)</f>
        <v>2.02</v>
      </c>
      <c r="B248" s="4">
        <f>IF('True_Odds_Calculator_2-way'!B249="","",'True_Odds_Calculator_2-way'!B249)</f>
        <v>1.87</v>
      </c>
      <c r="C248" s="4">
        <f t="shared" si="12"/>
        <v>2.9808863239265015E-2</v>
      </c>
      <c r="D248" s="4">
        <f t="shared" si="14"/>
        <v>2.082703865027292</v>
      </c>
      <c r="E248" s="4">
        <f t="shared" si="15"/>
        <v>1.9236135865967305</v>
      </c>
      <c r="G248" s="4">
        <f t="shared" si="13"/>
        <v>1.029808863239265</v>
      </c>
    </row>
    <row r="249" spans="1:7" x14ac:dyDescent="0.2">
      <c r="A249" s="4">
        <f>IF('True_Odds_Calculator_2-way'!A250="","",'True_Odds_Calculator_2-way'!A250)</f>
        <v>2.06</v>
      </c>
      <c r="B249" s="4">
        <f>IF('True_Odds_Calculator_2-way'!B250="","",'True_Odds_Calculator_2-way'!B250)</f>
        <v>1.84</v>
      </c>
      <c r="C249" s="4">
        <f t="shared" si="12"/>
        <v>2.891515407344869E-2</v>
      </c>
      <c r="D249" s="4">
        <f t="shared" si="14"/>
        <v>2.1232354918216445</v>
      </c>
      <c r="E249" s="4">
        <f t="shared" si="15"/>
        <v>1.8902852583283463</v>
      </c>
      <c r="G249" s="4">
        <f t="shared" si="13"/>
        <v>1.0289151540734487</v>
      </c>
    </row>
    <row r="250" spans="1:7" x14ac:dyDescent="0.2">
      <c r="A250" s="4">
        <f>IF('True_Odds_Calculator_2-way'!A251="","",'True_Odds_Calculator_2-way'!A251)</f>
        <v>1.68</v>
      </c>
      <c r="B250" s="4">
        <f>IF('True_Odds_Calculator_2-way'!B251="","",'True_Odds_Calculator_2-way'!B251)</f>
        <v>2.27</v>
      </c>
      <c r="C250" s="4">
        <f t="shared" si="12"/>
        <v>3.5766729599328695E-2</v>
      </c>
      <c r="D250" s="4">
        <f t="shared" si="14"/>
        <v>1.7320374239258789</v>
      </c>
      <c r="E250" s="4">
        <f t="shared" si="15"/>
        <v>2.3660503784588656</v>
      </c>
      <c r="G250" s="4">
        <f t="shared" si="13"/>
        <v>1.0357667295993287</v>
      </c>
    </row>
    <row r="251" spans="1:7" x14ac:dyDescent="0.2">
      <c r="A251" s="4">
        <f>IF('True_Odds_Calculator_2-way'!A252="","",'True_Odds_Calculator_2-way'!A252)</f>
        <v>2.04</v>
      </c>
      <c r="B251" s="4">
        <f>IF('True_Odds_Calculator_2-way'!B252="","",'True_Odds_Calculator_2-way'!B252)</f>
        <v>1.85</v>
      </c>
      <c r="C251" s="4">
        <f t="shared" si="12"/>
        <v>3.0736618971912932E-2</v>
      </c>
      <c r="D251" s="4">
        <f t="shared" si="14"/>
        <v>2.1060267857142851</v>
      </c>
      <c r="E251" s="4">
        <f t="shared" si="15"/>
        <v>1.9041372351160444</v>
      </c>
      <c r="G251" s="4">
        <f t="shared" si="13"/>
        <v>1.0307366189719129</v>
      </c>
    </row>
    <row r="252" spans="1:7" x14ac:dyDescent="0.2">
      <c r="A252" s="4">
        <f>IF('True_Odds_Calculator_2-way'!A253="","",'True_Odds_Calculator_2-way'!A253)</f>
        <v>1.88</v>
      </c>
      <c r="B252" s="4">
        <f>IF('True_Odds_Calculator_2-way'!B253="","",'True_Odds_Calculator_2-way'!B253)</f>
        <v>2.0299999999999998</v>
      </c>
      <c r="C252" s="4">
        <f t="shared" si="12"/>
        <v>2.4525731055444977E-2</v>
      </c>
      <c r="D252" s="4">
        <f t="shared" si="14"/>
        <v>1.9243646631706333</v>
      </c>
      <c r="E252" s="4">
        <f t="shared" si="15"/>
        <v>2.0818241326641935</v>
      </c>
      <c r="G252" s="4">
        <f t="shared" si="13"/>
        <v>1.024525731055445</v>
      </c>
    </row>
    <row r="253" spans="1:7" x14ac:dyDescent="0.2">
      <c r="A253" s="4">
        <f>IF('True_Odds_Calculator_2-way'!A254="","",'True_Odds_Calculator_2-way'!A254)</f>
        <v>2.08</v>
      </c>
      <c r="B253" s="4">
        <f>IF('True_Odds_Calculator_2-way'!B254="","",'True_Odds_Calculator_2-way'!B254)</f>
        <v>1.79</v>
      </c>
      <c r="C253" s="4">
        <f t="shared" si="12"/>
        <v>3.9428448646325664E-2</v>
      </c>
      <c r="D253" s="4">
        <f t="shared" si="14"/>
        <v>2.1689385995572641</v>
      </c>
      <c r="E253" s="4">
        <f t="shared" si="15"/>
        <v>1.8554769261437256</v>
      </c>
      <c r="G253" s="4">
        <f t="shared" si="13"/>
        <v>1.0394284486463257</v>
      </c>
    </row>
    <row r="254" spans="1:7" x14ac:dyDescent="0.2">
      <c r="A254" s="4">
        <f>IF('True_Odds_Calculator_2-way'!A255="","",'True_Odds_Calculator_2-way'!A255)</f>
        <v>1.55</v>
      </c>
      <c r="B254" s="4">
        <f>IF('True_Odds_Calculator_2-way'!B255="","",'True_Odds_Calculator_2-way'!B255)</f>
        <v>2.57</v>
      </c>
      <c r="C254" s="4">
        <f t="shared" si="12"/>
        <v>3.4266348688339443E-2</v>
      </c>
      <c r="D254" s="4">
        <f t="shared" si="14"/>
        <v>1.5922854002198461</v>
      </c>
      <c r="E254" s="4">
        <f t="shared" si="15"/>
        <v>2.6883752319892018</v>
      </c>
      <c r="G254" s="4">
        <f t="shared" si="13"/>
        <v>1.0342663486883394</v>
      </c>
    </row>
    <row r="255" spans="1:7" x14ac:dyDescent="0.2">
      <c r="A255" s="4">
        <f>IF('True_Odds_Calculator_2-way'!A256="","",'True_Odds_Calculator_2-way'!A256)</f>
        <v>1.59</v>
      </c>
      <c r="B255" s="4">
        <f>IF('True_Odds_Calculator_2-way'!B256="","",'True_Odds_Calculator_2-way'!B256)</f>
        <v>2.42</v>
      </c>
      <c r="C255" s="4">
        <f t="shared" si="12"/>
        <v>4.21539581059307E-2</v>
      </c>
      <c r="D255" s="4">
        <f t="shared" si="14"/>
        <v>1.6451323271623415</v>
      </c>
      <c r="E255" s="4">
        <f t="shared" si="15"/>
        <v>2.5500695871164427</v>
      </c>
      <c r="G255" s="4">
        <f t="shared" si="13"/>
        <v>1.0421539581059307</v>
      </c>
    </row>
    <row r="256" spans="1:7" x14ac:dyDescent="0.2">
      <c r="A256" s="4">
        <f>IF('True_Odds_Calculator_2-way'!A257="","",'True_Odds_Calculator_2-way'!A257)</f>
        <v>1.53</v>
      </c>
      <c r="B256" s="4">
        <f>IF('True_Odds_Calculator_2-way'!B257="","",'True_Odds_Calculator_2-way'!B257)</f>
        <v>2.62</v>
      </c>
      <c r="C256" s="4">
        <f t="shared" si="12"/>
        <v>3.5274160554807032E-2</v>
      </c>
      <c r="D256" s="4">
        <f t="shared" si="14"/>
        <v>1.5724316479033458</v>
      </c>
      <c r="E256" s="4">
        <f t="shared" si="15"/>
        <v>2.7469334612485432</v>
      </c>
      <c r="G256" s="4">
        <f t="shared" si="13"/>
        <v>1.035274160554807</v>
      </c>
    </row>
    <row r="257" spans="1:7" x14ac:dyDescent="0.2">
      <c r="A257" s="4">
        <f>IF('True_Odds_Calculator_2-way'!A258="","",'True_Odds_Calculator_2-way'!A258)</f>
        <v>1.82</v>
      </c>
      <c r="B257" s="4">
        <f>IF('True_Odds_Calculator_2-way'!B258="","",'True_Odds_Calculator_2-way'!B258)</f>
        <v>2.0699999999999998</v>
      </c>
      <c r="C257" s="4">
        <f t="shared" si="12"/>
        <v>3.2542336890162948E-2</v>
      </c>
      <c r="D257" s="4">
        <f t="shared" si="14"/>
        <v>1.8755413949320454</v>
      </c>
      <c r="E257" s="4">
        <f t="shared" si="15"/>
        <v>2.1421504520384373</v>
      </c>
      <c r="G257" s="4">
        <f t="shared" si="13"/>
        <v>1.0325423368901629</v>
      </c>
    </row>
    <row r="258" spans="1:7" x14ac:dyDescent="0.2">
      <c r="A258" s="4">
        <f>IF('True_Odds_Calculator_2-way'!A259="","",'True_Odds_Calculator_2-way'!A259)</f>
        <v>1.8</v>
      </c>
      <c r="B258" s="4">
        <f>IF('True_Odds_Calculator_2-way'!B259="","",'True_Odds_Calculator_2-way'!B259)</f>
        <v>2.11</v>
      </c>
      <c r="C258" s="4">
        <f t="shared" ref="C258:C321" si="16">IF(A258="","",((1/A258)+(1/B258))-1)</f>
        <v>2.9489204844655115E-2</v>
      </c>
      <c r="D258" s="4">
        <f t="shared" si="14"/>
        <v>1.8490749756572542</v>
      </c>
      <c r="E258" s="4">
        <f t="shared" si="15"/>
        <v>2.1777522935779814</v>
      </c>
      <c r="G258" s="4">
        <f t="shared" ref="G258:G321" si="17">IF(A258="","",C258+1)</f>
        <v>1.0294892048446551</v>
      </c>
    </row>
    <row r="259" spans="1:7" x14ac:dyDescent="0.2">
      <c r="A259" s="4">
        <f>IF('True_Odds_Calculator_2-way'!A260="","",'True_Odds_Calculator_2-way'!A260)</f>
        <v>1.33</v>
      </c>
      <c r="B259" s="4">
        <f>IF('True_Odds_Calculator_2-way'!B260="","",'True_Odds_Calculator_2-way'!B260)</f>
        <v>3.56</v>
      </c>
      <c r="C259" s="4">
        <f t="shared" si="16"/>
        <v>3.2778575652614661E-2</v>
      </c>
      <c r="D259" s="4">
        <f t="shared" ref="D259:D322" si="18">IF(A259="","",(2*A259)/(2-($C259*A259)))</f>
        <v>1.359637031932001</v>
      </c>
      <c r="E259" s="4">
        <f t="shared" ref="E259:E322" si="19">IF(B259="","",(2*B259)/(2-($C259*B259)))</f>
        <v>3.7805812839348452</v>
      </c>
      <c r="G259" s="4">
        <f t="shared" si="17"/>
        <v>1.0327785756526147</v>
      </c>
    </row>
    <row r="260" spans="1:7" x14ac:dyDescent="0.2">
      <c r="A260" s="4">
        <f>IF('True_Odds_Calculator_2-way'!A261="","",'True_Odds_Calculator_2-way'!A261)</f>
        <v>2.19</v>
      </c>
      <c r="B260" s="4">
        <f>IF('True_Odds_Calculator_2-way'!B261="","",'True_Odds_Calculator_2-way'!B261)</f>
        <v>1.75</v>
      </c>
      <c r="C260" s="4">
        <f t="shared" si="16"/>
        <v>2.8049575994781417E-2</v>
      </c>
      <c r="D260" s="4">
        <f t="shared" si="18"/>
        <v>2.2593957258658803</v>
      </c>
      <c r="E260" s="4">
        <f t="shared" si="19"/>
        <v>1.7940315974253949</v>
      </c>
      <c r="G260" s="4">
        <f t="shared" si="17"/>
        <v>1.0280495759947814</v>
      </c>
    </row>
    <row r="261" spans="1:7" x14ac:dyDescent="0.2">
      <c r="A261" s="4">
        <f>IF('True_Odds_Calculator_2-way'!A262="","",'True_Odds_Calculator_2-way'!A262)</f>
        <v>1.69</v>
      </c>
      <c r="B261" s="4">
        <f>IF('True_Odds_Calculator_2-way'!B262="","",'True_Odds_Calculator_2-way'!B262)</f>
        <v>2.2799999999999998</v>
      </c>
      <c r="C261" s="4">
        <f t="shared" si="16"/>
        <v>3.0312467559431067E-2</v>
      </c>
      <c r="D261" s="4">
        <f t="shared" si="18"/>
        <v>1.7344256391789699</v>
      </c>
      <c r="E261" s="4">
        <f t="shared" si="19"/>
        <v>2.3616082373130669</v>
      </c>
      <c r="G261" s="4">
        <f t="shared" si="17"/>
        <v>1.0303124675594311</v>
      </c>
    </row>
    <row r="262" spans="1:7" x14ac:dyDescent="0.2">
      <c r="A262" s="4">
        <f>IF('True_Odds_Calculator_2-way'!A263="","",'True_Odds_Calculator_2-way'!A263)</f>
        <v>1.44</v>
      </c>
      <c r="B262" s="4">
        <f>IF('True_Odds_Calculator_2-way'!B263="","",'True_Odds_Calculator_2-way'!B263)</f>
        <v>2.94</v>
      </c>
      <c r="C262" s="4">
        <f t="shared" si="16"/>
        <v>3.4580498866213061E-2</v>
      </c>
      <c r="D262" s="4">
        <f t="shared" si="18"/>
        <v>1.4767685223943072</v>
      </c>
      <c r="E262" s="4">
        <f t="shared" si="19"/>
        <v>3.0974539069359079</v>
      </c>
      <c r="G262" s="4">
        <f t="shared" si="17"/>
        <v>1.0345804988662131</v>
      </c>
    </row>
    <row r="263" spans="1:7" x14ac:dyDescent="0.2">
      <c r="A263" s="4">
        <f>IF('True_Odds_Calculator_2-way'!A264="","",'True_Odds_Calculator_2-way'!A264)</f>
        <v>2.04</v>
      </c>
      <c r="B263" s="4">
        <f>IF('True_Odds_Calculator_2-way'!B264="","",'True_Odds_Calculator_2-way'!B264)</f>
        <v>1.86</v>
      </c>
      <c r="C263" s="4">
        <f t="shared" si="16"/>
        <v>2.7830487033523088E-2</v>
      </c>
      <c r="D263" s="4">
        <f t="shared" si="18"/>
        <v>2.0996015936254984</v>
      </c>
      <c r="E263" s="4">
        <f t="shared" si="19"/>
        <v>1.9094202898550725</v>
      </c>
      <c r="G263" s="4">
        <f t="shared" si="17"/>
        <v>1.0278304870335231</v>
      </c>
    </row>
    <row r="264" spans="1:7" x14ac:dyDescent="0.2">
      <c r="A264" s="4">
        <f>IF('True_Odds_Calculator_2-way'!A265="","",'True_Odds_Calculator_2-way'!A265)</f>
        <v>1.82</v>
      </c>
      <c r="B264" s="4">
        <f>IF('True_Odds_Calculator_2-way'!B265="","",'True_Odds_Calculator_2-way'!B265)</f>
        <v>2.06</v>
      </c>
      <c r="C264" s="4">
        <f t="shared" si="16"/>
        <v>3.4887442654432999E-2</v>
      </c>
      <c r="D264" s="4">
        <f t="shared" si="18"/>
        <v>1.8796751228316457</v>
      </c>
      <c r="E264" s="4">
        <f t="shared" si="19"/>
        <v>2.1367833124358828</v>
      </c>
      <c r="G264" s="4">
        <f t="shared" si="17"/>
        <v>1.034887442654433</v>
      </c>
    </row>
    <row r="265" spans="1:7" x14ac:dyDescent="0.2">
      <c r="A265" s="4">
        <f>IF('True_Odds_Calculator_2-way'!A266="","",'True_Odds_Calculator_2-way'!A266)</f>
        <v>1.66</v>
      </c>
      <c r="B265" s="4">
        <f>IF('True_Odds_Calculator_2-way'!B266="","",'True_Odds_Calculator_2-way'!B266)</f>
        <v>2.31</v>
      </c>
      <c r="C265" s="4">
        <f t="shared" si="16"/>
        <v>3.5310071454649705E-2</v>
      </c>
      <c r="D265" s="4">
        <f t="shared" si="18"/>
        <v>1.7101190741649199</v>
      </c>
      <c r="E265" s="4">
        <f t="shared" si="19"/>
        <v>2.4082145324373547</v>
      </c>
      <c r="G265" s="4">
        <f t="shared" si="17"/>
        <v>1.0353100714546497</v>
      </c>
    </row>
    <row r="266" spans="1:7" x14ac:dyDescent="0.2">
      <c r="A266" s="4">
        <f>IF('True_Odds_Calculator_2-way'!A267="","",'True_Odds_Calculator_2-way'!A267)</f>
        <v>1.7</v>
      </c>
      <c r="B266" s="4">
        <f>IF('True_Odds_Calculator_2-way'!B267="","",'True_Odds_Calculator_2-way'!B267)</f>
        <v>2.2400000000000002</v>
      </c>
      <c r="C266" s="4">
        <f t="shared" si="16"/>
        <v>3.4663865546218364E-2</v>
      </c>
      <c r="D266" s="4">
        <f t="shared" si="18"/>
        <v>1.7516099356025756</v>
      </c>
      <c r="E266" s="4">
        <f t="shared" si="19"/>
        <v>2.3304773561811505</v>
      </c>
      <c r="G266" s="4">
        <f t="shared" si="17"/>
        <v>1.0346638655462184</v>
      </c>
    </row>
    <row r="267" spans="1:7" x14ac:dyDescent="0.2">
      <c r="A267" s="4">
        <f>IF('True_Odds_Calculator_2-way'!A268="","",'True_Odds_Calculator_2-way'!A268)</f>
        <v>1.8</v>
      </c>
      <c r="B267" s="4">
        <f>IF('True_Odds_Calculator_2-way'!B268="","",'True_Odds_Calculator_2-way'!B268)</f>
        <v>2.11</v>
      </c>
      <c r="C267" s="4">
        <f t="shared" si="16"/>
        <v>2.9489204844655115E-2</v>
      </c>
      <c r="D267" s="4">
        <f t="shared" si="18"/>
        <v>1.8490749756572542</v>
      </c>
      <c r="E267" s="4">
        <f t="shared" si="19"/>
        <v>2.1777522935779814</v>
      </c>
      <c r="G267" s="4">
        <f t="shared" si="17"/>
        <v>1.0294892048446551</v>
      </c>
    </row>
    <row r="268" spans="1:7" x14ac:dyDescent="0.2">
      <c r="A268" s="4">
        <f>IF('True_Odds_Calculator_2-way'!A269="","",'True_Odds_Calculator_2-way'!A269)</f>
        <v>1.72</v>
      </c>
      <c r="B268" s="4">
        <f>IF('True_Odds_Calculator_2-way'!B269="","",'True_Odds_Calculator_2-way'!B269)</f>
        <v>2.23</v>
      </c>
      <c r="C268" s="4">
        <f t="shared" si="16"/>
        <v>2.982584211075201E-2</v>
      </c>
      <c r="D268" s="4">
        <f t="shared" si="18"/>
        <v>1.7652798232695142</v>
      </c>
      <c r="E268" s="4">
        <f t="shared" si="19"/>
        <v>2.3067115708443593</v>
      </c>
      <c r="G268" s="4">
        <f t="shared" si="17"/>
        <v>1.029825842110752</v>
      </c>
    </row>
    <row r="269" spans="1:7" x14ac:dyDescent="0.2">
      <c r="A269" s="4">
        <f>IF('True_Odds_Calculator_2-way'!A270="","",'True_Odds_Calculator_2-way'!A270)</f>
        <v>1.71</v>
      </c>
      <c r="B269" s="4">
        <f>IF('True_Odds_Calculator_2-way'!B270="","",'True_Odds_Calculator_2-way'!B270)</f>
        <v>2.2400000000000002</v>
      </c>
      <c r="C269" s="4">
        <f t="shared" si="16"/>
        <v>3.1223893065998265E-2</v>
      </c>
      <c r="D269" s="4">
        <f t="shared" si="18"/>
        <v>1.7569030364186771</v>
      </c>
      <c r="E269" s="4">
        <f t="shared" si="19"/>
        <v>2.3211731911283482</v>
      </c>
      <c r="G269" s="4">
        <f t="shared" si="17"/>
        <v>1.0312238930659983</v>
      </c>
    </row>
    <row r="270" spans="1:7" x14ac:dyDescent="0.2">
      <c r="A270" s="4">
        <f>IF('True_Odds_Calculator_2-way'!A271="","",'True_Odds_Calculator_2-way'!A271)</f>
        <v>2.09</v>
      </c>
      <c r="B270" s="4">
        <f>IF('True_Odds_Calculator_2-way'!B271="","",'True_Odds_Calculator_2-way'!B271)</f>
        <v>1.81</v>
      </c>
      <c r="C270" s="4">
        <f t="shared" si="16"/>
        <v>3.0955087366835166E-2</v>
      </c>
      <c r="D270" s="4">
        <f t="shared" si="18"/>
        <v>2.159867538325388</v>
      </c>
      <c r="E270" s="4">
        <f t="shared" si="19"/>
        <v>1.8621674173619833</v>
      </c>
      <c r="G270" s="4">
        <f t="shared" si="17"/>
        <v>1.0309550873668352</v>
      </c>
    </row>
    <row r="271" spans="1:7" x14ac:dyDescent="0.2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2.27</v>
      </c>
      <c r="C271" s="4">
        <f t="shared" si="16"/>
        <v>2.876392847888054E-2</v>
      </c>
      <c r="D271" s="4">
        <f t="shared" si="18"/>
        <v>1.7426055543011967</v>
      </c>
      <c r="E271" s="4">
        <f t="shared" si="19"/>
        <v>2.3466099118273029</v>
      </c>
      <c r="G271" s="4">
        <f t="shared" si="17"/>
        <v>1.0287639284788805</v>
      </c>
    </row>
    <row r="272" spans="1:7" x14ac:dyDescent="0.2">
      <c r="A272" s="4">
        <f>IF('True_Odds_Calculator_2-way'!A273="","",'True_Odds_Calculator_2-way'!A273)</f>
        <v>1.99</v>
      </c>
      <c r="B272" s="4">
        <f>IF('True_Odds_Calculator_2-way'!B273="","",'True_Odds_Calculator_2-way'!B273)</f>
        <v>1.92</v>
      </c>
      <c r="C272" s="4">
        <f t="shared" si="16"/>
        <v>2.3345896147403788E-2</v>
      </c>
      <c r="D272" s="4">
        <f t="shared" si="18"/>
        <v>2.0373253705876082</v>
      </c>
      <c r="E272" s="4">
        <f t="shared" si="19"/>
        <v>1.9640176827387685</v>
      </c>
      <c r="G272" s="4">
        <f t="shared" si="17"/>
        <v>1.0233458961474038</v>
      </c>
    </row>
    <row r="273" spans="1:7" x14ac:dyDescent="0.2">
      <c r="A273" s="4">
        <f>IF('True_Odds_Calculator_2-way'!A274="","",'True_Odds_Calculator_2-way'!A274)</f>
        <v>2.5099999999999998</v>
      </c>
      <c r="B273" s="4">
        <f>IF('True_Odds_Calculator_2-way'!B274="","",'True_Odds_Calculator_2-way'!B274)</f>
        <v>1.57</v>
      </c>
      <c r="C273" s="4">
        <f t="shared" si="16"/>
        <v>3.5349049661227649E-2</v>
      </c>
      <c r="D273" s="4">
        <f t="shared" si="18"/>
        <v>2.6265204785550034</v>
      </c>
      <c r="E273" s="4">
        <f t="shared" si="19"/>
        <v>1.6148093511176675</v>
      </c>
      <c r="G273" s="4">
        <f t="shared" si="17"/>
        <v>1.0353490496612276</v>
      </c>
    </row>
    <row r="274" spans="1:7" x14ac:dyDescent="0.2">
      <c r="A274" s="4">
        <f>IF('True_Odds_Calculator_2-way'!A275="","",'True_Odds_Calculator_2-way'!A275)</f>
        <v>2.4300000000000002</v>
      </c>
      <c r="B274" s="4">
        <f>IF('True_Odds_Calculator_2-way'!B275="","",'True_Odds_Calculator_2-way'!B275)</f>
        <v>1.61</v>
      </c>
      <c r="C274" s="4">
        <f t="shared" si="16"/>
        <v>3.2640646167216181E-2</v>
      </c>
      <c r="D274" s="4">
        <f t="shared" si="18"/>
        <v>2.5303495779840248</v>
      </c>
      <c r="E274" s="4">
        <f t="shared" si="19"/>
        <v>1.6534454704900365</v>
      </c>
      <c r="G274" s="4">
        <f t="shared" si="17"/>
        <v>1.0326406461672162</v>
      </c>
    </row>
    <row r="275" spans="1:7" x14ac:dyDescent="0.2">
      <c r="A275" s="4">
        <f>IF('True_Odds_Calculator_2-way'!A276="","",'True_Odds_Calculator_2-way'!A276)</f>
        <v>2.52</v>
      </c>
      <c r="B275" s="4">
        <f>IF('True_Odds_Calculator_2-way'!B276="","",'True_Odds_Calculator_2-way'!B276)</f>
        <v>1.57</v>
      </c>
      <c r="C275" s="4">
        <f t="shared" si="16"/>
        <v>3.3768071984632497E-2</v>
      </c>
      <c r="D275" s="4">
        <f t="shared" si="18"/>
        <v>2.6319850984566258</v>
      </c>
      <c r="E275" s="4">
        <f t="shared" si="19"/>
        <v>1.6127506929724442</v>
      </c>
      <c r="G275" s="4">
        <f t="shared" si="17"/>
        <v>1.0337680719846325</v>
      </c>
    </row>
    <row r="276" spans="1:7" x14ac:dyDescent="0.2">
      <c r="A276" s="4">
        <f>IF('True_Odds_Calculator_2-way'!A277="","",'True_Odds_Calculator_2-way'!A277)</f>
        <v>1.74</v>
      </c>
      <c r="B276" s="4">
        <f>IF('True_Odds_Calculator_2-way'!B277="","",'True_Odds_Calculator_2-way'!B277)</f>
        <v>2.1800000000000002</v>
      </c>
      <c r="C276" s="4">
        <f t="shared" si="16"/>
        <v>3.3428240008436028E-2</v>
      </c>
      <c r="D276" s="4">
        <f t="shared" si="18"/>
        <v>1.7921194368326561</v>
      </c>
      <c r="E276" s="4">
        <f t="shared" si="19"/>
        <v>2.2624358821424311</v>
      </c>
      <c r="G276" s="4">
        <f t="shared" si="17"/>
        <v>1.033428240008436</v>
      </c>
    </row>
    <row r="277" spans="1:7" x14ac:dyDescent="0.2">
      <c r="A277" s="4">
        <f>IF('True_Odds_Calculator_2-way'!A278="","",'True_Odds_Calculator_2-way'!A278)</f>
        <v>2.08</v>
      </c>
      <c r="B277" s="4">
        <f>IF('True_Odds_Calculator_2-way'!B278="","",'True_Odds_Calculator_2-way'!B278)</f>
        <v>1.83</v>
      </c>
      <c r="C277" s="4">
        <f t="shared" si="16"/>
        <v>2.7217318200924545E-2</v>
      </c>
      <c r="D277" s="4">
        <f t="shared" si="18"/>
        <v>2.1405916094927453</v>
      </c>
      <c r="E277" s="4">
        <f t="shared" si="19"/>
        <v>1.8767379942806428</v>
      </c>
      <c r="G277" s="4">
        <f t="shared" si="17"/>
        <v>1.0272173182009245</v>
      </c>
    </row>
    <row r="278" spans="1:7" x14ac:dyDescent="0.2">
      <c r="A278" s="4">
        <f>IF('True_Odds_Calculator_2-way'!A279="","",'True_Odds_Calculator_2-way'!A279)</f>
        <v>1.94</v>
      </c>
      <c r="B278" s="4">
        <f>IF('True_Odds_Calculator_2-way'!B279="","",'True_Odds_Calculator_2-way'!B279)</f>
        <v>1.94</v>
      </c>
      <c r="C278" s="4">
        <f t="shared" si="16"/>
        <v>3.0927835051546504E-2</v>
      </c>
      <c r="D278" s="4">
        <f t="shared" si="18"/>
        <v>2.0000000000000004</v>
      </c>
      <c r="E278" s="4">
        <f t="shared" si="19"/>
        <v>2.0000000000000004</v>
      </c>
      <c r="G278" s="4">
        <f t="shared" si="17"/>
        <v>1.0309278350515465</v>
      </c>
    </row>
    <row r="279" spans="1:7" x14ac:dyDescent="0.2">
      <c r="A279" s="4">
        <f>IF('True_Odds_Calculator_2-way'!A280="","",'True_Odds_Calculator_2-way'!A280)</f>
        <v>2.11</v>
      </c>
      <c r="B279" s="4">
        <f>IF('True_Odds_Calculator_2-way'!B280="","",'True_Odds_Calculator_2-way'!B280)</f>
        <v>1.8</v>
      </c>
      <c r="C279" s="4">
        <f t="shared" si="16"/>
        <v>2.9489204844655115E-2</v>
      </c>
      <c r="D279" s="4">
        <f t="shared" si="18"/>
        <v>2.1777522935779814</v>
      </c>
      <c r="E279" s="4">
        <f t="shared" si="19"/>
        <v>1.8490749756572542</v>
      </c>
      <c r="G279" s="4">
        <f t="shared" si="17"/>
        <v>1.0294892048446551</v>
      </c>
    </row>
    <row r="280" spans="1:7" x14ac:dyDescent="0.2">
      <c r="A280" s="4">
        <f>IF('True_Odds_Calculator_2-way'!A281="","",'True_Odds_Calculator_2-way'!A281)</f>
        <v>1.99</v>
      </c>
      <c r="B280" s="4">
        <f>IF('True_Odds_Calculator_2-way'!B281="","",'True_Odds_Calculator_2-way'!B281)</f>
        <v>1.91</v>
      </c>
      <c r="C280" s="4">
        <f t="shared" si="16"/>
        <v>2.6072772238153963E-2</v>
      </c>
      <c r="D280" s="4">
        <f t="shared" si="18"/>
        <v>2.0430003493778384</v>
      </c>
      <c r="E280" s="4">
        <f t="shared" si="19"/>
        <v>1.9587724496895047</v>
      </c>
      <c r="G280" s="4">
        <f t="shared" si="17"/>
        <v>1.026072772238154</v>
      </c>
    </row>
    <row r="281" spans="1:7" x14ac:dyDescent="0.2">
      <c r="A281" s="4">
        <f>IF('True_Odds_Calculator_2-way'!A282="","",'True_Odds_Calculator_2-way'!A282)</f>
        <v>2.1</v>
      </c>
      <c r="B281" s="4">
        <f>IF('True_Odds_Calculator_2-way'!B282="","",'True_Odds_Calculator_2-way'!B282)</f>
        <v>1.81</v>
      </c>
      <c r="C281" s="4">
        <f t="shared" si="16"/>
        <v>2.8676664035780064E-2</v>
      </c>
      <c r="D281" s="4">
        <f t="shared" si="18"/>
        <v>2.1651951011107946</v>
      </c>
      <c r="E281" s="4">
        <f t="shared" si="19"/>
        <v>1.858225372769494</v>
      </c>
      <c r="G281" s="4">
        <f t="shared" si="17"/>
        <v>1.0286766640357801</v>
      </c>
    </row>
    <row r="282" spans="1:7" x14ac:dyDescent="0.2">
      <c r="A282" s="4">
        <f>IF('True_Odds_Calculator_2-way'!A283="","",'True_Odds_Calculator_2-way'!A283)</f>
        <v>1.98</v>
      </c>
      <c r="B282" s="4">
        <f>IF('True_Odds_Calculator_2-way'!B283="","",'True_Odds_Calculator_2-way'!B283)</f>
        <v>1.92</v>
      </c>
      <c r="C282" s="4">
        <f t="shared" si="16"/>
        <v>2.5883838383838453E-2</v>
      </c>
      <c r="D282" s="4">
        <f t="shared" si="18"/>
        <v>2.0320718409236691</v>
      </c>
      <c r="E282" s="4">
        <f t="shared" si="19"/>
        <v>1.968924798011187</v>
      </c>
      <c r="G282" s="4">
        <f t="shared" si="17"/>
        <v>1.0258838383838385</v>
      </c>
    </row>
    <row r="283" spans="1:7" x14ac:dyDescent="0.2">
      <c r="A283" s="4">
        <f>IF('True_Odds_Calculator_2-way'!A284="","",'True_Odds_Calculator_2-way'!A284)</f>
        <v>2.2599999999999998</v>
      </c>
      <c r="B283" s="4">
        <f>IF('True_Odds_Calculator_2-way'!B284="","",'True_Odds_Calculator_2-way'!B284)</f>
        <v>1.7</v>
      </c>
      <c r="C283" s="4">
        <f t="shared" si="16"/>
        <v>3.0713170223841679E-2</v>
      </c>
      <c r="D283" s="4">
        <f t="shared" si="18"/>
        <v>2.3412553321145642</v>
      </c>
      <c r="E283" s="4">
        <f t="shared" si="19"/>
        <v>1.7455701953657428</v>
      </c>
      <c r="G283" s="4">
        <f t="shared" si="17"/>
        <v>1.0307131702238417</v>
      </c>
    </row>
    <row r="284" spans="1:7" x14ac:dyDescent="0.2">
      <c r="A284" s="4">
        <f>IF('True_Odds_Calculator_2-way'!A285="","",'True_Odds_Calculator_2-way'!A285)</f>
        <v>2.2000000000000002</v>
      </c>
      <c r="B284" s="4">
        <f>IF('True_Odds_Calculator_2-way'!B285="","",'True_Odds_Calculator_2-way'!B285)</f>
        <v>1.73</v>
      </c>
      <c r="C284" s="4">
        <f t="shared" si="16"/>
        <v>3.2580136626379375E-2</v>
      </c>
      <c r="D284" s="4">
        <f t="shared" si="18"/>
        <v>2.2817745803357314</v>
      </c>
      <c r="E284" s="4">
        <f t="shared" si="19"/>
        <v>1.7801683816651075</v>
      </c>
      <c r="G284" s="4">
        <f t="shared" si="17"/>
        <v>1.0325801366263794</v>
      </c>
    </row>
    <row r="285" spans="1:7" x14ac:dyDescent="0.2">
      <c r="A285" s="4">
        <f>IF('True_Odds_Calculator_2-way'!A286="","",'True_Odds_Calculator_2-way'!A286)</f>
        <v>1.47</v>
      </c>
      <c r="B285" s="4">
        <f>IF('True_Odds_Calculator_2-way'!B286="","",'True_Odds_Calculator_2-way'!B286)</f>
        <v>2.85</v>
      </c>
      <c r="C285" s="4">
        <f t="shared" si="16"/>
        <v>3.1149301825993625E-2</v>
      </c>
      <c r="D285" s="4">
        <f t="shared" si="18"/>
        <v>1.5044438459466738</v>
      </c>
      <c r="E285" s="4">
        <f t="shared" si="19"/>
        <v>2.9823812066203956</v>
      </c>
      <c r="G285" s="4">
        <f t="shared" si="17"/>
        <v>1.0311493018259936</v>
      </c>
    </row>
    <row r="286" spans="1:7" x14ac:dyDescent="0.2">
      <c r="A286" s="4">
        <f>IF('True_Odds_Calculator_2-way'!A287="","",'True_Odds_Calculator_2-way'!A287)</f>
        <v>1.66</v>
      </c>
      <c r="B286" s="4">
        <f>IF('True_Odds_Calculator_2-way'!B287="","",'True_Odds_Calculator_2-way'!B287)</f>
        <v>2.35</v>
      </c>
      <c r="C286" s="4">
        <f t="shared" si="16"/>
        <v>2.7941553447834E-2</v>
      </c>
      <c r="D286" s="4">
        <f t="shared" si="18"/>
        <v>1.6994118928338053</v>
      </c>
      <c r="E286" s="4">
        <f t="shared" si="19"/>
        <v>2.4297726564933044</v>
      </c>
      <c r="G286" s="4">
        <f t="shared" si="17"/>
        <v>1.027941553447834</v>
      </c>
    </row>
    <row r="287" spans="1:7" x14ac:dyDescent="0.2">
      <c r="A287" s="4">
        <f>IF('True_Odds_Calculator_2-way'!A288="","",'True_Odds_Calculator_2-way'!A288)</f>
        <v>1.32</v>
      </c>
      <c r="B287" s="4">
        <f>IF('True_Odds_Calculator_2-way'!B288="","",'True_Odds_Calculator_2-way'!B288)</f>
        <v>3.33</v>
      </c>
      <c r="C287" s="4">
        <f t="shared" si="16"/>
        <v>5.7876057876057985E-2</v>
      </c>
      <c r="D287" s="4">
        <f t="shared" si="18"/>
        <v>1.3724241288872239</v>
      </c>
      <c r="E287" s="4">
        <f t="shared" si="19"/>
        <v>3.6851106639839042</v>
      </c>
      <c r="G287" s="4">
        <f t="shared" si="17"/>
        <v>1.057876057876058</v>
      </c>
    </row>
    <row r="288" spans="1:7" x14ac:dyDescent="0.2">
      <c r="A288" s="4">
        <f>IF('True_Odds_Calculator_2-way'!A289="","",'True_Odds_Calculator_2-way'!A289)</f>
        <v>2.2000000000000002</v>
      </c>
      <c r="B288" s="4">
        <f>IF('True_Odds_Calculator_2-way'!B289="","",'True_Odds_Calculator_2-way'!B289)</f>
        <v>1.74</v>
      </c>
      <c r="C288" s="4">
        <f t="shared" si="16"/>
        <v>2.925809822361547E-2</v>
      </c>
      <c r="D288" s="4">
        <f t="shared" si="18"/>
        <v>2.2731591448931119</v>
      </c>
      <c r="E288" s="4">
        <f t="shared" si="19"/>
        <v>1.78544776119403</v>
      </c>
      <c r="G288" s="4">
        <f t="shared" si="17"/>
        <v>1.0292580982236155</v>
      </c>
    </row>
    <row r="289" spans="1:7" x14ac:dyDescent="0.2">
      <c r="A289" s="4">
        <f>IF('True_Odds_Calculator_2-way'!A290="","",'True_Odds_Calculator_2-way'!A290)</f>
        <v>2.2999999999999998</v>
      </c>
      <c r="B289" s="4">
        <f>IF('True_Odds_Calculator_2-way'!B290="","",'True_Odds_Calculator_2-way'!B290)</f>
        <v>1.62</v>
      </c>
      <c r="C289" s="4">
        <f t="shared" si="16"/>
        <v>5.2066559312936134E-2</v>
      </c>
      <c r="D289" s="4">
        <f t="shared" si="18"/>
        <v>2.4464871963230466</v>
      </c>
      <c r="E289" s="4">
        <f t="shared" si="19"/>
        <v>1.6913300045392647</v>
      </c>
      <c r="G289" s="4">
        <f t="shared" si="17"/>
        <v>1.0520665593129361</v>
      </c>
    </row>
    <row r="290" spans="1:7" x14ac:dyDescent="0.2">
      <c r="A290" s="4">
        <f>IF('True_Odds_Calculator_2-way'!A291="","",'True_Odds_Calculator_2-way'!A291)</f>
        <v>1.75</v>
      </c>
      <c r="B290" s="4">
        <f>IF('True_Odds_Calculator_2-way'!B291="","",'True_Odds_Calculator_2-way'!B291)</f>
        <v>2.1800000000000002</v>
      </c>
      <c r="C290" s="4">
        <f t="shared" si="16"/>
        <v>3.0144167758846541E-2</v>
      </c>
      <c r="D290" s="4">
        <f t="shared" si="18"/>
        <v>1.797408716136631</v>
      </c>
      <c r="E290" s="4">
        <f t="shared" si="19"/>
        <v>2.2540620384047267</v>
      </c>
      <c r="G290" s="4">
        <f t="shared" si="17"/>
        <v>1.0301441677588465</v>
      </c>
    </row>
    <row r="291" spans="1:7" x14ac:dyDescent="0.2">
      <c r="A291" s="4">
        <f>IF('True_Odds_Calculator_2-way'!A292="","",'True_Odds_Calculator_2-way'!A292)</f>
        <v>1.78</v>
      </c>
      <c r="B291" s="4">
        <f>IF('True_Odds_Calculator_2-way'!B292="","",'True_Odds_Calculator_2-way'!B292)</f>
        <v>2.14</v>
      </c>
      <c r="C291" s="4">
        <f t="shared" si="16"/>
        <v>2.908747243515708E-2</v>
      </c>
      <c r="D291" s="4">
        <f t="shared" si="18"/>
        <v>1.8273049985608751</v>
      </c>
      <c r="E291" s="4">
        <f t="shared" si="19"/>
        <v>2.2087440565928333</v>
      </c>
      <c r="G291" s="4">
        <f t="shared" si="17"/>
        <v>1.0290874724351571</v>
      </c>
    </row>
    <row r="292" spans="1:7" x14ac:dyDescent="0.2">
      <c r="A292" s="4">
        <f>IF('True_Odds_Calculator_2-way'!A293="","",'True_Odds_Calculator_2-way'!A293)</f>
        <v>1.66</v>
      </c>
      <c r="B292" s="4">
        <f>IF('True_Odds_Calculator_2-way'!B293="","",'True_Odds_Calculator_2-way'!B293)</f>
        <v>2.35</v>
      </c>
      <c r="C292" s="4">
        <f t="shared" si="16"/>
        <v>2.7941553447834E-2</v>
      </c>
      <c r="D292" s="4">
        <f t="shared" si="18"/>
        <v>1.6994118928338053</v>
      </c>
      <c r="E292" s="4">
        <f t="shared" si="19"/>
        <v>2.4297726564933044</v>
      </c>
      <c r="G292" s="4">
        <f t="shared" si="17"/>
        <v>1.027941553447834</v>
      </c>
    </row>
    <row r="293" spans="1:7" x14ac:dyDescent="0.2">
      <c r="A293" s="4">
        <f>IF('True_Odds_Calculator_2-way'!A294="","",'True_Odds_Calculator_2-way'!A294)</f>
        <v>1.72</v>
      </c>
      <c r="B293" s="4">
        <f>IF('True_Odds_Calculator_2-way'!B294="","",'True_Odds_Calculator_2-way'!B294)</f>
        <v>2.23</v>
      </c>
      <c r="C293" s="4">
        <f t="shared" si="16"/>
        <v>2.982584211075201E-2</v>
      </c>
      <c r="D293" s="4">
        <f t="shared" si="18"/>
        <v>1.7652798232695142</v>
      </c>
      <c r="E293" s="4">
        <f t="shared" si="19"/>
        <v>2.3067115708443593</v>
      </c>
      <c r="G293" s="4">
        <f t="shared" si="17"/>
        <v>1.029825842110752</v>
      </c>
    </row>
    <row r="294" spans="1:7" x14ac:dyDescent="0.2">
      <c r="A294" s="4">
        <f>IF('True_Odds_Calculator_2-way'!A295="","",'True_Odds_Calculator_2-way'!A295)</f>
        <v>1.76</v>
      </c>
      <c r="B294" s="4">
        <f>IF('True_Odds_Calculator_2-way'!B295="","",'True_Odds_Calculator_2-way'!B295)</f>
        <v>2.17</v>
      </c>
      <c r="C294" s="4">
        <f t="shared" si="16"/>
        <v>2.9011311269375728E-2</v>
      </c>
      <c r="D294" s="4">
        <f t="shared" si="18"/>
        <v>1.8061099025820484</v>
      </c>
      <c r="E294" s="4">
        <f t="shared" si="19"/>
        <v>2.2405256365129644</v>
      </c>
      <c r="G294" s="4">
        <f t="shared" si="17"/>
        <v>1.0290113112693757</v>
      </c>
    </row>
    <row r="295" spans="1:7" x14ac:dyDescent="0.2">
      <c r="A295" s="4">
        <f>IF('True_Odds_Calculator_2-way'!A296="","",'True_Odds_Calculator_2-way'!A296)</f>
        <v>1.63</v>
      </c>
      <c r="B295" s="4">
        <f>IF('True_Odds_Calculator_2-way'!B296="","",'True_Odds_Calculator_2-way'!B296)</f>
        <v>2.41</v>
      </c>
      <c r="C295" s="4">
        <f t="shared" si="16"/>
        <v>2.8434691851436877E-2</v>
      </c>
      <c r="D295" s="4">
        <f t="shared" si="18"/>
        <v>1.6686702206741284</v>
      </c>
      <c r="E295" s="4">
        <f t="shared" si="19"/>
        <v>2.4955055109106499</v>
      </c>
      <c r="G295" s="4">
        <f t="shared" si="17"/>
        <v>1.0284346918514369</v>
      </c>
    </row>
    <row r="296" spans="1:7" x14ac:dyDescent="0.2">
      <c r="A296" s="4">
        <f>IF('True_Odds_Calculator_2-way'!A297="","",'True_Odds_Calculator_2-way'!A297)</f>
        <v>1.82</v>
      </c>
      <c r="B296" s="4">
        <f>IF('True_Odds_Calculator_2-way'!B297="","",'True_Odds_Calculator_2-way'!B297)</f>
        <v>2.08</v>
      </c>
      <c r="C296" s="4">
        <f t="shared" si="16"/>
        <v>3.0219780219780112E-2</v>
      </c>
      <c r="D296" s="4">
        <f t="shared" si="18"/>
        <v>1.8714652956298199</v>
      </c>
      <c r="E296" s="4">
        <f t="shared" si="19"/>
        <v>2.1474926253687316</v>
      </c>
      <c r="G296" s="4">
        <f t="shared" si="17"/>
        <v>1.0302197802197801</v>
      </c>
    </row>
    <row r="297" spans="1:7" x14ac:dyDescent="0.2">
      <c r="A297" s="4">
        <f>IF('True_Odds_Calculator_2-way'!A298="","",'True_Odds_Calculator_2-way'!A298)</f>
        <v>1.56</v>
      </c>
      <c r="B297" s="4">
        <f>IF('True_Odds_Calculator_2-way'!B298="","",'True_Odds_Calculator_2-way'!B298)</f>
        <v>2.59</v>
      </c>
      <c r="C297" s="4">
        <f t="shared" si="16"/>
        <v>2.7126027126027186E-2</v>
      </c>
      <c r="D297" s="4">
        <f t="shared" si="18"/>
        <v>1.5937204165351848</v>
      </c>
      <c r="E297" s="4">
        <f t="shared" si="19"/>
        <v>2.6842944459208082</v>
      </c>
      <c r="G297" s="4">
        <f t="shared" si="17"/>
        <v>1.0271260271260272</v>
      </c>
    </row>
    <row r="298" spans="1:7" x14ac:dyDescent="0.2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2.42</v>
      </c>
      <c r="C298" s="4">
        <f t="shared" si="16"/>
        <v>4.21539581059307E-2</v>
      </c>
      <c r="D298" s="4">
        <f t="shared" si="18"/>
        <v>1.6451323271623415</v>
      </c>
      <c r="E298" s="4">
        <f t="shared" si="19"/>
        <v>2.5500695871164427</v>
      </c>
      <c r="G298" s="4">
        <f t="shared" si="17"/>
        <v>1.0421539581059307</v>
      </c>
    </row>
    <row r="299" spans="1:7" x14ac:dyDescent="0.2">
      <c r="A299" s="4">
        <f>IF('True_Odds_Calculator_2-way'!A300="","",'True_Odds_Calculator_2-way'!A300)</f>
        <v>1.86</v>
      </c>
      <c r="B299" s="4">
        <f>IF('True_Odds_Calculator_2-way'!B300="","",'True_Odds_Calculator_2-way'!B300)</f>
        <v>2.0299999999999998</v>
      </c>
      <c r="C299" s="4">
        <f t="shared" si="16"/>
        <v>3.0245246040574214E-2</v>
      </c>
      <c r="D299" s="4">
        <f t="shared" si="18"/>
        <v>1.9138324294186226</v>
      </c>
      <c r="E299" s="4">
        <f t="shared" si="19"/>
        <v>2.0942925287037548</v>
      </c>
      <c r="G299" s="4">
        <f t="shared" si="17"/>
        <v>1.0302452460405742</v>
      </c>
    </row>
    <row r="300" spans="1:7" x14ac:dyDescent="0.2">
      <c r="A300" s="4">
        <f>IF('True_Odds_Calculator_2-way'!A301="","",'True_Odds_Calculator_2-way'!A301)</f>
        <v>1.9</v>
      </c>
      <c r="B300" s="4">
        <f>IF('True_Odds_Calculator_2-way'!B301="","",'True_Odds_Calculator_2-way'!B301)</f>
        <v>2.0099999999999998</v>
      </c>
      <c r="C300" s="4">
        <f t="shared" si="16"/>
        <v>2.3828227284629522E-2</v>
      </c>
      <c r="D300" s="4">
        <f t="shared" si="18"/>
        <v>1.9440061084245355</v>
      </c>
      <c r="E300" s="4">
        <f t="shared" si="19"/>
        <v>2.05931517929361</v>
      </c>
      <c r="G300" s="4">
        <f t="shared" si="17"/>
        <v>1.0238282272846295</v>
      </c>
    </row>
    <row r="301" spans="1:7" x14ac:dyDescent="0.2">
      <c r="A301" s="4">
        <f>IF('True_Odds_Calculator_2-way'!A302="","",'True_Odds_Calculator_2-way'!A302)</f>
        <v>1.85</v>
      </c>
      <c r="B301" s="4">
        <f>IF('True_Odds_Calculator_2-way'!B302="","",'True_Odds_Calculator_2-way'!B302)</f>
        <v>2.0699999999999998</v>
      </c>
      <c r="C301" s="4">
        <f t="shared" si="16"/>
        <v>2.3632327980154022E-2</v>
      </c>
      <c r="D301" s="4">
        <f t="shared" si="18"/>
        <v>1.8913446104457341</v>
      </c>
      <c r="E301" s="4">
        <f t="shared" si="19"/>
        <v>2.1219005402410303</v>
      </c>
      <c r="G301" s="4">
        <f t="shared" si="17"/>
        <v>1.023632327980154</v>
      </c>
    </row>
    <row r="302" spans="1:7" x14ac:dyDescent="0.2">
      <c r="A302" s="4">
        <f>IF('True_Odds_Calculator_2-way'!A303="","",'True_Odds_Calculator_2-way'!A303)</f>
        <v>1.41</v>
      </c>
      <c r="B302" s="4">
        <f>IF('True_Odds_Calculator_2-way'!B303="","",'True_Odds_Calculator_2-way'!B303)</f>
        <v>3.07</v>
      </c>
      <c r="C302" s="4">
        <f t="shared" si="16"/>
        <v>3.495275717882973E-2</v>
      </c>
      <c r="D302" s="4">
        <f t="shared" si="18"/>
        <v>1.4456225892096781</v>
      </c>
      <c r="E302" s="4">
        <f t="shared" si="19"/>
        <v>3.2440514107992655</v>
      </c>
      <c r="G302" s="4">
        <f t="shared" si="17"/>
        <v>1.0349527571788297</v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2.64</v>
      </c>
      <c r="B186" s="4">
        <f>IF('True_Odds_Calculator_3-way'!B187="","",'True_Odds_Calculator_3-way'!B187)</f>
        <v>3.73</v>
      </c>
      <c r="C186" s="4">
        <f>IF('True_Odds_Calculator_3-way'!C187="","",'True_Odds_Calculator_3-way'!C187)</f>
        <v>2.63</v>
      </c>
      <c r="D186" s="4">
        <f t="shared" si="10"/>
        <v>2.711253041531636E-2</v>
      </c>
      <c r="E186" s="4">
        <f t="shared" si="11"/>
        <v>2.7045273914198558</v>
      </c>
      <c r="F186" s="4">
        <f t="shared" si="12"/>
        <v>3.86012445897232</v>
      </c>
      <c r="G186" s="4">
        <f t="shared" si="13"/>
        <v>2.6940335449001149</v>
      </c>
      <c r="I186" s="4">
        <f t="shared" si="14"/>
        <v>1.0271125304153164</v>
      </c>
    </row>
    <row r="187" spans="1:9" x14ac:dyDescent="0.2">
      <c r="A187" s="4">
        <f>IF('True_Odds_Calculator_3-way'!A188="","",'True_Odds_Calculator_3-way'!A188)</f>
        <v>2.4</v>
      </c>
      <c r="B187" s="4">
        <f>IF('True_Odds_Calculator_3-way'!B188="","",'True_Odds_Calculator_3-way'!B188)</f>
        <v>3.74</v>
      </c>
      <c r="C187" s="4">
        <f>IF('True_Odds_Calculator_3-way'!C188="","",'True_Odds_Calculator_3-way'!C188)</f>
        <v>2.96</v>
      </c>
      <c r="D187" s="4">
        <f t="shared" si="10"/>
        <v>2.1884183648889444E-2</v>
      </c>
      <c r="E187" s="4">
        <f t="shared" si="11"/>
        <v>2.4427663580731207</v>
      </c>
      <c r="F187" s="4">
        <f t="shared" si="12"/>
        <v>3.8448975811555499</v>
      </c>
      <c r="G187" s="4">
        <f t="shared" si="13"/>
        <v>3.0253239891659476</v>
      </c>
      <c r="I187" s="4">
        <f t="shared" si="14"/>
        <v>1.0218841836488894</v>
      </c>
    </row>
    <row r="188" spans="1:9" x14ac:dyDescent="0.2">
      <c r="A188" s="4">
        <f>IF('True_Odds_Calculator_3-way'!A189="","",'True_Odds_Calculator_3-way'!A189)</f>
        <v>2.29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3.24</v>
      </c>
      <c r="D188" s="4">
        <f t="shared" si="10"/>
        <v>2.7013338861135994E-2</v>
      </c>
      <c r="E188" s="4">
        <f t="shared" si="11"/>
        <v>2.3382144066131514</v>
      </c>
      <c r="F188" s="4">
        <f t="shared" si="12"/>
        <v>3.6672257472868961</v>
      </c>
      <c r="G188" s="4">
        <f t="shared" si="13"/>
        <v>3.3373656606543576</v>
      </c>
      <c r="I188" s="4">
        <f t="shared" si="14"/>
        <v>1.027013338861136</v>
      </c>
    </row>
    <row r="189" spans="1:9" x14ac:dyDescent="0.2">
      <c r="A189" s="4">
        <f>IF('True_Odds_Calculator_3-way'!A190="","",'True_Odds_Calculator_3-way'!A190)</f>
        <v>3.38</v>
      </c>
      <c r="B189" s="4">
        <f>IF('True_Odds_Calculator_3-way'!B190="","",'True_Odds_Calculator_3-way'!B190)</f>
        <v>3.55</v>
      </c>
      <c r="C189" s="4">
        <f>IF('True_Odds_Calculator_3-way'!C190="","",'True_Odds_Calculator_3-way'!C190)</f>
        <v>2.2200000000000002</v>
      </c>
      <c r="D189" s="4">
        <f t="shared" si="10"/>
        <v>2.7998579461201434E-2</v>
      </c>
      <c r="E189" s="4">
        <f t="shared" si="11"/>
        <v>3.4900952868431836</v>
      </c>
      <c r="F189" s="4">
        <f t="shared" si="12"/>
        <v>3.6716477570850055</v>
      </c>
      <c r="G189" s="4">
        <f t="shared" si="13"/>
        <v>2.2669692191864219</v>
      </c>
      <c r="I189" s="4">
        <f t="shared" si="14"/>
        <v>1.0279985794612014</v>
      </c>
    </row>
    <row r="190" spans="1:9" x14ac:dyDescent="0.2">
      <c r="A190" s="4">
        <f>IF('True_Odds_Calculator_3-way'!A191="","",'True_Odds_Calculator_3-way'!A191)</f>
        <v>2.2200000000000002</v>
      </c>
      <c r="B190" s="4">
        <f>IF('True_Odds_Calculator_3-way'!B191="","",'True_Odds_Calculator_3-way'!B191)</f>
        <v>3.71</v>
      </c>
      <c r="C190" s="4">
        <f>IF('True_Odds_Calculator_3-way'!C191="","",'True_Odds_Calculator_3-way'!C191)</f>
        <v>3.3</v>
      </c>
      <c r="D190" s="4">
        <f t="shared" si="10"/>
        <v>2.3022532456494549E-2</v>
      </c>
      <c r="E190" s="4">
        <f t="shared" si="11"/>
        <v>2.2584769353238459</v>
      </c>
      <c r="F190" s="4">
        <f t="shared" si="12"/>
        <v>3.8187236386218593</v>
      </c>
      <c r="G190" s="4">
        <f t="shared" si="13"/>
        <v>3.3857432215276746</v>
      </c>
      <c r="I190" s="4">
        <f t="shared" si="14"/>
        <v>1.0230225324564945</v>
      </c>
    </row>
    <row r="191" spans="1:9" x14ac:dyDescent="0.2">
      <c r="A191" s="4">
        <f>IF('True_Odds_Calculator_3-way'!A192="","",'True_Odds_Calculator_3-way'!A192)</f>
        <v>2.46</v>
      </c>
      <c r="B191" s="4">
        <f>IF('True_Odds_Calculator_3-way'!B192="","",'True_Odds_Calculator_3-way'!B192)</f>
        <v>3.44</v>
      </c>
      <c r="C191" s="4">
        <f>IF('True_Odds_Calculator_3-way'!C192="","",'True_Odds_Calculator_3-way'!C192)</f>
        <v>3.08</v>
      </c>
      <c r="D191" s="4">
        <f t="shared" si="10"/>
        <v>2.1877064134579793E-2</v>
      </c>
      <c r="E191" s="4">
        <f t="shared" si="11"/>
        <v>2.5049365389997345</v>
      </c>
      <c r="F191" s="4">
        <f t="shared" si="12"/>
        <v>3.5285152764019379</v>
      </c>
      <c r="G191" s="4">
        <f t="shared" si="13"/>
        <v>3.1507676675722829</v>
      </c>
      <c r="I191" s="4">
        <f t="shared" si="14"/>
        <v>1.0218770641345798</v>
      </c>
    </row>
    <row r="192" spans="1:9" x14ac:dyDescent="0.2">
      <c r="A192" s="4">
        <f>IF('True_Odds_Calculator_3-way'!A193="","",'True_Odds_Calculator_3-way'!A193)</f>
        <v>1.72</v>
      </c>
      <c r="B192" s="4">
        <f>IF('True_Odds_Calculator_3-way'!B193="","",'True_Odds_Calculator_3-way'!B193)</f>
        <v>4.2699999999999996</v>
      </c>
      <c r="C192" s="4">
        <f>IF('True_Odds_Calculator_3-way'!C193="","",'True_Odds_Calculator_3-way'!C193)</f>
        <v>4.78</v>
      </c>
      <c r="D192" s="4">
        <f t="shared" si="10"/>
        <v>2.4792407228437341E-2</v>
      </c>
      <c r="E192" s="4">
        <f t="shared" si="11"/>
        <v>1.7448011505094843</v>
      </c>
      <c r="F192" s="4">
        <f t="shared" si="12"/>
        <v>4.4261907995954672</v>
      </c>
      <c r="G192" s="4">
        <f t="shared" si="13"/>
        <v>4.9765880105271352</v>
      </c>
      <c r="I192" s="4">
        <f t="shared" si="14"/>
        <v>1.0247924072284373</v>
      </c>
    </row>
    <row r="193" spans="1:9" x14ac:dyDescent="0.2">
      <c r="A193" s="4">
        <f>IF('True_Odds_Calculator_3-way'!A194="","",'True_Odds_Calculator_3-way'!A194)</f>
        <v>2.48</v>
      </c>
      <c r="B193" s="4">
        <f>IF('True_Odds_Calculator_3-way'!B194="","",'True_Odds_Calculator_3-way'!B194)</f>
        <v>3.19</v>
      </c>
      <c r="C193" s="4">
        <f>IF('True_Odds_Calculator_3-way'!C194="","",'True_Odds_Calculator_3-way'!C194)</f>
        <v>3.21</v>
      </c>
      <c r="D193" s="4">
        <f t="shared" si="10"/>
        <v>2.823191002684311E-2</v>
      </c>
      <c r="E193" s="4">
        <f t="shared" si="11"/>
        <v>2.5392622650082233</v>
      </c>
      <c r="F193" s="4">
        <f t="shared" si="12"/>
        <v>3.2887273686695173</v>
      </c>
      <c r="G193" s="4">
        <f t="shared" si="13"/>
        <v>3.3099886117233726</v>
      </c>
      <c r="I193" s="4">
        <f t="shared" si="14"/>
        <v>1.0282319100268431</v>
      </c>
    </row>
    <row r="194" spans="1:9" x14ac:dyDescent="0.2">
      <c r="A194" s="4">
        <f>IF('True_Odds_Calculator_3-way'!A195="","",'True_Odds_Calculator_3-way'!A195)</f>
        <v>2.02</v>
      </c>
      <c r="B194" s="4">
        <f>IF('True_Odds_Calculator_3-way'!B195="","",'True_Odds_Calculator_3-way'!B195)</f>
        <v>3.28</v>
      </c>
      <c r="C194" s="4">
        <f>IF('True_Odds_Calculator_3-way'!C195="","",'True_Odds_Calculator_3-way'!C195)</f>
        <v>4.3600000000000003</v>
      </c>
      <c r="D194" s="4">
        <f t="shared" si="10"/>
        <v>2.9285351896120471E-2</v>
      </c>
      <c r="E194" s="4">
        <f t="shared" si="11"/>
        <v>2.0606332218132901</v>
      </c>
      <c r="F194" s="4">
        <f t="shared" si="12"/>
        <v>3.3884950415270541</v>
      </c>
      <c r="G194" s="4">
        <f t="shared" si="13"/>
        <v>4.553816714953264</v>
      </c>
      <c r="I194" s="4">
        <f t="shared" si="14"/>
        <v>1.0292853518961205</v>
      </c>
    </row>
    <row r="195" spans="1:9" x14ac:dyDescent="0.2">
      <c r="A195" s="4">
        <f>IF('True_Odds_Calculator_3-way'!A196="","",'True_Odds_Calculator_3-way'!A196)</f>
        <v>1.72</v>
      </c>
      <c r="B195" s="4">
        <f>IF('True_Odds_Calculator_3-way'!B196="","",'True_Odds_Calculator_3-way'!B196)</f>
        <v>4.18</v>
      </c>
      <c r="C195" s="4">
        <f>IF('True_Odds_Calculator_3-way'!C196="","",'True_Odds_Calculator_3-way'!C196)</f>
        <v>4.75</v>
      </c>
      <c r="D195" s="4">
        <f t="shared" ref="D195:D258" si="15">IF(A195="","",((1/A195)+(1/B195)+(1/C195))-1)</f>
        <v>3.1156114387448586E-2</v>
      </c>
      <c r="E195" s="4">
        <f t="shared" ref="E195:E258" si="16">IF(A195="","",(3*A195)/(3-($D195*A195)))</f>
        <v>1.7512828840532642</v>
      </c>
      <c r="F195" s="4">
        <f t="shared" ref="F195:F258" si="17">IF(B195="","",(3*B195)/(3-($D195*B195)))</f>
        <v>4.369692058346839</v>
      </c>
      <c r="G195" s="4">
        <f t="shared" ref="G195:G258" si="18">IF(C195="","",(3*C195)/(3-($D195*C195)))</f>
        <v>4.996478873239437</v>
      </c>
      <c r="I195" s="4">
        <f t="shared" ref="I195:I258" si="19">IF(A195="","",D195+1)</f>
        <v>1.0311561143874486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3.5</v>
      </c>
      <c r="C196" s="4">
        <f>IF('True_Odds_Calculator_3-way'!C197="","",'True_Odds_Calculator_3-way'!C197)</f>
        <v>2.79</v>
      </c>
      <c r="D196" s="4">
        <f t="shared" si="15"/>
        <v>3.3242283148144924E-2</v>
      </c>
      <c r="E196" s="4">
        <f t="shared" si="16"/>
        <v>2.6453326071870911</v>
      </c>
      <c r="F196" s="4">
        <f t="shared" si="17"/>
        <v>3.6412160577269534</v>
      </c>
      <c r="G196" s="4">
        <f t="shared" si="18"/>
        <v>2.8790053822548116</v>
      </c>
      <c r="I196" s="4">
        <f t="shared" si="19"/>
        <v>1.0332422831481449</v>
      </c>
    </row>
    <row r="197" spans="1:9" x14ac:dyDescent="0.2">
      <c r="A197" s="4">
        <f>IF('True_Odds_Calculator_3-way'!A198="","",'True_Odds_Calculator_3-way'!A198)</f>
        <v>2.6</v>
      </c>
      <c r="B197" s="4">
        <f>IF('True_Odds_Calculator_3-way'!B198="","",'True_Odds_Calculator_3-way'!B198)</f>
        <v>3.02</v>
      </c>
      <c r="C197" s="4">
        <f>IF('True_Odds_Calculator_3-way'!C198="","",'True_Odds_Calculator_3-way'!C198)</f>
        <v>3.27</v>
      </c>
      <c r="D197" s="4">
        <f t="shared" si="15"/>
        <v>2.1551609983470943E-2</v>
      </c>
      <c r="E197" s="4">
        <f t="shared" si="16"/>
        <v>2.6494872877916298</v>
      </c>
      <c r="F197" s="4">
        <f t="shared" si="17"/>
        <v>3.0869727611988154</v>
      </c>
      <c r="G197" s="4">
        <f t="shared" si="18"/>
        <v>3.3486643272250487</v>
      </c>
      <c r="I197" s="4">
        <f t="shared" si="19"/>
        <v>1.0215516099834709</v>
      </c>
    </row>
    <row r="198" spans="1:9" x14ac:dyDescent="0.2">
      <c r="A198" s="4">
        <f>IF('True_Odds_Calculator_3-way'!A199="","",'True_Odds_Calculator_3-way'!A199)</f>
        <v>2.83</v>
      </c>
      <c r="B198" s="4">
        <f>IF('True_Odds_Calculator_3-way'!B199="","",'True_Odds_Calculator_3-way'!B199)</f>
        <v>2.81</v>
      </c>
      <c r="C198" s="4">
        <f>IF('True_Odds_Calculator_3-way'!C199="","",'True_Odds_Calculator_3-way'!C199)</f>
        <v>3.15</v>
      </c>
      <c r="D198" s="4">
        <f t="shared" si="15"/>
        <v>2.6689094040677874E-2</v>
      </c>
      <c r="E198" s="4">
        <f t="shared" si="16"/>
        <v>2.9030902677109145</v>
      </c>
      <c r="F198" s="4">
        <f t="shared" si="17"/>
        <v>2.8820476898417233</v>
      </c>
      <c r="G198" s="4">
        <f t="shared" si="18"/>
        <v>3.2408192563979874</v>
      </c>
      <c r="I198" s="4">
        <f t="shared" si="19"/>
        <v>1.0266890940406779</v>
      </c>
    </row>
    <row r="199" spans="1:9" x14ac:dyDescent="0.2">
      <c r="A199" s="4">
        <f>IF('True_Odds_Calculator_3-way'!A200="","",'True_Odds_Calculator_3-way'!A200)</f>
        <v>2.62</v>
      </c>
      <c r="B199" s="4">
        <f>IF('True_Odds_Calculator_3-way'!B200="","",'True_Odds_Calculator_3-way'!B200)</f>
        <v>2.82</v>
      </c>
      <c r="C199" s="4">
        <f>IF('True_Odds_Calculator_3-way'!C200="","",'True_Odds_Calculator_3-way'!C200)</f>
        <v>3.43</v>
      </c>
      <c r="D199" s="4">
        <f t="shared" si="15"/>
        <v>2.7834507895364347E-2</v>
      </c>
      <c r="E199" s="4">
        <f t="shared" si="16"/>
        <v>2.6852758429765711</v>
      </c>
      <c r="F199" s="4">
        <f t="shared" si="17"/>
        <v>2.89576609066697</v>
      </c>
      <c r="G199" s="4">
        <f t="shared" si="18"/>
        <v>3.5427447360675854</v>
      </c>
      <c r="I199" s="4">
        <f t="shared" si="19"/>
        <v>1.0278345078953643</v>
      </c>
    </row>
    <row r="200" spans="1:9" x14ac:dyDescent="0.2">
      <c r="A200" s="4">
        <f>IF('True_Odds_Calculator_3-way'!A201="","",'True_Odds_Calculator_3-way'!A201)</f>
        <v>2.2799999999999998</v>
      </c>
      <c r="B200" s="4">
        <f>IF('True_Odds_Calculator_3-way'!B201="","",'True_Odds_Calculator_3-way'!B201)</f>
        <v>3.56</v>
      </c>
      <c r="C200" s="4">
        <f>IF('True_Odds_Calculator_3-way'!C201="","",'True_Odds_Calculator_3-way'!C201)</f>
        <v>3.18</v>
      </c>
      <c r="D200" s="4">
        <f t="shared" si="15"/>
        <v>3.3960776437595985E-2</v>
      </c>
      <c r="E200" s="4">
        <f t="shared" si="16"/>
        <v>2.3404063323313333</v>
      </c>
      <c r="F200" s="4">
        <f t="shared" si="17"/>
        <v>3.7094930188922204</v>
      </c>
      <c r="G200" s="4">
        <f t="shared" si="18"/>
        <v>3.2987497904048357</v>
      </c>
      <c r="I200" s="4">
        <f t="shared" si="19"/>
        <v>1.033960776437596</v>
      </c>
    </row>
    <row r="201" spans="1: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4.22</v>
      </c>
      <c r="C201" s="4">
        <f>IF('True_Odds_Calculator_3-way'!C202="","",'True_Odds_Calculator_3-way'!C202)</f>
        <v>1.96</v>
      </c>
      <c r="D201" s="4">
        <f t="shared" si="15"/>
        <v>2.9656781983417702E-2</v>
      </c>
      <c r="E201" s="4">
        <f t="shared" si="16"/>
        <v>3.6683747856777273</v>
      </c>
      <c r="F201" s="4">
        <f t="shared" si="17"/>
        <v>4.4037105010275317</v>
      </c>
      <c r="G201" s="4">
        <f t="shared" si="18"/>
        <v>1.9987268604057227</v>
      </c>
      <c r="I201" s="4">
        <f t="shared" si="19"/>
        <v>1.0296567819834177</v>
      </c>
    </row>
    <row r="202" spans="1:9" x14ac:dyDescent="0.2">
      <c r="A202" s="4">
        <f>IF('True_Odds_Calculator_3-way'!A203="","",'True_Odds_Calculator_3-way'!A203)</f>
        <v>2.92</v>
      </c>
      <c r="B202" s="4">
        <f>IF('True_Odds_Calculator_3-way'!B203="","",'True_Odds_Calculator_3-way'!B203)</f>
        <v>3.82</v>
      </c>
      <c r="C202" s="4">
        <f>IF('True_Odds_Calculator_3-way'!C203="","",'True_Odds_Calculator_3-way'!C203)</f>
        <v>2.36</v>
      </c>
      <c r="D202" s="4">
        <f t="shared" si="15"/>
        <v>2.7974671696021414E-2</v>
      </c>
      <c r="E202" s="4">
        <f t="shared" si="16"/>
        <v>3.0017332350558643</v>
      </c>
      <c r="F202" s="4">
        <f t="shared" si="17"/>
        <v>3.9610986185411137</v>
      </c>
      <c r="G202" s="4">
        <f t="shared" si="18"/>
        <v>2.4131045690282305</v>
      </c>
      <c r="I202" s="4">
        <f t="shared" si="19"/>
        <v>1.0279746716960214</v>
      </c>
    </row>
    <row r="203" spans="1:9" x14ac:dyDescent="0.2">
      <c r="A203" s="4">
        <f>IF('True_Odds_Calculator_3-way'!A204="","",'True_Odds_Calculator_3-way'!A204)</f>
        <v>2.11</v>
      </c>
      <c r="B203" s="4">
        <f>IF('True_Odds_Calculator_3-way'!B204="","",'True_Odds_Calculator_3-way'!B204)</f>
        <v>3.68</v>
      </c>
      <c r="C203" s="4">
        <f>IF('True_Odds_Calculator_3-way'!C204="","",'True_Odds_Calculator_3-way'!C204)</f>
        <v>3.54</v>
      </c>
      <c r="D203" s="4">
        <f t="shared" si="15"/>
        <v>2.8158655430096768E-2</v>
      </c>
      <c r="E203" s="4">
        <f t="shared" si="16"/>
        <v>2.1526327209499359</v>
      </c>
      <c r="F203" s="4">
        <f t="shared" si="17"/>
        <v>3.8116596173316757</v>
      </c>
      <c r="G203" s="4">
        <f t="shared" si="18"/>
        <v>3.6616669905213017</v>
      </c>
      <c r="I203" s="4">
        <f t="shared" si="19"/>
        <v>1.0281586554300968</v>
      </c>
    </row>
    <row r="204" spans="1:9" x14ac:dyDescent="0.2">
      <c r="A204" s="4">
        <f>IF('True_Odds_Calculator_3-way'!A205="","",'True_Odds_Calculator_3-way'!A205)</f>
        <v>3.11</v>
      </c>
      <c r="B204" s="4">
        <f>IF('True_Odds_Calculator_3-way'!B205="","",'True_Odds_Calculator_3-way'!B205)</f>
        <v>3.66</v>
      </c>
      <c r="C204" s="4">
        <f>IF('True_Odds_Calculator_3-way'!C205="","",'True_Odds_Calculator_3-way'!C205)</f>
        <v>2.31</v>
      </c>
      <c r="D204" s="4">
        <f t="shared" si="15"/>
        <v>2.7667884976408486E-2</v>
      </c>
      <c r="E204" s="4">
        <f t="shared" si="16"/>
        <v>3.2018362655505253</v>
      </c>
      <c r="F204" s="4">
        <f t="shared" si="17"/>
        <v>3.7878584799301374</v>
      </c>
      <c r="G204" s="4">
        <f t="shared" si="18"/>
        <v>2.3602841338436575</v>
      </c>
      <c r="I204" s="4">
        <f t="shared" si="19"/>
        <v>1.0276678849764085</v>
      </c>
    </row>
    <row r="205" spans="1:9" x14ac:dyDescent="0.2">
      <c r="A205" s="4">
        <f>IF('True_Odds_Calculator_3-way'!A206="","",'True_Odds_Calculator_3-way'!A206)</f>
        <v>1.52</v>
      </c>
      <c r="B205" s="4">
        <f>IF('True_Odds_Calculator_3-way'!B206="","",'True_Odds_Calculator_3-way'!B206)</f>
        <v>4.75</v>
      </c>
      <c r="C205" s="4">
        <f>IF('True_Odds_Calculator_3-way'!C206="","",'True_Odds_Calculator_3-way'!C206)</f>
        <v>6.45</v>
      </c>
      <c r="D205" s="4">
        <f t="shared" si="15"/>
        <v>2.3459812321501516E-2</v>
      </c>
      <c r="E205" s="4">
        <f t="shared" si="16"/>
        <v>1.5382845188284522</v>
      </c>
      <c r="F205" s="4">
        <f t="shared" si="17"/>
        <v>4.9332438778933252</v>
      </c>
      <c r="G205" s="4">
        <f t="shared" si="18"/>
        <v>6.7926096997690557</v>
      </c>
      <c r="I205" s="4">
        <f t="shared" si="19"/>
        <v>1.0234598123215015</v>
      </c>
    </row>
    <row r="206" spans="1:9" x14ac:dyDescent="0.2">
      <c r="A206" s="4">
        <f>IF('True_Odds_Calculator_3-way'!A207="","",'True_Odds_Calculator_3-way'!A207)</f>
        <v>1.79</v>
      </c>
      <c r="B206" s="4">
        <f>IF('True_Odds_Calculator_3-way'!B207="","",'True_Odds_Calculator_3-way'!B207)</f>
        <v>4.04</v>
      </c>
      <c r="C206" s="4">
        <f>IF('True_Odds_Calculator_3-way'!C207="","",'True_Odds_Calculator_3-way'!C207)</f>
        <v>4.5599999999999996</v>
      </c>
      <c r="D206" s="4">
        <f t="shared" si="15"/>
        <v>2.5482215966377453E-2</v>
      </c>
      <c r="E206" s="4">
        <f t="shared" si="16"/>
        <v>1.8176360452376339</v>
      </c>
      <c r="F206" s="4">
        <f t="shared" si="17"/>
        <v>4.1835633733915856</v>
      </c>
      <c r="G206" s="4">
        <f t="shared" si="18"/>
        <v>4.7437390958764949</v>
      </c>
      <c r="I206" s="4">
        <f t="shared" si="19"/>
        <v>1.0254822159663775</v>
      </c>
    </row>
    <row r="207" spans="1:9" x14ac:dyDescent="0.2">
      <c r="A207" s="4">
        <f>IF('True_Odds_Calculator_3-way'!A208="","",'True_Odds_Calculator_3-way'!A208)</f>
        <v>2.4700000000000002</v>
      </c>
      <c r="B207" s="4">
        <f>IF('True_Odds_Calculator_3-way'!B208="","",'True_Odds_Calculator_3-way'!B208)</f>
        <v>3.68</v>
      </c>
      <c r="C207" s="4">
        <f>IF('True_Odds_Calculator_3-way'!C208="","",'True_Odds_Calculator_3-way'!C208)</f>
        <v>2.9</v>
      </c>
      <c r="D207" s="4">
        <f t="shared" si="15"/>
        <v>2.1425016236820804E-2</v>
      </c>
      <c r="E207" s="4">
        <f t="shared" si="16"/>
        <v>2.5143530112008303</v>
      </c>
      <c r="F207" s="4">
        <f t="shared" si="17"/>
        <v>3.7793257963013236</v>
      </c>
      <c r="G207" s="4">
        <f t="shared" si="18"/>
        <v>2.9613316936313754</v>
      </c>
      <c r="I207" s="4">
        <f t="shared" si="19"/>
        <v>1.0214250162368208</v>
      </c>
    </row>
    <row r="208" spans="1:9" x14ac:dyDescent="0.2">
      <c r="A208" s="4">
        <f>IF('True_Odds_Calculator_3-way'!A209="","",'True_Odds_Calculator_3-way'!A209)</f>
        <v>1.93</v>
      </c>
      <c r="B208" s="4">
        <f>IF('True_Odds_Calculator_3-way'!B209="","",'True_Odds_Calculator_3-way'!B209)</f>
        <v>3.81</v>
      </c>
      <c r="C208" s="4">
        <f>IF('True_Odds_Calculator_3-way'!C209="","",'True_Odds_Calculator_3-way'!C209)</f>
        <v>4.0999999999999996</v>
      </c>
      <c r="D208" s="4">
        <f t="shared" si="15"/>
        <v>2.4504345651346959E-2</v>
      </c>
      <c r="E208" s="4">
        <f t="shared" si="16"/>
        <v>1.9609127350201836</v>
      </c>
      <c r="F208" s="4">
        <f t="shared" si="17"/>
        <v>3.9323776327454119</v>
      </c>
      <c r="G208" s="4">
        <f t="shared" si="18"/>
        <v>4.2420636242075354</v>
      </c>
      <c r="I208" s="4">
        <f t="shared" si="19"/>
        <v>1.024504345651347</v>
      </c>
    </row>
    <row r="209" spans="1:9" x14ac:dyDescent="0.2">
      <c r="A209" s="4">
        <f>IF('True_Odds_Calculator_3-way'!A210="","",'True_Odds_Calculator_3-way'!A210)</f>
        <v>1.37</v>
      </c>
      <c r="B209" s="4">
        <f>IF('True_Odds_Calculator_3-way'!B210="","",'True_Odds_Calculator_3-way'!B210)</f>
        <v>5.37</v>
      </c>
      <c r="C209" s="4">
        <f>IF('True_Odds_Calculator_3-way'!C210="","",'True_Odds_Calculator_3-way'!C210)</f>
        <v>9.2100000000000009</v>
      </c>
      <c r="D209" s="4">
        <f t="shared" si="15"/>
        <v>2.4724379599235569E-2</v>
      </c>
      <c r="E209" s="4">
        <f t="shared" si="16"/>
        <v>1.3856450410530561</v>
      </c>
      <c r="F209" s="4">
        <f t="shared" si="17"/>
        <v>5.6186631493762951</v>
      </c>
      <c r="G209" s="4">
        <f t="shared" si="18"/>
        <v>9.9664953196176302</v>
      </c>
      <c r="I209" s="4">
        <f t="shared" si="19"/>
        <v>1.0247243795992356</v>
      </c>
    </row>
    <row r="210" spans="1:9" x14ac:dyDescent="0.2">
      <c r="A210" s="4">
        <f>IF('True_Odds_Calculator_3-way'!A211="","",'True_Odds_Calculator_3-way'!A211)</f>
        <v>8.99</v>
      </c>
      <c r="B210" s="4">
        <f>IF('True_Odds_Calculator_3-way'!B211="","",'True_Odds_Calculator_3-way'!B211)</f>
        <v>6.54</v>
      </c>
      <c r="C210" s="4">
        <f>IF('True_Odds_Calculator_3-way'!C211="","",'True_Odds_Calculator_3-way'!C211)</f>
        <v>1.31</v>
      </c>
      <c r="D210" s="4">
        <f t="shared" si="15"/>
        <v>2.7498682630743732E-2</v>
      </c>
      <c r="E210" s="4">
        <f t="shared" si="16"/>
        <v>9.7973441231440024</v>
      </c>
      <c r="F210" s="4">
        <f t="shared" si="17"/>
        <v>6.9570554973415915</v>
      </c>
      <c r="G210" s="4">
        <f t="shared" si="18"/>
        <v>1.3259213427192547</v>
      </c>
      <c r="I210" s="4">
        <f t="shared" si="19"/>
        <v>1.0274986826307437</v>
      </c>
    </row>
    <row r="211" spans="1:9" x14ac:dyDescent="0.2">
      <c r="A211" s="4">
        <f>IF('True_Odds_Calculator_3-way'!A212="","",'True_Odds_Calculator_3-way'!A212)</f>
        <v>3.46</v>
      </c>
      <c r="B211" s="4">
        <f>IF('True_Odds_Calculator_3-way'!B212="","",'True_Odds_Calculator_3-way'!B212)</f>
        <v>3.52</v>
      </c>
      <c r="C211" s="4">
        <f>IF('True_Odds_Calculator_3-way'!C212="","",'True_Odds_Calculator_3-way'!C212)</f>
        <v>2.2000000000000002</v>
      </c>
      <c r="D211" s="4">
        <f t="shared" si="15"/>
        <v>2.7653704676826152E-2</v>
      </c>
      <c r="E211" s="4">
        <f t="shared" si="16"/>
        <v>3.5739885750058691</v>
      </c>
      <c r="F211" s="4">
        <f t="shared" si="17"/>
        <v>3.638043651425841</v>
      </c>
      <c r="G211" s="4">
        <f t="shared" si="18"/>
        <v>2.2455381287182266</v>
      </c>
      <c r="I211" s="4">
        <f t="shared" si="19"/>
        <v>1.0276537046768262</v>
      </c>
    </row>
    <row r="212" spans="1:9" x14ac:dyDescent="0.2">
      <c r="A212" s="4">
        <f>IF('True_Odds_Calculator_3-way'!A213="","",'True_Odds_Calculator_3-way'!A213)</f>
        <v>2.48</v>
      </c>
      <c r="B212" s="4">
        <f>IF('True_Odds_Calculator_3-way'!B213="","",'True_Odds_Calculator_3-way'!B213)</f>
        <v>3.49</v>
      </c>
      <c r="C212" s="4">
        <f>IF('True_Odds_Calculator_3-way'!C213="","",'True_Odds_Calculator_3-way'!C213)</f>
        <v>2.96</v>
      </c>
      <c r="D212" s="4">
        <f t="shared" si="15"/>
        <v>2.7596595578848859E-2</v>
      </c>
      <c r="E212" s="4">
        <f t="shared" si="16"/>
        <v>2.5378975275285534</v>
      </c>
      <c r="F212" s="4">
        <f t="shared" si="17"/>
        <v>3.6057594436921447</v>
      </c>
      <c r="G212" s="4">
        <f t="shared" si="18"/>
        <v>3.0428527449194309</v>
      </c>
      <c r="I212" s="4">
        <f t="shared" si="19"/>
        <v>1.0275965955788489</v>
      </c>
    </row>
    <row r="213" spans="1:9" x14ac:dyDescent="0.2">
      <c r="A213" s="4">
        <f>IF('True_Odds_Calculator_3-way'!A214="","",'True_Odds_Calculator_3-way'!A214)</f>
        <v>2.99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2.48</v>
      </c>
      <c r="D213" s="4">
        <f t="shared" si="15"/>
        <v>2.8371641405334769E-2</v>
      </c>
      <c r="E213" s="4">
        <f t="shared" si="16"/>
        <v>3.0770087907110808</v>
      </c>
      <c r="F213" s="4">
        <f t="shared" si="17"/>
        <v>3.5556761562926087</v>
      </c>
      <c r="G213" s="4">
        <f t="shared" si="18"/>
        <v>2.5395626229877273</v>
      </c>
      <c r="I213" s="4">
        <f t="shared" si="19"/>
        <v>1.0283716414053348</v>
      </c>
    </row>
    <row r="214" spans="1:9" x14ac:dyDescent="0.2">
      <c r="A214" s="4">
        <f>IF('True_Odds_Calculator_3-way'!A215="","",'True_Odds_Calculator_3-way'!A215)</f>
        <v>2.4</v>
      </c>
      <c r="B214" s="4">
        <f>IF('True_Odds_Calculator_3-way'!B215="","",'True_Odds_Calculator_3-way'!B215)</f>
        <v>3.32</v>
      </c>
      <c r="C214" s="4">
        <f>IF('True_Odds_Calculator_3-way'!C215="","",'True_Odds_Calculator_3-way'!C215)</f>
        <v>3.28</v>
      </c>
      <c r="D214" s="4">
        <f t="shared" si="15"/>
        <v>2.2749534724262999E-2</v>
      </c>
      <c r="E214" s="4">
        <f t="shared" si="16"/>
        <v>2.4444887860164419</v>
      </c>
      <c r="F214" s="4">
        <f t="shared" si="17"/>
        <v>3.4057435156097968</v>
      </c>
      <c r="G214" s="4">
        <f t="shared" si="18"/>
        <v>3.3636638203234397</v>
      </c>
      <c r="I214" s="4">
        <f t="shared" si="19"/>
        <v>1.022749534724263</v>
      </c>
    </row>
    <row r="215" spans="1:9" x14ac:dyDescent="0.2">
      <c r="A215" s="4">
        <f>IF('True_Odds_Calculator_3-way'!A216="","",'True_Odds_Calculator_3-way'!A216)</f>
        <v>2.62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2.95</v>
      </c>
      <c r="D215" s="4">
        <f t="shared" si="15"/>
        <v>2.1867259437543085E-2</v>
      </c>
      <c r="E215" s="4">
        <f t="shared" si="16"/>
        <v>2.6710093515534568</v>
      </c>
      <c r="F215" s="4">
        <f t="shared" si="17"/>
        <v>3.402335732356045</v>
      </c>
      <c r="G215" s="4">
        <f t="shared" si="18"/>
        <v>3.0148272426498233</v>
      </c>
      <c r="I215" s="4">
        <f t="shared" si="19"/>
        <v>1.0218672594375431</v>
      </c>
    </row>
    <row r="216" spans="1:9" x14ac:dyDescent="0.2">
      <c r="A216" s="4">
        <f>IF('True_Odds_Calculator_3-way'!A217="","",'True_Odds_Calculator_3-way'!A217)</f>
        <v>4.49</v>
      </c>
      <c r="B216" s="4">
        <f>IF('True_Odds_Calculator_3-way'!B217="","",'True_Odds_Calculator_3-way'!B217)</f>
        <v>4.32</v>
      </c>
      <c r="C216" s="4">
        <f>IF('True_Odds_Calculator_3-way'!C217="","",'True_Odds_Calculator_3-way'!C217)</f>
        <v>1.75</v>
      </c>
      <c r="D216" s="4">
        <f t="shared" si="15"/>
        <v>2.5627202130542814E-2</v>
      </c>
      <c r="E216" s="4">
        <f t="shared" si="16"/>
        <v>4.669084506719364</v>
      </c>
      <c r="F216" s="4">
        <f t="shared" si="17"/>
        <v>4.4855302916846531</v>
      </c>
      <c r="G216" s="4">
        <f t="shared" si="18"/>
        <v>1.7765581249291265</v>
      </c>
      <c r="I216" s="4">
        <f t="shared" si="19"/>
        <v>1.0256272021305428</v>
      </c>
    </row>
    <row r="217" spans="1:9" x14ac:dyDescent="0.2">
      <c r="A217" s="4">
        <f>IF('True_Odds_Calculator_3-way'!A218="","",'True_Odds_Calculator_3-way'!A218)</f>
        <v>4.5199999999999996</v>
      </c>
      <c r="B217" s="4">
        <f>IF('True_Odds_Calculator_3-way'!B218="","",'True_Odds_Calculator_3-way'!B218)</f>
        <v>4.28</v>
      </c>
      <c r="C217" s="4">
        <f>IF('True_Odds_Calculator_3-way'!C218="","",'True_Odds_Calculator_3-way'!C218)</f>
        <v>1.76</v>
      </c>
      <c r="D217" s="4">
        <f t="shared" si="15"/>
        <v>2.3065616047999615E-2</v>
      </c>
      <c r="E217" s="4">
        <f t="shared" si="16"/>
        <v>4.6827353306203401</v>
      </c>
      <c r="F217" s="4">
        <f t="shared" si="17"/>
        <v>4.4256341004189901</v>
      </c>
      <c r="G217" s="4">
        <f t="shared" si="18"/>
        <v>1.7841427124578282</v>
      </c>
      <c r="I217" s="4">
        <f t="shared" si="19"/>
        <v>1.0230656160479996</v>
      </c>
    </row>
    <row r="218" spans="1:9" x14ac:dyDescent="0.2">
      <c r="A218" s="4">
        <f>IF('True_Odds_Calculator_3-way'!A219="","",'True_Odds_Calculator_3-way'!A219)</f>
        <v>2.5299999999999998</v>
      </c>
      <c r="B218" s="4">
        <f>IF('True_Odds_Calculator_3-way'!B219="","",'True_Odds_Calculator_3-way'!B219)</f>
        <v>3.16</v>
      </c>
      <c r="C218" s="4">
        <f>IF('True_Odds_Calculator_3-way'!C219="","",'True_Odds_Calculator_3-way'!C219)</f>
        <v>3.16</v>
      </c>
      <c r="D218" s="4">
        <f t="shared" si="15"/>
        <v>2.8168309401110703E-2</v>
      </c>
      <c r="E218" s="4">
        <f t="shared" si="16"/>
        <v>2.5915632968837792</v>
      </c>
      <c r="F218" s="4">
        <f t="shared" si="17"/>
        <v>3.2566261134043013</v>
      </c>
      <c r="G218" s="4">
        <f t="shared" si="18"/>
        <v>3.2566261134043013</v>
      </c>
      <c r="I218" s="4">
        <f t="shared" si="19"/>
        <v>1.0281683094011107</v>
      </c>
    </row>
    <row r="219" spans="1:9" x14ac:dyDescent="0.2">
      <c r="A219" s="4">
        <f>IF('True_Odds_Calculator_3-way'!A220="","",'True_Odds_Calculator_3-way'!A220)</f>
        <v>4.03</v>
      </c>
      <c r="B219" s="4">
        <f>IF('True_Odds_Calculator_3-way'!B220="","",'True_Odds_Calculator_3-way'!B220)</f>
        <v>3.31</v>
      </c>
      <c r="C219" s="4">
        <f>IF('True_Odds_Calculator_3-way'!C220="","",'True_Odds_Calculator_3-way'!C220)</f>
        <v>2.09</v>
      </c>
      <c r="D219" s="4">
        <f t="shared" si="15"/>
        <v>2.8722660963286017E-2</v>
      </c>
      <c r="E219" s="4">
        <f t="shared" si="16"/>
        <v>4.1917343296377876</v>
      </c>
      <c r="F219" s="4">
        <f t="shared" si="17"/>
        <v>3.418329138148545</v>
      </c>
      <c r="G219" s="4">
        <f t="shared" si="18"/>
        <v>2.1326750853842289</v>
      </c>
      <c r="I219" s="4">
        <f t="shared" si="19"/>
        <v>1.028722660963286</v>
      </c>
    </row>
    <row r="220" spans="1:9" x14ac:dyDescent="0.2">
      <c r="A220" s="4">
        <f>IF('True_Odds_Calculator_3-way'!A221="","",'True_Odds_Calculator_3-way'!A221)</f>
        <v>2.67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2.71</v>
      </c>
      <c r="D220" s="4">
        <f t="shared" si="15"/>
        <v>2.7626434333801964E-2</v>
      </c>
      <c r="E220" s="4">
        <f t="shared" si="16"/>
        <v>2.7373035230682392</v>
      </c>
      <c r="F220" s="4">
        <f t="shared" si="17"/>
        <v>3.6379233444540384</v>
      </c>
      <c r="G220" s="4">
        <f t="shared" si="18"/>
        <v>2.7793614070119834</v>
      </c>
      <c r="I220" s="4">
        <f t="shared" si="19"/>
        <v>1.027626434333802</v>
      </c>
    </row>
    <row r="221" spans="1:9" x14ac:dyDescent="0.2">
      <c r="A221" s="4">
        <f>IF('True_Odds_Calculator_3-way'!A222="","",'True_Odds_Calculator_3-way'!A222)</f>
        <v>1.59</v>
      </c>
      <c r="B221" s="4">
        <f>IF('True_Odds_Calculator_3-way'!B222="","",'True_Odds_Calculator_3-way'!B222)</f>
        <v>4.3499999999999996</v>
      </c>
      <c r="C221" s="4">
        <f>IF('True_Odds_Calculator_3-way'!C222="","",'True_Odds_Calculator_3-way'!C222)</f>
        <v>5.83</v>
      </c>
      <c r="D221" s="4">
        <f t="shared" si="15"/>
        <v>3.0342461702253409E-2</v>
      </c>
      <c r="E221" s="4">
        <f t="shared" si="16"/>
        <v>1.6159875107528596</v>
      </c>
      <c r="F221" s="4">
        <f t="shared" si="17"/>
        <v>4.550192877007265</v>
      </c>
      <c r="G221" s="4">
        <f t="shared" si="18"/>
        <v>6.1953096372297534</v>
      </c>
      <c r="I221" s="4">
        <f t="shared" si="19"/>
        <v>1.0303424617022534</v>
      </c>
    </row>
    <row r="222" spans="1:9" x14ac:dyDescent="0.2">
      <c r="A222" s="4">
        <f>IF('True_Odds_Calculator_3-way'!A223="","",'True_Odds_Calculator_3-way'!A223)</f>
        <v>2.92</v>
      </c>
      <c r="B222" s="4">
        <f>IF('True_Odds_Calculator_3-way'!B223="","",'True_Odds_Calculator_3-way'!B223)</f>
        <v>3.2</v>
      </c>
      <c r="C222" s="4">
        <f>IF('True_Odds_Calculator_3-way'!C223="","",'True_Odds_Calculator_3-way'!C223)</f>
        <v>2.68</v>
      </c>
      <c r="D222" s="4">
        <f t="shared" si="15"/>
        <v>2.8100081782866493E-2</v>
      </c>
      <c r="E222" s="4">
        <f t="shared" si="16"/>
        <v>3.0021099474431274</v>
      </c>
      <c r="F222" s="4">
        <f t="shared" si="17"/>
        <v>3.2988786780204036</v>
      </c>
      <c r="G222" s="4">
        <f t="shared" si="18"/>
        <v>2.749007622861559</v>
      </c>
      <c r="I222" s="4">
        <f t="shared" si="19"/>
        <v>1.0281000817828665</v>
      </c>
    </row>
    <row r="223" spans="1:9" x14ac:dyDescent="0.2">
      <c r="A223" s="4">
        <f>IF('True_Odds_Calculator_3-way'!A224="","",'True_Odds_Calculator_3-way'!A224)</f>
        <v>2.88</v>
      </c>
      <c r="B223" s="4">
        <f>IF('True_Odds_Calculator_3-way'!B224="","",'True_Odds_Calculator_3-way'!B224)</f>
        <v>3.31</v>
      </c>
      <c r="C223" s="4">
        <f>IF('True_Odds_Calculator_3-way'!C224="","",'True_Odds_Calculator_3-way'!C224)</f>
        <v>2.65</v>
      </c>
      <c r="D223" s="4">
        <f t="shared" si="15"/>
        <v>2.6695516413637765E-2</v>
      </c>
      <c r="E223" s="4">
        <f t="shared" si="16"/>
        <v>2.9557490370559898</v>
      </c>
      <c r="F223" s="4">
        <f t="shared" si="17"/>
        <v>3.4104516232389903</v>
      </c>
      <c r="G223" s="4">
        <f t="shared" si="18"/>
        <v>2.7139989156289106</v>
      </c>
      <c r="I223" s="4">
        <f t="shared" si="19"/>
        <v>1.0266955164136378</v>
      </c>
    </row>
    <row r="224" spans="1:9" x14ac:dyDescent="0.2">
      <c r="A224" s="4">
        <f>IF('True_Odds_Calculator_3-way'!A225="","",'True_Odds_Calculator_3-way'!A225)</f>
        <v>2.2999999999999998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3.52</v>
      </c>
      <c r="D224" s="4">
        <f t="shared" si="15"/>
        <v>2.7515493095203292E-2</v>
      </c>
      <c r="E224" s="4">
        <f t="shared" si="16"/>
        <v>2.3495645610498306</v>
      </c>
      <c r="F224" s="4">
        <f t="shared" si="17"/>
        <v>3.3392310355831056</v>
      </c>
      <c r="G224" s="4">
        <f t="shared" si="18"/>
        <v>3.6374339935213809</v>
      </c>
      <c r="I224" s="4">
        <f t="shared" si="19"/>
        <v>1.0275154930952033</v>
      </c>
    </row>
    <row r="225" spans="1:9" x14ac:dyDescent="0.2">
      <c r="A225" s="4">
        <f>IF('True_Odds_Calculator_3-way'!A226="","",'True_Odds_Calculator_3-way'!A226)</f>
        <v>3.73</v>
      </c>
      <c r="B225" s="4">
        <f>IF('True_Odds_Calculator_3-way'!B226="","",'True_Odds_Calculator_3-way'!B226)</f>
        <v>3.34</v>
      </c>
      <c r="C225" s="4">
        <f>IF('True_Odds_Calculator_3-way'!C226="","",'True_Odds_Calculator_3-way'!C226)</f>
        <v>2.17</v>
      </c>
      <c r="D225" s="4">
        <f t="shared" si="15"/>
        <v>2.8327205437656433E-2</v>
      </c>
      <c r="E225" s="4">
        <f t="shared" si="16"/>
        <v>3.8661670161029913</v>
      </c>
      <c r="F225" s="4">
        <f t="shared" si="17"/>
        <v>3.4487658747090451</v>
      </c>
      <c r="G225" s="4">
        <f t="shared" si="18"/>
        <v>2.2153934379810494</v>
      </c>
      <c r="I225" s="4">
        <f t="shared" si="19"/>
        <v>1.0283272054376564</v>
      </c>
    </row>
    <row r="226" spans="1:9" x14ac:dyDescent="0.2">
      <c r="A226" s="4">
        <f>IF('True_Odds_Calculator_3-way'!A227="","",'True_Odds_Calculator_3-way'!A227)</f>
        <v>2.74</v>
      </c>
      <c r="B226" s="4">
        <f>IF('True_Odds_Calculator_3-way'!B227="","",'True_Odds_Calculator_3-way'!B227)</f>
        <v>3.43</v>
      </c>
      <c r="C226" s="4">
        <f>IF('True_Odds_Calculator_3-way'!C227="","",'True_Odds_Calculator_3-way'!C227)</f>
        <v>2.7</v>
      </c>
      <c r="D226" s="4">
        <f t="shared" si="15"/>
        <v>2.6879063524378521E-2</v>
      </c>
      <c r="E226" s="4">
        <f t="shared" si="16"/>
        <v>2.8089586560466171</v>
      </c>
      <c r="F226" s="4">
        <f t="shared" si="17"/>
        <v>3.5387519675119958</v>
      </c>
      <c r="G226" s="4">
        <f t="shared" si="18"/>
        <v>2.7669353683811098</v>
      </c>
      <c r="I226" s="4">
        <f t="shared" si="19"/>
        <v>1.0268790635243785</v>
      </c>
    </row>
    <row r="227" spans="1: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3.39</v>
      </c>
      <c r="C227" s="4">
        <f>IF('True_Odds_Calculator_3-way'!C228="","",'True_Odds_Calculator_3-way'!C228)</f>
        <v>2.4700000000000002</v>
      </c>
      <c r="D227" s="4">
        <f t="shared" si="15"/>
        <v>2.7712402791621349E-2</v>
      </c>
      <c r="E227" s="4">
        <f t="shared" si="16"/>
        <v>3.1384227904407496</v>
      </c>
      <c r="F227" s="4">
        <f t="shared" si="17"/>
        <v>3.4995897046352988</v>
      </c>
      <c r="G227" s="4">
        <f t="shared" si="18"/>
        <v>2.5276727591665868</v>
      </c>
      <c r="I227" s="4">
        <f t="shared" si="19"/>
        <v>1.0277124027916213</v>
      </c>
    </row>
    <row r="228" spans="1:9" x14ac:dyDescent="0.2">
      <c r="A228" s="4">
        <f>IF('True_Odds_Calculator_3-way'!A229="","",'True_Odds_Calculator_3-way'!A229)</f>
        <v>2.7</v>
      </c>
      <c r="B228" s="4">
        <f>IF('True_Odds_Calculator_3-way'!B229="","",'True_Odds_Calculator_3-way'!B229)</f>
        <v>3.16</v>
      </c>
      <c r="C228" s="4">
        <f>IF('True_Odds_Calculator_3-way'!C229="","",'True_Odds_Calculator_3-way'!C229)</f>
        <v>2.93</v>
      </c>
      <c r="D228" s="4">
        <f t="shared" si="15"/>
        <v>2.8122994900547038E-2</v>
      </c>
      <c r="E228" s="4">
        <f t="shared" si="16"/>
        <v>2.7701134990263494</v>
      </c>
      <c r="F228" s="4">
        <f t="shared" si="17"/>
        <v>3.2564659252556236</v>
      </c>
      <c r="G228" s="4">
        <f t="shared" si="18"/>
        <v>3.0127505929387266</v>
      </c>
      <c r="I228" s="4">
        <f t="shared" si="19"/>
        <v>1.028122994900547</v>
      </c>
    </row>
    <row r="229" spans="1:9" x14ac:dyDescent="0.2">
      <c r="A229" s="4">
        <f>IF('True_Odds_Calculator_3-way'!A230="","",'True_Odds_Calculator_3-way'!A230)</f>
        <v>3.21</v>
      </c>
      <c r="B229" s="4">
        <f>IF('True_Odds_Calculator_3-way'!B230="","",'True_Odds_Calculator_3-way'!B230)</f>
        <v>3.3</v>
      </c>
      <c r="C229" s="4">
        <f>IF('True_Odds_Calculator_3-way'!C230="","",'True_Odds_Calculator_3-way'!C230)</f>
        <v>2.42</v>
      </c>
      <c r="D229" s="4">
        <f t="shared" si="15"/>
        <v>2.7779923276949559E-2</v>
      </c>
      <c r="E229" s="4">
        <f t="shared" si="16"/>
        <v>3.3083387751625444</v>
      </c>
      <c r="F229" s="4">
        <f t="shared" si="17"/>
        <v>3.4040197481814722</v>
      </c>
      <c r="G229" s="4">
        <f t="shared" si="18"/>
        <v>2.4754732213039876</v>
      </c>
      <c r="I229" s="4">
        <f t="shared" si="19"/>
        <v>1.0277799232769496</v>
      </c>
    </row>
    <row r="230" spans="1:9" x14ac:dyDescent="0.2">
      <c r="A230" s="4">
        <f>IF('True_Odds_Calculator_3-way'!A231="","",'True_Odds_Calculator_3-way'!A231)</f>
        <v>2.19</v>
      </c>
      <c r="B230" s="4">
        <f>IF('True_Odds_Calculator_3-way'!B231="","",'True_Odds_Calculator_3-way'!B231)</f>
        <v>3.45</v>
      </c>
      <c r="C230" s="4">
        <f>IF('True_Odds_Calculator_3-way'!C231="","",'True_Odds_Calculator_3-way'!C231)</f>
        <v>3.47</v>
      </c>
      <c r="D230" s="4">
        <f t="shared" si="15"/>
        <v>3.4660515070324083E-2</v>
      </c>
      <c r="E230" s="4">
        <f t="shared" si="16"/>
        <v>2.2468501991885059</v>
      </c>
      <c r="F230" s="4">
        <f t="shared" si="17"/>
        <v>3.5932244622173011</v>
      </c>
      <c r="G230" s="4">
        <f t="shared" si="18"/>
        <v>3.6149247269425637</v>
      </c>
      <c r="I230" s="4">
        <f t="shared" si="19"/>
        <v>1.0346605150703241</v>
      </c>
    </row>
    <row r="231" spans="1:9" x14ac:dyDescent="0.2">
      <c r="A231" s="4">
        <f>IF('True_Odds_Calculator_3-way'!A232="","",'True_Odds_Calculator_3-way'!A232)</f>
        <v>2.41</v>
      </c>
      <c r="B231" s="4">
        <f>IF('True_Odds_Calculator_3-way'!B232="","",'True_Odds_Calculator_3-way'!B232)</f>
        <v>3.66</v>
      </c>
      <c r="C231" s="4">
        <f>IF('True_Odds_Calculator_3-way'!C232="","",'True_Odds_Calculator_3-way'!C232)</f>
        <v>2.9</v>
      </c>
      <c r="D231" s="4">
        <f t="shared" si="15"/>
        <v>3.2989389258843094E-2</v>
      </c>
      <c r="E231" s="4">
        <f t="shared" si="16"/>
        <v>2.4756072461121863</v>
      </c>
      <c r="F231" s="4">
        <f t="shared" si="17"/>
        <v>3.813481395050673</v>
      </c>
      <c r="G231" s="4">
        <f t="shared" si="18"/>
        <v>2.9955265723941893</v>
      </c>
      <c r="I231" s="4">
        <f t="shared" si="19"/>
        <v>1.0329893892588431</v>
      </c>
    </row>
    <row r="232" spans="1:9" x14ac:dyDescent="0.2">
      <c r="A232" s="4">
        <f>IF('True_Odds_Calculator_3-way'!A233="","",'True_Odds_Calculator_3-way'!A233)</f>
        <v>2</v>
      </c>
      <c r="B232" s="4">
        <f>IF('True_Odds_Calculator_3-way'!B233="","",'True_Odds_Calculator_3-way'!B233)</f>
        <v>3.5</v>
      </c>
      <c r="C232" s="4">
        <f>IF('True_Odds_Calculator_3-way'!C233="","",'True_Odds_Calculator_3-way'!C233)</f>
        <v>4.04</v>
      </c>
      <c r="D232" s="4">
        <f t="shared" si="15"/>
        <v>3.3239038189533332E-2</v>
      </c>
      <c r="E232" s="4">
        <f t="shared" si="16"/>
        <v>2.0453230472516877</v>
      </c>
      <c r="F232" s="4">
        <f t="shared" si="17"/>
        <v>3.6412017167381978</v>
      </c>
      <c r="G232" s="4">
        <f t="shared" si="18"/>
        <v>4.2293120638085755</v>
      </c>
      <c r="I232" s="4">
        <f t="shared" si="19"/>
        <v>1.0332390381895333</v>
      </c>
    </row>
    <row r="233" spans="1:9" x14ac:dyDescent="0.2">
      <c r="A233" s="4">
        <f>IF('True_Odds_Calculator_3-way'!A234="","",'True_Odds_Calculator_3-way'!A234)</f>
        <v>1.77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4.84</v>
      </c>
      <c r="D233" s="4">
        <f t="shared" si="15"/>
        <v>3.5435564404426634E-2</v>
      </c>
      <c r="E233" s="4">
        <f t="shared" si="16"/>
        <v>1.8077955508465142</v>
      </c>
      <c r="F233" s="4">
        <f t="shared" si="17"/>
        <v>3.9676180796380534</v>
      </c>
      <c r="G233" s="4">
        <f t="shared" si="18"/>
        <v>5.1334777245855623</v>
      </c>
      <c r="I233" s="4">
        <f t="shared" si="19"/>
        <v>1.0354355644044266</v>
      </c>
    </row>
    <row r="234" spans="1:9" x14ac:dyDescent="0.2">
      <c r="A234" s="4">
        <f>IF('True_Odds_Calculator_3-way'!A235="","",'True_Odds_Calculator_3-way'!A235)</f>
        <v>1.85</v>
      </c>
      <c r="B234" s="4">
        <f>IF('True_Odds_Calculator_3-way'!B235="","",'True_Odds_Calculator_3-way'!B235)</f>
        <v>3.63</v>
      </c>
      <c r="C234" s="4">
        <f>IF('True_Odds_Calculator_3-way'!C235="","",'True_Odds_Calculator_3-way'!C235)</f>
        <v>4.53</v>
      </c>
      <c r="D234" s="4">
        <f t="shared" si="15"/>
        <v>3.6773186080832021E-2</v>
      </c>
      <c r="E234" s="4">
        <f t="shared" si="16"/>
        <v>1.8929254891028906</v>
      </c>
      <c r="F234" s="4">
        <f t="shared" si="17"/>
        <v>3.7990404122081447</v>
      </c>
      <c r="G234" s="4">
        <f t="shared" si="18"/>
        <v>4.7963281648470932</v>
      </c>
      <c r="I234" s="4">
        <f t="shared" si="19"/>
        <v>1.036773186080832</v>
      </c>
    </row>
    <row r="235" spans="1:9" x14ac:dyDescent="0.2">
      <c r="A235" s="4">
        <f>IF('True_Odds_Calculator_3-way'!A236="","",'True_Odds_Calculator_3-way'!A236)</f>
        <v>1.56</v>
      </c>
      <c r="B235" s="4">
        <f>IF('True_Odds_Calculator_3-way'!B236="","",'True_Odds_Calculator_3-way'!B236)</f>
        <v>4.29</v>
      </c>
      <c r="C235" s="4">
        <f>IF('True_Odds_Calculator_3-way'!C236="","",'True_Odds_Calculator_3-way'!C236)</f>
        <v>6.17</v>
      </c>
      <c r="D235" s="4">
        <f t="shared" si="15"/>
        <v>3.6200428420849695E-2</v>
      </c>
      <c r="E235" s="4">
        <f t="shared" si="16"/>
        <v>1.5899291811077538</v>
      </c>
      <c r="F235" s="4">
        <f t="shared" si="17"/>
        <v>4.5242026458824736</v>
      </c>
      <c r="G235" s="4">
        <f t="shared" si="18"/>
        <v>6.6663224701556416</v>
      </c>
      <c r="I235" s="4">
        <f t="shared" si="19"/>
        <v>1.0362004284208497</v>
      </c>
    </row>
    <row r="236" spans="1:9" x14ac:dyDescent="0.2">
      <c r="A236" s="4">
        <f>IF('True_Odds_Calculator_3-way'!A237="","",'True_Odds_Calculator_3-way'!A237)</f>
        <v>3.3</v>
      </c>
      <c r="B236" s="4">
        <f>IF('True_Odds_Calculator_3-way'!B237="","",'True_Odds_Calculator_3-way'!B237)</f>
        <v>3.55</v>
      </c>
      <c r="C236" s="4">
        <f>IF('True_Odds_Calculator_3-way'!C237="","",'True_Odds_Calculator_3-way'!C237)</f>
        <v>2.23</v>
      </c>
      <c r="D236" s="4">
        <f t="shared" si="15"/>
        <v>3.3150937148916038E-2</v>
      </c>
      <c r="E236" s="4">
        <f t="shared" si="16"/>
        <v>3.4248922256040935</v>
      </c>
      <c r="F236" s="4">
        <f t="shared" si="17"/>
        <v>3.6949476567527615</v>
      </c>
      <c r="G236" s="4">
        <f t="shared" si="18"/>
        <v>2.2863404509181291</v>
      </c>
      <c r="I236" s="4">
        <f t="shared" si="19"/>
        <v>1.033150937148916</v>
      </c>
    </row>
    <row r="237" spans="1:9" x14ac:dyDescent="0.2">
      <c r="A237" s="4">
        <f>IF('True_Odds_Calculator_3-way'!A238="","",'True_Odds_Calculator_3-way'!A238)</f>
        <v>2.8</v>
      </c>
      <c r="B237" s="4">
        <f>IF('True_Odds_Calculator_3-way'!B238="","",'True_Odds_Calculator_3-way'!B238)</f>
        <v>3.24</v>
      </c>
      <c r="C237" s="4">
        <f>IF('True_Odds_Calculator_3-way'!C238="","",'True_Odds_Calculator_3-way'!C238)</f>
        <v>2.72</v>
      </c>
      <c r="D237" s="4">
        <f t="shared" si="15"/>
        <v>3.3431891275028436E-2</v>
      </c>
      <c r="E237" s="4">
        <f t="shared" si="16"/>
        <v>2.8901826541065936</v>
      </c>
      <c r="F237" s="4">
        <f t="shared" si="17"/>
        <v>3.3613670047368576</v>
      </c>
      <c r="G237" s="4">
        <f t="shared" si="18"/>
        <v>2.8050247356678626</v>
      </c>
      <c r="I237" s="4">
        <f t="shared" si="19"/>
        <v>1.0334318912750284</v>
      </c>
    </row>
    <row r="238" spans="1:9" x14ac:dyDescent="0.2">
      <c r="A238" s="4">
        <f>IF('True_Odds_Calculator_3-way'!A239="","",'True_Odds_Calculator_3-way'!A239)</f>
        <v>1.83</v>
      </c>
      <c r="B238" s="4">
        <f>IF('True_Odds_Calculator_3-way'!B239="","",'True_Odds_Calculator_3-way'!B239)</f>
        <v>3.86</v>
      </c>
      <c r="C238" s="4">
        <f>IF('True_Odds_Calculator_3-way'!C239="","",'True_Odds_Calculator_3-way'!C239)</f>
        <v>4.3499999999999996</v>
      </c>
      <c r="D238" s="4">
        <f t="shared" si="15"/>
        <v>3.5400502415911639E-2</v>
      </c>
      <c r="E238" s="4">
        <f t="shared" si="16"/>
        <v>1.8703897699168697</v>
      </c>
      <c r="F238" s="4">
        <f t="shared" si="17"/>
        <v>4.0442082098892982</v>
      </c>
      <c r="G238" s="4">
        <f t="shared" si="18"/>
        <v>4.5853704032555305</v>
      </c>
      <c r="I238" s="4">
        <f t="shared" si="19"/>
        <v>1.0354005024159116</v>
      </c>
    </row>
    <row r="239" spans="1:9" x14ac:dyDescent="0.2">
      <c r="A239" s="4">
        <f>IF('True_Odds_Calculator_3-way'!A240="","",'True_Odds_Calculator_3-way'!A240)</f>
        <v>1.56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6.21</v>
      </c>
      <c r="D239" s="4">
        <f t="shared" si="15"/>
        <v>3.9023061483395294E-2</v>
      </c>
      <c r="E239" s="4">
        <f t="shared" si="16"/>
        <v>1.5923111653838853</v>
      </c>
      <c r="F239" s="4">
        <f t="shared" si="17"/>
        <v>4.465100246575294</v>
      </c>
      <c r="G239" s="4">
        <f t="shared" si="18"/>
        <v>6.7557110524729387</v>
      </c>
      <c r="I239" s="4">
        <f t="shared" si="19"/>
        <v>1.0390230614833953</v>
      </c>
    </row>
    <row r="240" spans="1:9" x14ac:dyDescent="0.2">
      <c r="A240" s="4">
        <f>IF('True_Odds_Calculator_3-way'!A241="","",'True_Odds_Calculator_3-way'!A241)</f>
        <v>3.51</v>
      </c>
      <c r="B240" s="4">
        <f>IF('True_Odds_Calculator_3-way'!B241="","",'True_Odds_Calculator_3-way'!B241)</f>
        <v>3.53</v>
      </c>
      <c r="C240" s="4">
        <f>IF('True_Odds_Calculator_3-way'!C241="","",'True_Odds_Calculator_3-way'!C241)</f>
        <v>2.15</v>
      </c>
      <c r="D240" s="4">
        <f t="shared" si="15"/>
        <v>3.3302682950222318E-2</v>
      </c>
      <c r="E240" s="4">
        <f t="shared" si="16"/>
        <v>3.6523090788066273</v>
      </c>
      <c r="F240" s="4">
        <f t="shared" si="17"/>
        <v>3.6739687146374331</v>
      </c>
      <c r="G240" s="4">
        <f t="shared" si="18"/>
        <v>2.2025685330993254</v>
      </c>
      <c r="I240" s="4">
        <f t="shared" si="19"/>
        <v>1.0333026829502223</v>
      </c>
    </row>
    <row r="241" spans="1:9" x14ac:dyDescent="0.2">
      <c r="A241" s="4">
        <f>IF('True_Odds_Calculator_3-way'!A242="","",'True_Odds_Calculator_3-way'!A242)</f>
        <v>3.58</v>
      </c>
      <c r="B241" s="4">
        <f>IF('True_Odds_Calculator_3-way'!B242="","",'True_Odds_Calculator_3-way'!B242)</f>
        <v>3.42</v>
      </c>
      <c r="C241" s="4">
        <f>IF('True_Odds_Calculator_3-way'!C242="","",'True_Odds_Calculator_3-way'!C242)</f>
        <v>2.16</v>
      </c>
      <c r="D241" s="4">
        <f t="shared" si="15"/>
        <v>3.4690232720223868E-2</v>
      </c>
      <c r="E241" s="4">
        <f t="shared" si="16"/>
        <v>3.7346013326193495</v>
      </c>
      <c r="F241" s="4">
        <f t="shared" si="17"/>
        <v>3.5608192387981563</v>
      </c>
      <c r="G241" s="4">
        <f t="shared" si="18"/>
        <v>2.2153322825527537</v>
      </c>
      <c r="I241" s="4">
        <f t="shared" si="19"/>
        <v>1.0346902327202239</v>
      </c>
    </row>
    <row r="242" spans="1:9" x14ac:dyDescent="0.2">
      <c r="A242" s="4">
        <f>IF('True_Odds_Calculator_3-way'!A243="","",'True_Odds_Calculator_3-way'!A243)</f>
        <v>1.59</v>
      </c>
      <c r="B242" s="4">
        <f>IF('True_Odds_Calculator_3-way'!B243="","",'True_Odds_Calculator_3-way'!B243)</f>
        <v>3.94</v>
      </c>
      <c r="C242" s="4">
        <f>IF('True_Odds_Calculator_3-way'!C243="","",'True_Odds_Calculator_3-way'!C243)</f>
        <v>6.39</v>
      </c>
      <c r="D242" s="4">
        <f t="shared" si="15"/>
        <v>3.9232446900753448E-2</v>
      </c>
      <c r="E242" s="4">
        <f t="shared" si="16"/>
        <v>1.6237632284591577</v>
      </c>
      <c r="F242" s="4">
        <f t="shared" si="17"/>
        <v>4.154037970661431</v>
      </c>
      <c r="G242" s="4">
        <f t="shared" si="18"/>
        <v>6.9726721264817284</v>
      </c>
      <c r="I242" s="4">
        <f t="shared" si="19"/>
        <v>1.0392324469007534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3.47</v>
      </c>
      <c r="C243" s="4">
        <f>IF('True_Odds_Calculator_3-way'!C244="","",'True_Odds_Calculator_3-way'!C244)</f>
        <v>3.15</v>
      </c>
      <c r="D243" s="4">
        <f t="shared" si="15"/>
        <v>3.2995182851090599E-2</v>
      </c>
      <c r="E243" s="4">
        <f t="shared" si="16"/>
        <v>2.4018136590670274</v>
      </c>
      <c r="F243" s="4">
        <f t="shared" si="17"/>
        <v>3.607685244347778</v>
      </c>
      <c r="G243" s="4">
        <f t="shared" si="18"/>
        <v>3.2630481125829078</v>
      </c>
      <c r="I243" s="4">
        <f t="shared" si="19"/>
        <v>1.0329951828510906</v>
      </c>
    </row>
    <row r="244" spans="1:9" x14ac:dyDescent="0.2">
      <c r="A244" s="4">
        <f>IF('True_Odds_Calculator_3-way'!A245="","",'True_Odds_Calculator_3-way'!A245)</f>
        <v>1.92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4.18</v>
      </c>
      <c r="D244" s="4">
        <f t="shared" si="15"/>
        <v>3.554987675801069E-2</v>
      </c>
      <c r="E244" s="4">
        <f t="shared" si="16"/>
        <v>1.9647007157185077</v>
      </c>
      <c r="F244" s="4">
        <f t="shared" si="17"/>
        <v>3.7931642929981555</v>
      </c>
      <c r="G244" s="4">
        <f t="shared" si="18"/>
        <v>4.3978373208284065</v>
      </c>
      <c r="I244" s="4">
        <f t="shared" si="19"/>
        <v>1.0355498767580107</v>
      </c>
    </row>
    <row r="245" spans="1:9" x14ac:dyDescent="0.2">
      <c r="A245" s="4">
        <f>IF('True_Odds_Calculator_3-way'!A246="","",'True_Odds_Calculator_3-way'!A246)</f>
        <v>1.94</v>
      </c>
      <c r="B245" s="4">
        <f>IF('True_Odds_Calculator_3-way'!B246="","",'True_Odds_Calculator_3-way'!B246)</f>
        <v>3.6</v>
      </c>
      <c r="C245" s="4">
        <f>IF('True_Odds_Calculator_3-way'!C246="","",'True_Odds_Calculator_3-way'!C246)</f>
        <v>4.13</v>
      </c>
      <c r="D245" s="4">
        <f t="shared" si="15"/>
        <v>3.5372445908878003E-2</v>
      </c>
      <c r="E245" s="4">
        <f t="shared" si="16"/>
        <v>1.9854147374294808</v>
      </c>
      <c r="F245" s="4">
        <f t="shared" si="17"/>
        <v>3.7595827656202219</v>
      </c>
      <c r="G245" s="4">
        <f t="shared" si="18"/>
        <v>4.3414095722797637</v>
      </c>
      <c r="I245" s="4">
        <f t="shared" si="19"/>
        <v>1.035372445908878</v>
      </c>
    </row>
    <row r="246" spans="1:9" x14ac:dyDescent="0.2">
      <c r="A246" s="4">
        <f>IF('True_Odds_Calculator_3-way'!A247="","",'True_Odds_Calculator_3-way'!A247)</f>
        <v>3.4</v>
      </c>
      <c r="B246" s="4">
        <f>IF('True_Odds_Calculator_3-way'!B247="","",'True_Odds_Calculator_3-way'!B247)</f>
        <v>3.47</v>
      </c>
      <c r="C246" s="4">
        <f>IF('True_Odds_Calculator_3-way'!C247="","",'True_Odds_Calculator_3-way'!C247)</f>
        <v>2.21</v>
      </c>
      <c r="D246" s="4">
        <f t="shared" si="15"/>
        <v>3.4790772881974741E-2</v>
      </c>
      <c r="E246" s="4">
        <f t="shared" si="16"/>
        <v>3.5395633644629747</v>
      </c>
      <c r="F246" s="4">
        <f t="shared" si="17"/>
        <v>3.6154922051797835</v>
      </c>
      <c r="G246" s="4">
        <f t="shared" si="18"/>
        <v>2.268130373057812</v>
      </c>
      <c r="I246" s="4">
        <f t="shared" si="19"/>
        <v>1.0347907728819747</v>
      </c>
    </row>
    <row r="247" spans="1:9" x14ac:dyDescent="0.2">
      <c r="A247" s="4">
        <f>IF('True_Odds_Calculator_3-way'!A248="","",'True_Odds_Calculator_3-way'!A248)</f>
        <v>3.15</v>
      </c>
      <c r="B247" s="4">
        <f>IF('True_Odds_Calculator_3-way'!B248="","",'True_Odds_Calculator_3-way'!B248)</f>
        <v>3.49</v>
      </c>
      <c r="C247" s="4">
        <f>IF('True_Odds_Calculator_3-way'!C248="","",'True_Odds_Calculator_3-way'!C248)</f>
        <v>2.33</v>
      </c>
      <c r="D247" s="4">
        <f t="shared" si="15"/>
        <v>3.3177818105938783E-2</v>
      </c>
      <c r="E247" s="4">
        <f t="shared" si="16"/>
        <v>3.2636964432961113</v>
      </c>
      <c r="F247" s="4">
        <f t="shared" si="17"/>
        <v>3.630110888008709</v>
      </c>
      <c r="G247" s="4">
        <f t="shared" si="18"/>
        <v>2.3916277150279068</v>
      </c>
      <c r="I247" s="4">
        <f t="shared" si="19"/>
        <v>1.0331778181059388</v>
      </c>
    </row>
    <row r="248" spans="1: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3.36</v>
      </c>
      <c r="C248" s="4">
        <f>IF('True_Odds_Calculator_3-way'!C249="","",'True_Odds_Calculator_3-way'!C249)</f>
        <v>2.74</v>
      </c>
      <c r="D248" s="4">
        <f t="shared" si="15"/>
        <v>3.2952921639052946E-2</v>
      </c>
      <c r="E248" s="4">
        <f t="shared" si="16"/>
        <v>2.7825230372446654</v>
      </c>
      <c r="F248" s="4">
        <f t="shared" si="17"/>
        <v>3.4887606386562164</v>
      </c>
      <c r="G248" s="4">
        <f t="shared" si="18"/>
        <v>2.8250247756553049</v>
      </c>
      <c r="I248" s="4">
        <f t="shared" si="19"/>
        <v>1.0329529216390529</v>
      </c>
    </row>
    <row r="249" spans="1: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3.43</v>
      </c>
      <c r="C249" s="4">
        <f>IF('True_Odds_Calculator_3-way'!C250="","",'True_Odds_Calculator_3-way'!C250)</f>
        <v>3.24</v>
      </c>
      <c r="D249" s="4">
        <f t="shared" si="15"/>
        <v>3.3087597713447936E-2</v>
      </c>
      <c r="E249" s="4">
        <f t="shared" si="16"/>
        <v>2.3703915323122744</v>
      </c>
      <c r="F249" s="4">
        <f t="shared" si="17"/>
        <v>3.5648591691680789</v>
      </c>
      <c r="G249" s="4">
        <f t="shared" si="18"/>
        <v>3.3600708047628296</v>
      </c>
      <c r="I249" s="4">
        <f t="shared" si="19"/>
        <v>1.0330875977134479</v>
      </c>
    </row>
    <row r="250" spans="1:9" x14ac:dyDescent="0.2">
      <c r="A250" s="4">
        <f>IF('True_Odds_Calculator_3-way'!A251="","",'True_Odds_Calculator_3-way'!A251)</f>
        <v>2.11</v>
      </c>
      <c r="B250" s="4">
        <f>IF('True_Odds_Calculator_3-way'!B251="","",'True_Odds_Calculator_3-way'!B251)</f>
        <v>3.65</v>
      </c>
      <c r="C250" s="4">
        <f>IF('True_Odds_Calculator_3-way'!C251="","",'True_Odds_Calculator_3-way'!C251)</f>
        <v>3.5</v>
      </c>
      <c r="D250" s="4">
        <f t="shared" si="15"/>
        <v>3.3620537743111356E-2</v>
      </c>
      <c r="E250" s="4">
        <f t="shared" si="16"/>
        <v>2.1611023885084353</v>
      </c>
      <c r="F250" s="4">
        <f t="shared" si="17"/>
        <v>3.8056709218189306</v>
      </c>
      <c r="G250" s="4">
        <f t="shared" si="18"/>
        <v>3.6428885159866211</v>
      </c>
      <c r="I250" s="4">
        <f t="shared" si="19"/>
        <v>1.0336205377431114</v>
      </c>
    </row>
    <row r="251" spans="1: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3.55</v>
      </c>
      <c r="C251" s="4">
        <f>IF('True_Odds_Calculator_3-way'!C252="","",'True_Odds_Calculator_3-way'!C252)</f>
        <v>2.61</v>
      </c>
      <c r="D251" s="4">
        <f t="shared" si="15"/>
        <v>3.2478962120707111E-2</v>
      </c>
      <c r="E251" s="4">
        <f t="shared" si="16"/>
        <v>2.8025276929760441</v>
      </c>
      <c r="F251" s="4">
        <f t="shared" si="17"/>
        <v>3.6918921083291907</v>
      </c>
      <c r="G251" s="4">
        <f t="shared" si="18"/>
        <v>2.685894507390195</v>
      </c>
      <c r="I251" s="4">
        <f t="shared" si="19"/>
        <v>1.0324789621207071</v>
      </c>
    </row>
    <row r="252" spans="1:9" x14ac:dyDescent="0.2">
      <c r="A252" s="4">
        <f>IF('True_Odds_Calculator_3-way'!A253="","",'True_Odds_Calculator_3-way'!A253)</f>
        <v>3.51</v>
      </c>
      <c r="B252" s="4">
        <f>IF('True_Odds_Calculator_3-way'!B253="","",'True_Odds_Calculator_3-way'!B253)</f>
        <v>3.33</v>
      </c>
      <c r="C252" s="4">
        <f>IF('True_Odds_Calculator_3-way'!C253="","",'True_Odds_Calculator_3-way'!C253)</f>
        <v>2.23</v>
      </c>
      <c r="D252" s="4">
        <f t="shared" si="15"/>
        <v>3.3631078474127829E-2</v>
      </c>
      <c r="E252" s="4">
        <f t="shared" si="16"/>
        <v>3.6537698583750959</v>
      </c>
      <c r="F252" s="4">
        <f t="shared" si="17"/>
        <v>3.4591310828796904</v>
      </c>
      <c r="G252" s="4">
        <f t="shared" si="18"/>
        <v>2.2871773798464261</v>
      </c>
      <c r="I252" s="4">
        <f t="shared" si="19"/>
        <v>1.0336310784741278</v>
      </c>
    </row>
    <row r="253" spans="1:9" x14ac:dyDescent="0.2">
      <c r="A253" s="4">
        <f>IF('True_Odds_Calculator_3-way'!A254="","",'True_Odds_Calculator_3-way'!A254)</f>
        <v>2.29</v>
      </c>
      <c r="B253" s="4">
        <f>IF('True_Odds_Calculator_3-way'!B254="","",'True_Odds_Calculator_3-way'!B254)</f>
        <v>3.38</v>
      </c>
      <c r="C253" s="4">
        <f>IF('True_Odds_Calculator_3-way'!C254="","",'True_Odds_Calculator_3-way'!C254)</f>
        <v>3.33</v>
      </c>
      <c r="D253" s="4">
        <f t="shared" si="15"/>
        <v>3.2839511173404556E-2</v>
      </c>
      <c r="E253" s="4">
        <f t="shared" si="16"/>
        <v>2.3488805479358512</v>
      </c>
      <c r="F253" s="4">
        <f t="shared" si="17"/>
        <v>3.5098620259596336</v>
      </c>
      <c r="G253" s="4">
        <f t="shared" si="18"/>
        <v>3.4559767724973534</v>
      </c>
      <c r="I253" s="4">
        <f t="shared" si="19"/>
        <v>1.0328395111734046</v>
      </c>
    </row>
    <row r="254" spans="1:9" x14ac:dyDescent="0.2">
      <c r="A254" s="4">
        <f>IF('True_Odds_Calculator_3-way'!A255="","",'True_Odds_Calculator_3-way'!A255)</f>
        <v>1.86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4.28</v>
      </c>
      <c r="D254" s="4">
        <f t="shared" si="15"/>
        <v>4.1549538685504706E-2</v>
      </c>
      <c r="E254" s="4">
        <f t="shared" si="16"/>
        <v>1.9091818885769989</v>
      </c>
      <c r="F254" s="4">
        <f t="shared" si="17"/>
        <v>3.8998453564568969</v>
      </c>
      <c r="G254" s="4">
        <f t="shared" si="18"/>
        <v>4.5496937518792953</v>
      </c>
      <c r="I254" s="4">
        <f t="shared" si="19"/>
        <v>1.0415495386855047</v>
      </c>
    </row>
    <row r="255" spans="1:9" x14ac:dyDescent="0.2">
      <c r="A255" s="4">
        <f>IF('True_Odds_Calculator_3-way'!A256="","",'True_Odds_Calculator_3-way'!A256)</f>
        <v>1.75</v>
      </c>
      <c r="B255" s="4">
        <f>IF('True_Odds_Calculator_3-way'!B256="","",'True_Odds_Calculator_3-way'!B256)</f>
        <v>4.2699999999999996</v>
      </c>
      <c r="C255" s="4">
        <f>IF('True_Odds_Calculator_3-way'!C256="","",'True_Odds_Calculator_3-way'!C256)</f>
        <v>4.22</v>
      </c>
      <c r="D255" s="4">
        <f t="shared" si="15"/>
        <v>4.2587433543847197E-2</v>
      </c>
      <c r="E255" s="4">
        <f t="shared" si="16"/>
        <v>1.7945822129269993</v>
      </c>
      <c r="F255" s="4">
        <f t="shared" si="17"/>
        <v>4.5455325160183637</v>
      </c>
      <c r="G255" s="4">
        <f t="shared" si="18"/>
        <v>4.4889143540431471</v>
      </c>
      <c r="I255" s="4">
        <f t="shared" si="19"/>
        <v>1.0425874335438472</v>
      </c>
    </row>
    <row r="256" spans="1:9" x14ac:dyDescent="0.2">
      <c r="A256" s="4">
        <f>IF('True_Odds_Calculator_3-way'!A257="","",'True_Odds_Calculator_3-way'!A257)</f>
        <v>2.48</v>
      </c>
      <c r="B256" s="4">
        <f>IF('True_Odds_Calculator_3-way'!B257="","",'True_Odds_Calculator_3-way'!B257)</f>
        <v>3.59</v>
      </c>
      <c r="C256" s="4">
        <f>IF('True_Odds_Calculator_3-way'!C257="","",'True_Odds_Calculator_3-way'!C257)</f>
        <v>2.8</v>
      </c>
      <c r="D256" s="4">
        <f t="shared" si="15"/>
        <v>3.8920195627896392E-2</v>
      </c>
      <c r="E256" s="4">
        <f t="shared" si="16"/>
        <v>2.5624441508461659</v>
      </c>
      <c r="F256" s="4">
        <f t="shared" si="17"/>
        <v>3.7653702390926087</v>
      </c>
      <c r="G256" s="4">
        <f t="shared" si="18"/>
        <v>2.9055454370271829</v>
      </c>
      <c r="I256" s="4">
        <f t="shared" si="19"/>
        <v>1.0389201956278964</v>
      </c>
    </row>
    <row r="257" spans="1:9" x14ac:dyDescent="0.2">
      <c r="A257" s="4">
        <f>IF('True_Odds_Calculator_3-way'!A258="","",'True_Odds_Calculator_3-way'!A258)</f>
        <v>4.28</v>
      </c>
      <c r="B257" s="4">
        <f>IF('True_Odds_Calculator_3-way'!B258="","",'True_Odds_Calculator_3-way'!B258)</f>
        <v>3.93</v>
      </c>
      <c r="C257" s="4">
        <f>IF('True_Odds_Calculator_3-way'!C258="","",'True_Odds_Calculator_3-way'!C258)</f>
        <v>1.81</v>
      </c>
      <c r="D257" s="4">
        <f t="shared" si="15"/>
        <v>4.0583973867039269E-2</v>
      </c>
      <c r="E257" s="4">
        <f t="shared" si="16"/>
        <v>4.543041188552273</v>
      </c>
      <c r="F257" s="4">
        <f t="shared" si="17"/>
        <v>4.1506704166322805</v>
      </c>
      <c r="G257" s="4">
        <f t="shared" si="18"/>
        <v>1.8554314720317204</v>
      </c>
      <c r="I257" s="4">
        <f t="shared" si="19"/>
        <v>1.0405839738670393</v>
      </c>
    </row>
    <row r="258" spans="1:9" x14ac:dyDescent="0.2">
      <c r="A258" s="4">
        <f>IF('True_Odds_Calculator_3-way'!A259="","",'True_Odds_Calculator_3-way'!A259)</f>
        <v>2.08</v>
      </c>
      <c r="B258" s="4">
        <f>IF('True_Odds_Calculator_3-way'!B259="","",'True_Odds_Calculator_3-way'!B259)</f>
        <v>3.58</v>
      </c>
      <c r="C258" s="4">
        <f>IF('True_Odds_Calculator_3-way'!C259="","",'True_Odds_Calculator_3-way'!C259)</f>
        <v>3.58</v>
      </c>
      <c r="D258" s="4">
        <f t="shared" si="15"/>
        <v>3.9428448646325664E-2</v>
      </c>
      <c r="E258" s="4">
        <f t="shared" si="16"/>
        <v>2.1384591821105836</v>
      </c>
      <c r="F258" s="4">
        <f t="shared" si="17"/>
        <v>3.756760392842728</v>
      </c>
      <c r="G258" s="4">
        <f t="shared" si="18"/>
        <v>3.756760392842728</v>
      </c>
      <c r="I258" s="4">
        <f t="shared" si="19"/>
        <v>1.0394284486463257</v>
      </c>
    </row>
    <row r="259" spans="1:9" x14ac:dyDescent="0.2">
      <c r="A259" s="4">
        <f>IF('True_Odds_Calculator_3-way'!A260="","",'True_Odds_Calculator_3-way'!A260)</f>
        <v>2.1</v>
      </c>
      <c r="B259" s="4">
        <f>IF('True_Odds_Calculator_3-way'!B260="","",'True_Odds_Calculator_3-way'!B260)</f>
        <v>3.72</v>
      </c>
      <c r="C259" s="4">
        <f>IF('True_Odds_Calculator_3-way'!C260="","",'True_Odds_Calculator_3-way'!C260)</f>
        <v>3.38</v>
      </c>
      <c r="D259" s="4">
        <f t="shared" ref="D259:D322" si="20">IF(A259="","",((1/A259)+(1/B259)+(1/C259))-1)</f>
        <v>4.0865668657231957E-2</v>
      </c>
      <c r="E259" s="4">
        <f t="shared" ref="E259:E322" si="21">IF(A259="","",(3*A259)/(3-($D259*A259)))</f>
        <v>2.1618415709289076</v>
      </c>
      <c r="F259" s="4">
        <f t="shared" ref="F259:F322" si="22">IF(B259="","",(3*B259)/(3-($D259*B259)))</f>
        <v>3.918567239311876</v>
      </c>
      <c r="G259" s="4">
        <f t="shared" ref="G259:G322" si="23">IF(C259="","",(3*C259)/(3-($D259*C259)))</f>
        <v>3.54313287674174</v>
      </c>
      <c r="I259" s="4">
        <f t="shared" ref="I259:I322" si="24">IF(A259="","",D259+1)</f>
        <v>1.040865668657232</v>
      </c>
    </row>
    <row r="260" spans="1:9" x14ac:dyDescent="0.2">
      <c r="A260" s="4">
        <f>IF('True_Odds_Calculator_3-way'!A261="","",'True_Odds_Calculator_3-way'!A261)</f>
        <v>2.83</v>
      </c>
      <c r="B260" s="4">
        <f>IF('True_Odds_Calculator_3-way'!B261="","",'True_Odds_Calculator_3-way'!B261)</f>
        <v>3.46</v>
      </c>
      <c r="C260" s="4">
        <f>IF('True_Odds_Calculator_3-way'!C261="","",'True_Odds_Calculator_3-way'!C261)</f>
        <v>2.52</v>
      </c>
      <c r="D260" s="4">
        <f t="shared" si="20"/>
        <v>3.9199628325223168E-2</v>
      </c>
      <c r="E260" s="4">
        <f t="shared" si="21"/>
        <v>2.9386669554546634</v>
      </c>
      <c r="F260" s="4">
        <f t="shared" si="22"/>
        <v>3.6238344164465057</v>
      </c>
      <c r="G260" s="4">
        <f t="shared" si="23"/>
        <v>2.6058030699374295</v>
      </c>
      <c r="I260" s="4">
        <f t="shared" si="24"/>
        <v>1.0391996283252232</v>
      </c>
    </row>
    <row r="261" spans="1:9" x14ac:dyDescent="0.2">
      <c r="A261" s="4">
        <f>IF('True_Odds_Calculator_3-way'!A262="","",'True_Odds_Calculator_3-way'!A262)</f>
        <v>2.21</v>
      </c>
      <c r="B261" s="4">
        <f>IF('True_Odds_Calculator_3-way'!B262="","",'True_Odds_Calculator_3-way'!B262)</f>
        <v>3.61</v>
      </c>
      <c r="C261" s="4">
        <f>IF('True_Odds_Calculator_3-way'!C262="","",'True_Odds_Calculator_3-way'!C262)</f>
        <v>3.24</v>
      </c>
      <c r="D261" s="4">
        <f t="shared" si="20"/>
        <v>3.8138973340754889E-2</v>
      </c>
      <c r="E261" s="4">
        <f t="shared" si="21"/>
        <v>2.2738864552402838</v>
      </c>
      <c r="F261" s="4">
        <f t="shared" si="22"/>
        <v>3.7836462759541876</v>
      </c>
      <c r="G261" s="4">
        <f t="shared" si="23"/>
        <v>3.3791891075490788</v>
      </c>
      <c r="I261" s="4">
        <f t="shared" si="24"/>
        <v>1.0381389733407549</v>
      </c>
    </row>
    <row r="262" spans="1:9" x14ac:dyDescent="0.2">
      <c r="A262" s="4">
        <f>IF('True_Odds_Calculator_3-way'!A263="","",'True_Odds_Calculator_3-way'!A263)</f>
        <v>2.91</v>
      </c>
      <c r="B262" s="4">
        <f>IF('True_Odds_Calculator_3-way'!B263="","",'True_Odds_Calculator_3-way'!B263)</f>
        <v>3.61</v>
      </c>
      <c r="C262" s="4">
        <f>IF('True_Odds_Calculator_3-way'!C263="","",'True_Odds_Calculator_3-way'!C263)</f>
        <v>2.4900000000000002</v>
      </c>
      <c r="D262" s="4">
        <f t="shared" si="20"/>
        <v>2.2257347635967539E-2</v>
      </c>
      <c r="E262" s="4">
        <f t="shared" si="21"/>
        <v>2.9742121311456402</v>
      </c>
      <c r="F262" s="4">
        <f t="shared" si="22"/>
        <v>3.7093474845476346</v>
      </c>
      <c r="G262" s="4">
        <f t="shared" si="23"/>
        <v>2.536865026035704</v>
      </c>
      <c r="I262" s="4">
        <f t="shared" si="24"/>
        <v>1.0222573476359675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2.94</v>
      </c>
      <c r="D263" s="4">
        <f t="shared" si="20"/>
        <v>2.2115744035046125E-2</v>
      </c>
      <c r="E263" s="4">
        <f t="shared" si="21"/>
        <v>2.671600402786845</v>
      </c>
      <c r="F263" s="4">
        <f t="shared" si="22"/>
        <v>3.4138036772256792</v>
      </c>
      <c r="G263" s="4">
        <f t="shared" si="23"/>
        <v>3.005131504768082</v>
      </c>
      <c r="I263" s="4">
        <f t="shared" si="24"/>
        <v>1.0221157440350461</v>
      </c>
    </row>
    <row r="264" spans="1:9" x14ac:dyDescent="0.2">
      <c r="A264" s="4">
        <f>IF('True_Odds_Calculator_3-way'!A265="","",'True_Odds_Calculator_3-way'!A265)</f>
        <v>3.31</v>
      </c>
      <c r="B264" s="4">
        <f>IF('True_Odds_Calculator_3-way'!B265="","",'True_Odds_Calculator_3-way'!B265)</f>
        <v>3.08</v>
      </c>
      <c r="C264" s="4">
        <f>IF('True_Odds_Calculator_3-way'!C265="","",'True_Odds_Calculator_3-way'!C265)</f>
        <v>2.42</v>
      </c>
      <c r="D264" s="4">
        <f t="shared" si="20"/>
        <v>4.0013268796569967E-2</v>
      </c>
      <c r="E264" s="4">
        <f t="shared" si="21"/>
        <v>3.4628790935516007</v>
      </c>
      <c r="F264" s="4">
        <f t="shared" si="22"/>
        <v>3.2119477424701262</v>
      </c>
      <c r="G264" s="4">
        <f t="shared" si="23"/>
        <v>2.5007165538812837</v>
      </c>
      <c r="I264" s="4">
        <f t="shared" si="24"/>
        <v>1.04001326879657</v>
      </c>
    </row>
    <row r="265" spans="1:9" x14ac:dyDescent="0.2">
      <c r="A265" s="4">
        <f>IF('True_Odds_Calculator_3-way'!A266="","",'True_Odds_Calculator_3-way'!A266)</f>
        <v>1.87</v>
      </c>
      <c r="B265" s="4">
        <f>IF('True_Odds_Calculator_3-way'!B266="","",'True_Odds_Calculator_3-way'!B266)</f>
        <v>3.14</v>
      </c>
      <c r="C265" s="4">
        <f>IF('True_Odds_Calculator_3-way'!C266="","",'True_Odds_Calculator_3-way'!C266)</f>
        <v>5.29</v>
      </c>
      <c r="D265" s="4">
        <f t="shared" si="20"/>
        <v>4.226661269258436E-2</v>
      </c>
      <c r="E265" s="4">
        <f t="shared" si="21"/>
        <v>1.9206005030367326</v>
      </c>
      <c r="F265" s="4">
        <f t="shared" si="22"/>
        <v>3.2853403512379167</v>
      </c>
      <c r="G265" s="4">
        <f t="shared" si="23"/>
        <v>5.7160153502629827</v>
      </c>
      <c r="I265" s="4">
        <f t="shared" si="24"/>
        <v>1.0422666126925844</v>
      </c>
    </row>
    <row r="266" spans="1:9" x14ac:dyDescent="0.2">
      <c r="A266" s="4">
        <f>IF('True_Odds_Calculator_3-way'!A267="","",'True_Odds_Calculator_3-way'!A267)</f>
        <v>3.48</v>
      </c>
      <c r="B266" s="4">
        <f>IF('True_Odds_Calculator_3-way'!B267="","",'True_Odds_Calculator_3-way'!B267)</f>
        <v>3.39</v>
      </c>
      <c r="C266" s="4">
        <f>IF('True_Odds_Calculator_3-way'!C267="","",'True_Odds_Calculator_3-way'!C267)</f>
        <v>2.19</v>
      </c>
      <c r="D266" s="4">
        <f t="shared" si="20"/>
        <v>3.8962577142753529E-2</v>
      </c>
      <c r="E266" s="4">
        <f t="shared" si="21"/>
        <v>3.6447293355656631</v>
      </c>
      <c r="F266" s="4">
        <f t="shared" si="22"/>
        <v>3.546127898434952</v>
      </c>
      <c r="G266" s="4">
        <f t="shared" si="23"/>
        <v>2.2541130182235443</v>
      </c>
      <c r="I266" s="4">
        <f t="shared" si="24"/>
        <v>1.0389625771427535</v>
      </c>
    </row>
    <row r="267" spans="1:9" x14ac:dyDescent="0.2">
      <c r="A267" s="4">
        <f>IF('True_Odds_Calculator_3-way'!A268="","",'True_Odds_Calculator_3-way'!A268)</f>
        <v>1.85</v>
      </c>
      <c r="B267" s="4">
        <f>IF('True_Odds_Calculator_3-way'!B268="","",'True_Odds_Calculator_3-way'!B268)</f>
        <v>3.2</v>
      </c>
      <c r="C267" s="4">
        <f>IF('True_Odds_Calculator_3-way'!C268="","",'True_Odds_Calculator_3-way'!C268)</f>
        <v>5.31</v>
      </c>
      <c r="D267" s="4">
        <f t="shared" si="20"/>
        <v>4.1364457678016997E-2</v>
      </c>
      <c r="E267" s="4">
        <f t="shared" si="21"/>
        <v>1.898425185754806</v>
      </c>
      <c r="F267" s="4">
        <f t="shared" si="22"/>
        <v>3.3477078614990314</v>
      </c>
      <c r="G267" s="4">
        <f t="shared" si="23"/>
        <v>5.7294847415201975</v>
      </c>
      <c r="I267" s="4">
        <f t="shared" si="24"/>
        <v>1.041364457678017</v>
      </c>
    </row>
    <row r="268" spans="1:9" x14ac:dyDescent="0.2">
      <c r="A268" s="4">
        <f>IF('True_Odds_Calculator_3-way'!A269="","",'True_Odds_Calculator_3-way'!A269)</f>
        <v>1.97</v>
      </c>
      <c r="B268" s="4">
        <f>IF('True_Odds_Calculator_3-way'!B269="","",'True_Odds_Calculator_3-way'!B269)</f>
        <v>3.4</v>
      </c>
      <c r="C268" s="4">
        <f>IF('True_Odds_Calculator_3-way'!C269="","",'True_Odds_Calculator_3-way'!C269)</f>
        <v>4.18</v>
      </c>
      <c r="D268" s="4">
        <f t="shared" si="20"/>
        <v>4.0966310017558794E-2</v>
      </c>
      <c r="E268" s="4">
        <f t="shared" si="21"/>
        <v>2.0244604358163025</v>
      </c>
      <c r="F268" s="4">
        <f t="shared" si="22"/>
        <v>3.5655427468200322</v>
      </c>
      <c r="G268" s="4">
        <f t="shared" si="23"/>
        <v>4.4330365059661041</v>
      </c>
      <c r="I268" s="4">
        <f t="shared" si="24"/>
        <v>1.0409663100175588</v>
      </c>
    </row>
    <row r="269" spans="1:9" x14ac:dyDescent="0.2">
      <c r="A269" s="4">
        <f>IF('True_Odds_Calculator_3-way'!A270="","",'True_Odds_Calculator_3-way'!A270)</f>
        <v>3.23</v>
      </c>
      <c r="B269" s="4">
        <f>IF('True_Odds_Calculator_3-way'!B270="","",'True_Odds_Calculator_3-way'!B270)</f>
        <v>2.86</v>
      </c>
      <c r="C269" s="4">
        <f>IF('True_Odds_Calculator_3-way'!C270="","",'True_Odds_Calculator_3-way'!C270)</f>
        <v>2.63</v>
      </c>
      <c r="D269" s="4">
        <f t="shared" si="20"/>
        <v>3.9476009752293262E-2</v>
      </c>
      <c r="E269" s="4">
        <f t="shared" si="21"/>
        <v>3.3733769674920029</v>
      </c>
      <c r="F269" s="4">
        <f t="shared" si="22"/>
        <v>2.9718416835558128</v>
      </c>
      <c r="G269" s="4">
        <f t="shared" si="23"/>
        <v>2.7242799796698209</v>
      </c>
      <c r="I269" s="4">
        <f t="shared" si="24"/>
        <v>1.0394760097522933</v>
      </c>
    </row>
    <row r="270" spans="1:9" x14ac:dyDescent="0.2">
      <c r="A270" s="4">
        <f>IF('True_Odds_Calculator_3-way'!A271="","",'True_Odds_Calculator_3-way'!A271)</f>
        <v>3.1</v>
      </c>
      <c r="B270" s="4">
        <f>IF('True_Odds_Calculator_3-way'!B271="","",'True_Odds_Calculator_3-way'!B271)</f>
        <v>2.89</v>
      </c>
      <c r="C270" s="4">
        <f>IF('True_Odds_Calculator_3-way'!C271="","",'True_Odds_Calculator_3-way'!C271)</f>
        <v>2.71</v>
      </c>
      <c r="D270" s="4">
        <f t="shared" si="20"/>
        <v>3.7605096443865449E-2</v>
      </c>
      <c r="E270" s="4">
        <f t="shared" si="21"/>
        <v>3.2253318803030111</v>
      </c>
      <c r="F270" s="4">
        <f t="shared" si="22"/>
        <v>2.9986290648946339</v>
      </c>
      <c r="G270" s="4">
        <f t="shared" si="23"/>
        <v>2.8052957191864576</v>
      </c>
      <c r="I270" s="4">
        <f t="shared" si="24"/>
        <v>1.0376050964438654</v>
      </c>
    </row>
    <row r="271" spans="1:9" x14ac:dyDescent="0.2">
      <c r="A271" s="4">
        <f>IF('True_Odds_Calculator_3-way'!A272="","",'True_Odds_Calculator_3-way'!A272)</f>
        <v>1.97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4.2300000000000004</v>
      </c>
      <c r="D271" s="4">
        <f t="shared" si="20"/>
        <v>4.1639880202359869E-2</v>
      </c>
      <c r="E271" s="4">
        <f t="shared" si="21"/>
        <v>2.0253810499464273</v>
      </c>
      <c r="F271" s="4">
        <f t="shared" si="22"/>
        <v>3.5243646147912657</v>
      </c>
      <c r="G271" s="4">
        <f t="shared" si="23"/>
        <v>4.493843582900575</v>
      </c>
      <c r="I271" s="4">
        <f t="shared" si="24"/>
        <v>1.0416398802023599</v>
      </c>
    </row>
    <row r="272" spans="1:9" x14ac:dyDescent="0.2">
      <c r="A272" s="4">
        <f>IF('True_Odds_Calculator_3-way'!A273="","",'True_Odds_Calculator_3-way'!A273)</f>
        <v>2.85</v>
      </c>
      <c r="B272" s="4">
        <f>IF('True_Odds_Calculator_3-way'!B273="","",'True_Odds_Calculator_3-way'!B273)</f>
        <v>2.79</v>
      </c>
      <c r="C272" s="4">
        <f>IF('True_Odds_Calculator_3-way'!C273="","",'True_Odds_Calculator_3-way'!C273)</f>
        <v>2.94</v>
      </c>
      <c r="D272" s="4">
        <f t="shared" si="20"/>
        <v>4.9436186472325172E-2</v>
      </c>
      <c r="E272" s="4">
        <f t="shared" si="21"/>
        <v>2.9904443566058663</v>
      </c>
      <c r="F272" s="4">
        <f t="shared" si="22"/>
        <v>2.9244536682941842</v>
      </c>
      <c r="G272" s="4">
        <f t="shared" si="23"/>
        <v>3.0896875210638797</v>
      </c>
      <c r="I272" s="4">
        <f t="shared" si="24"/>
        <v>1.0494361864723252</v>
      </c>
    </row>
    <row r="273" spans="1:9" x14ac:dyDescent="0.2">
      <c r="A273" s="4">
        <f>IF('True_Odds_Calculator_3-way'!A274="","",'True_Odds_Calculator_3-way'!A274)</f>
        <v>1.54</v>
      </c>
      <c r="B273" s="4">
        <f>IF('True_Odds_Calculator_3-way'!B274="","",'True_Odds_Calculator_3-way'!B274)</f>
        <v>4.16</v>
      </c>
      <c r="C273" s="4">
        <f>IF('True_Odds_Calculator_3-way'!C274="","",'True_Odds_Calculator_3-way'!C274)</f>
        <v>5.95</v>
      </c>
      <c r="D273" s="4">
        <f t="shared" si="20"/>
        <v>5.7802491626021135E-2</v>
      </c>
      <c r="E273" s="4">
        <f t="shared" si="21"/>
        <v>1.5870921109388298</v>
      </c>
      <c r="F273" s="4">
        <f t="shared" si="22"/>
        <v>4.5224901999867129</v>
      </c>
      <c r="G273" s="4">
        <f t="shared" si="23"/>
        <v>6.7204423162363645</v>
      </c>
      <c r="I273" s="4">
        <f t="shared" si="24"/>
        <v>1.0578024916260211</v>
      </c>
    </row>
    <row r="274" spans="1:9" x14ac:dyDescent="0.2">
      <c r="A274" s="4">
        <f>IF('True_Odds_Calculator_3-way'!A275="","",'True_Odds_Calculator_3-way'!A275)</f>
        <v>2.66</v>
      </c>
      <c r="B274" s="4">
        <f>IF('True_Odds_Calculator_3-way'!B275="","",'True_Odds_Calculator_3-way'!B275)</f>
        <v>3.49</v>
      </c>
      <c r="C274" s="4">
        <f>IF('True_Odds_Calculator_3-way'!C275="","",'True_Odds_Calculator_3-way'!C275)</f>
        <v>2.78</v>
      </c>
      <c r="D274" s="4">
        <f t="shared" si="20"/>
        <v>2.2185031129285715E-2</v>
      </c>
      <c r="E274" s="4">
        <f t="shared" si="21"/>
        <v>2.7133740416538106</v>
      </c>
      <c r="F274" s="4">
        <f t="shared" si="22"/>
        <v>3.5824581808167109</v>
      </c>
      <c r="G274" s="4">
        <f t="shared" si="23"/>
        <v>2.8383511894645475</v>
      </c>
      <c r="I274" s="4">
        <f t="shared" si="24"/>
        <v>1.0221850311292857</v>
      </c>
    </row>
    <row r="275" spans="1:9" x14ac:dyDescent="0.2">
      <c r="A275" s="4">
        <f>IF('True_Odds_Calculator_3-way'!A276="","",'True_Odds_Calculator_3-way'!A276)</f>
        <v>2.93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2.62</v>
      </c>
      <c r="D275" s="4">
        <f t="shared" si="20"/>
        <v>2.1483780327189228E-2</v>
      </c>
      <c r="E275" s="4">
        <f t="shared" si="21"/>
        <v>2.9927963253112768</v>
      </c>
      <c r="F275" s="4">
        <f t="shared" si="22"/>
        <v>3.4323426602204621</v>
      </c>
      <c r="G275" s="4">
        <f t="shared" si="23"/>
        <v>2.6700977122940013</v>
      </c>
      <c r="I275" s="4">
        <f t="shared" si="24"/>
        <v>1.0214837803271892</v>
      </c>
    </row>
    <row r="276" spans="1:9" x14ac:dyDescent="0.2">
      <c r="A276" s="4">
        <f>IF('True_Odds_Calculator_3-way'!A277="","",'True_Odds_Calculator_3-way'!A277)</f>
        <v>1.71</v>
      </c>
      <c r="B276" s="4">
        <f>IF('True_Odds_Calculator_3-way'!B277="","",'True_Odds_Calculator_3-way'!B277)</f>
        <v>4</v>
      </c>
      <c r="C276" s="4">
        <f>IF('True_Odds_Calculator_3-way'!C277="","",'True_Odds_Calculator_3-way'!C277)</f>
        <v>5.25</v>
      </c>
      <c r="D276" s="4">
        <f t="shared" si="20"/>
        <v>2.5271512113617334E-2</v>
      </c>
      <c r="E276" s="4">
        <f t="shared" si="21"/>
        <v>1.7349921488102427</v>
      </c>
      <c r="F276" s="4">
        <f t="shared" si="22"/>
        <v>4.1394812680115267</v>
      </c>
      <c r="G276" s="4">
        <f t="shared" si="23"/>
        <v>5.4929254302103248</v>
      </c>
      <c r="I276" s="4">
        <f t="shared" si="24"/>
        <v>1.0252715121136173</v>
      </c>
    </row>
    <row r="277" spans="1:9" x14ac:dyDescent="0.2">
      <c r="A277" s="4">
        <f>IF('True_Odds_Calculator_3-way'!A278="","",'True_Odds_Calculator_3-way'!A278)</f>
        <v>2.19</v>
      </c>
      <c r="B277" s="4">
        <f>IF('True_Odds_Calculator_3-way'!B278="","",'True_Odds_Calculator_3-way'!B278)</f>
        <v>3.18</v>
      </c>
      <c r="C277" s="4">
        <f>IF('True_Odds_Calculator_3-way'!C278="","",'True_Odds_Calculator_3-way'!C278)</f>
        <v>3.89</v>
      </c>
      <c r="D277" s="4">
        <f t="shared" si="20"/>
        <v>2.8155822111601392E-2</v>
      </c>
      <c r="E277" s="4">
        <f t="shared" si="21"/>
        <v>2.2359573078321744</v>
      </c>
      <c r="F277" s="4">
        <f t="shared" si="22"/>
        <v>3.277827318258562</v>
      </c>
      <c r="G277" s="4">
        <f t="shared" si="23"/>
        <v>4.0374003009860289</v>
      </c>
      <c r="I277" s="4">
        <f t="shared" si="24"/>
        <v>1.0281558221116014</v>
      </c>
    </row>
    <row r="278" spans="1:9" x14ac:dyDescent="0.2">
      <c r="A278" s="4">
        <f>IF('True_Odds_Calculator_3-way'!A279="","",'True_Odds_Calculator_3-way'!A279)</f>
        <v>2.1</v>
      </c>
      <c r="B278" s="4">
        <f>IF('True_Odds_Calculator_3-way'!B279="","",'True_Odds_Calculator_3-way'!B279)</f>
        <v>3.39</v>
      </c>
      <c r="C278" s="4">
        <f>IF('True_Odds_Calculator_3-way'!C279="","",'True_Odds_Calculator_3-way'!C279)</f>
        <v>3.9</v>
      </c>
      <c r="D278" s="4">
        <f t="shared" si="20"/>
        <v>2.758598333819573E-2</v>
      </c>
      <c r="E278" s="4">
        <f t="shared" si="21"/>
        <v>2.14134986927046</v>
      </c>
      <c r="F278" s="4">
        <f t="shared" si="22"/>
        <v>3.4990736889863512</v>
      </c>
      <c r="G278" s="4">
        <f t="shared" si="23"/>
        <v>4.0450631583548233</v>
      </c>
      <c r="I278" s="4">
        <f t="shared" si="24"/>
        <v>1.0275859833381957</v>
      </c>
    </row>
    <row r="279" spans="1:9" x14ac:dyDescent="0.2">
      <c r="A279" s="4">
        <f>IF('True_Odds_Calculator_3-way'!A280="","",'True_Odds_Calculator_3-way'!A280)</f>
        <v>1.77</v>
      </c>
      <c r="B279" s="4">
        <f>IF('True_Odds_Calculator_3-way'!B280="","",'True_Odds_Calculator_3-way'!B280)</f>
        <v>3.48</v>
      </c>
      <c r="C279" s="4">
        <f>IF('True_Odds_Calculator_3-way'!C280="","",'True_Odds_Calculator_3-way'!C280)</f>
        <v>5.62</v>
      </c>
      <c r="D279" s="4">
        <f t="shared" si="20"/>
        <v>3.0264016312008035E-2</v>
      </c>
      <c r="E279" s="4">
        <f t="shared" si="21"/>
        <v>1.8021792983730438</v>
      </c>
      <c r="F279" s="4">
        <f t="shared" si="22"/>
        <v>3.6066147512904525</v>
      </c>
      <c r="G279" s="4">
        <f t="shared" si="23"/>
        <v>5.9577735309748885</v>
      </c>
      <c r="I279" s="4">
        <f t="shared" si="24"/>
        <v>1.030264016312008</v>
      </c>
    </row>
    <row r="280" spans="1:9" x14ac:dyDescent="0.2">
      <c r="A280" s="4">
        <f>IF('True_Odds_Calculator_3-way'!A281="","",'True_Odds_Calculator_3-way'!A281)</f>
        <v>2.0099999999999998</v>
      </c>
      <c r="B280" s="4">
        <f>IF('True_Odds_Calculator_3-way'!B281="","",'True_Odds_Calculator_3-way'!B281)</f>
        <v>3.37</v>
      </c>
      <c r="C280" s="4">
        <f>IF('True_Odds_Calculator_3-way'!C281="","",'True_Odds_Calculator_3-way'!C281)</f>
        <v>4.29</v>
      </c>
      <c r="D280" s="4">
        <f t="shared" si="20"/>
        <v>2.7348575955688847E-2</v>
      </c>
      <c r="E280" s="4">
        <f t="shared" si="21"/>
        <v>2.047517786115109</v>
      </c>
      <c r="F280" s="4">
        <f t="shared" si="22"/>
        <v>3.4768131480400015</v>
      </c>
      <c r="G280" s="4">
        <f t="shared" si="23"/>
        <v>4.4646037950826818</v>
      </c>
      <c r="I280" s="4">
        <f t="shared" si="24"/>
        <v>1.0273485759556888</v>
      </c>
    </row>
    <row r="281" spans="1:9" x14ac:dyDescent="0.2">
      <c r="A281" s="4">
        <f>IF('True_Odds_Calculator_3-way'!A282="","",'True_Odds_Calculator_3-way'!A282)</f>
        <v>2.7</v>
      </c>
      <c r="B281" s="4">
        <f>IF('True_Odds_Calculator_3-way'!B282="","",'True_Odds_Calculator_3-way'!B282)</f>
        <v>3.06</v>
      </c>
      <c r="C281" s="4">
        <f>IF('True_Odds_Calculator_3-way'!C282="","",'True_Odds_Calculator_3-way'!C282)</f>
        <v>3.03</v>
      </c>
      <c r="D281" s="4">
        <f t="shared" si="20"/>
        <v>2.7200759291615473E-2</v>
      </c>
      <c r="E281" s="4">
        <f t="shared" si="21"/>
        <v>2.7677565722700956</v>
      </c>
      <c r="F281" s="4">
        <f t="shared" si="22"/>
        <v>3.1473217316526734</v>
      </c>
      <c r="G281" s="4">
        <f t="shared" si="23"/>
        <v>3.1155939873205045</v>
      </c>
      <c r="I281" s="4">
        <f t="shared" si="24"/>
        <v>1.0272007592916155</v>
      </c>
    </row>
    <row r="282" spans="1:9" x14ac:dyDescent="0.2">
      <c r="A282" s="4">
        <f>IF('True_Odds_Calculator_3-way'!A283="","",'True_Odds_Calculator_3-way'!A283)</f>
        <v>3.68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2.14</v>
      </c>
      <c r="D282" s="4">
        <f t="shared" si="20"/>
        <v>2.8046191101413376E-2</v>
      </c>
      <c r="E282" s="4">
        <f t="shared" si="21"/>
        <v>3.811115039811662</v>
      </c>
      <c r="F282" s="4">
        <f t="shared" si="22"/>
        <v>3.575660484715891</v>
      </c>
      <c r="G282" s="4">
        <f t="shared" si="23"/>
        <v>2.1836874694664172</v>
      </c>
      <c r="I282" s="4">
        <f t="shared" si="24"/>
        <v>1.0280461911014134</v>
      </c>
    </row>
    <row r="283" spans="1:9" x14ac:dyDescent="0.2">
      <c r="A283" s="4">
        <f>IF('True_Odds_Calculator_3-way'!A284="","",'True_Odds_Calculator_3-way'!A284)</f>
        <v>2.74</v>
      </c>
      <c r="B283" s="4">
        <f>IF('True_Odds_Calculator_3-way'!B284="","",'True_Odds_Calculator_3-way'!B284)</f>
        <v>3.08</v>
      </c>
      <c r="C283" s="4">
        <f>IF('True_Odds_Calculator_3-way'!C284="","",'True_Odds_Calculator_3-way'!C284)</f>
        <v>2.96</v>
      </c>
      <c r="D283" s="4">
        <f t="shared" si="20"/>
        <v>2.7476666162797425E-2</v>
      </c>
      <c r="E283" s="4">
        <f t="shared" si="21"/>
        <v>2.8105312804905123</v>
      </c>
      <c r="F283" s="4">
        <f t="shared" si="22"/>
        <v>3.1694069976898116</v>
      </c>
      <c r="G283" s="4">
        <f t="shared" si="23"/>
        <v>3.0424826496701418</v>
      </c>
      <c r="I283" s="4">
        <f t="shared" si="24"/>
        <v>1.0274766661627974</v>
      </c>
    </row>
    <row r="284" spans="1:9" x14ac:dyDescent="0.2">
      <c r="A284" s="4">
        <f>IF('True_Odds_Calculator_3-way'!A285="","",'True_Odds_Calculator_3-way'!A285)</f>
        <v>2.75</v>
      </c>
      <c r="B284" s="4">
        <f>IF('True_Odds_Calculator_3-way'!B285="","",'True_Odds_Calculator_3-way'!B285)</f>
        <v>3.03</v>
      </c>
      <c r="C284" s="4">
        <f>IF('True_Odds_Calculator_3-way'!C285="","",'True_Odds_Calculator_3-way'!C285)</f>
        <v>3</v>
      </c>
      <c r="D284" s="4">
        <f t="shared" si="20"/>
        <v>2.7002700270027047E-2</v>
      </c>
      <c r="E284" s="4">
        <f t="shared" si="21"/>
        <v>2.8197969543147208</v>
      </c>
      <c r="F284" s="4">
        <f t="shared" si="22"/>
        <v>3.1149532710280377</v>
      </c>
      <c r="G284" s="4">
        <f t="shared" si="23"/>
        <v>3.0832562442183162</v>
      </c>
      <c r="I284" s="4">
        <f t="shared" si="24"/>
        <v>1.027002700270027</v>
      </c>
    </row>
    <row r="285" spans="1:9" x14ac:dyDescent="0.2">
      <c r="A285" s="4">
        <f>IF('True_Odds_Calculator_3-way'!A286="","",'True_Odds_Calculator_3-way'!A286)</f>
        <v>1.5</v>
      </c>
      <c r="B285" s="4">
        <f>IF('True_Odds_Calculator_3-way'!B286="","",'True_Odds_Calculator_3-way'!B286)</f>
        <v>4.58</v>
      </c>
      <c r="C285" s="4">
        <f>IF('True_Odds_Calculator_3-way'!C286="","",'True_Odds_Calculator_3-way'!C286)</f>
        <v>6.82</v>
      </c>
      <c r="D285" s="4">
        <f t="shared" si="20"/>
        <v>3.1634844002783158E-2</v>
      </c>
      <c r="E285" s="4">
        <f t="shared" si="21"/>
        <v>1.5241074507235597</v>
      </c>
      <c r="F285" s="4">
        <f t="shared" si="22"/>
        <v>4.8124199700080119</v>
      </c>
      <c r="G285" s="4">
        <f t="shared" si="23"/>
        <v>7.3484770857077137</v>
      </c>
      <c r="I285" s="4">
        <f t="shared" si="24"/>
        <v>1.0316348440027832</v>
      </c>
    </row>
    <row r="286" spans="1:9" x14ac:dyDescent="0.2">
      <c r="A286" s="4">
        <f>IF('True_Odds_Calculator_3-way'!A287="","",'True_Odds_Calculator_3-way'!A287)</f>
        <v>1.71</v>
      </c>
      <c r="B286" s="4">
        <f>IF('True_Odds_Calculator_3-way'!B287="","",'True_Odds_Calculator_3-way'!B287)</f>
        <v>4.32</v>
      </c>
      <c r="C286" s="4">
        <f>IF('True_Odds_Calculator_3-way'!C287="","",'True_Odds_Calculator_3-way'!C287)</f>
        <v>4.66</v>
      </c>
      <c r="D286" s="4">
        <f t="shared" si="20"/>
        <v>3.0869077797019973E-2</v>
      </c>
      <c r="E286" s="4">
        <f t="shared" si="21"/>
        <v>1.7406269833661188</v>
      </c>
      <c r="F286" s="4">
        <f t="shared" si="22"/>
        <v>4.5209634817471782</v>
      </c>
      <c r="G286" s="4">
        <f t="shared" si="23"/>
        <v>4.8947007415344617</v>
      </c>
      <c r="I286" s="4">
        <f t="shared" si="24"/>
        <v>1.03086907779702</v>
      </c>
    </row>
    <row r="287" spans="1:9" x14ac:dyDescent="0.2">
      <c r="A287" s="4">
        <f>IF('True_Odds_Calculator_3-way'!A288="","",'True_Odds_Calculator_3-way'!A288)</f>
        <v>1.1499999999999999</v>
      </c>
      <c r="B287" s="4">
        <f>IF('True_Odds_Calculator_3-way'!B288="","",'True_Odds_Calculator_3-way'!B288)</f>
        <v>8.6300000000000008</v>
      </c>
      <c r="C287" s="4">
        <f>IF('True_Odds_Calculator_3-way'!C288="","",'True_Odds_Calculator_3-way'!C288)</f>
        <v>12.93</v>
      </c>
      <c r="D287" s="4">
        <f t="shared" si="20"/>
        <v>6.2779593042708415E-2</v>
      </c>
      <c r="E287" s="4">
        <f t="shared" si="21"/>
        <v>1.1783577817658888</v>
      </c>
      <c r="F287" s="4">
        <f t="shared" si="22"/>
        <v>10.53204476260578</v>
      </c>
      <c r="G287" s="4">
        <f t="shared" si="23"/>
        <v>17.726413884544581</v>
      </c>
      <c r="I287" s="4">
        <f t="shared" si="24"/>
        <v>1.0627795930427084</v>
      </c>
    </row>
    <row r="288" spans="1:9" x14ac:dyDescent="0.2">
      <c r="A288" s="4">
        <f>IF('True_Odds_Calculator_3-way'!A289="","",'True_Odds_Calculator_3-way'!A289)</f>
        <v>1.53</v>
      </c>
      <c r="B288" s="4">
        <f>IF('True_Odds_Calculator_3-way'!B289="","",'True_Odds_Calculator_3-way'!B289)</f>
        <v>4.32</v>
      </c>
      <c r="C288" s="4">
        <f>IF('True_Odds_Calculator_3-way'!C289="","",'True_Odds_Calculator_3-way'!C289)</f>
        <v>6.75</v>
      </c>
      <c r="D288" s="4">
        <f t="shared" si="20"/>
        <v>3.3224400871459725E-2</v>
      </c>
      <c r="E288" s="4">
        <f t="shared" si="21"/>
        <v>1.556371856456626</v>
      </c>
      <c r="F288" s="4">
        <f t="shared" si="22"/>
        <v>4.5370675453047777</v>
      </c>
      <c r="G288" s="4">
        <f t="shared" si="23"/>
        <v>7.2953642384105972</v>
      </c>
      <c r="I288" s="4">
        <f t="shared" si="24"/>
        <v>1.0332244008714597</v>
      </c>
    </row>
    <row r="289" spans="1:9" x14ac:dyDescent="0.2">
      <c r="A289" s="4">
        <f>IF('True_Odds_Calculator_3-way'!A290="","",'True_Odds_Calculator_3-way'!A290)</f>
        <v>5.38</v>
      </c>
      <c r="B289" s="4">
        <f>IF('True_Odds_Calculator_3-way'!B290="","",'True_Odds_Calculator_3-way'!B290)</f>
        <v>4.32</v>
      </c>
      <c r="C289" s="4">
        <f>IF('True_Odds_Calculator_3-way'!C290="","",'True_Odds_Calculator_3-way'!C290)</f>
        <v>1.63</v>
      </c>
      <c r="D289" s="4">
        <f t="shared" si="20"/>
        <v>3.0852019944774156E-2</v>
      </c>
      <c r="E289" s="4">
        <f t="shared" si="21"/>
        <v>5.6950981378640444</v>
      </c>
      <c r="F289" s="4">
        <f t="shared" si="22"/>
        <v>4.5208472689571684</v>
      </c>
      <c r="G289" s="4">
        <f t="shared" si="23"/>
        <v>1.6577894092083072</v>
      </c>
      <c r="I289" s="4">
        <f t="shared" si="24"/>
        <v>1.0308520199447742</v>
      </c>
    </row>
    <row r="290" spans="1:9" x14ac:dyDescent="0.2">
      <c r="A290" s="4">
        <f>IF('True_Odds_Calculator_3-way'!A291="","",'True_Odds_Calculator_3-way'!A291)</f>
        <v>2.13</v>
      </c>
      <c r="B290" s="4">
        <f>IF('True_Odds_Calculator_3-way'!B291="","",'True_Odds_Calculator_3-way'!B291)</f>
        <v>3.61</v>
      </c>
      <c r="C290" s="4">
        <f>IF('True_Odds_Calculator_3-way'!C291="","",'True_Odds_Calculator_3-way'!C291)</f>
        <v>3.54</v>
      </c>
      <c r="D290" s="4">
        <f t="shared" si="20"/>
        <v>2.8977754030639513E-2</v>
      </c>
      <c r="E290" s="4">
        <f t="shared" si="21"/>
        <v>2.174743621885844</v>
      </c>
      <c r="F290" s="4">
        <f t="shared" si="22"/>
        <v>3.7404283527045981</v>
      </c>
      <c r="G290" s="4">
        <f t="shared" si="23"/>
        <v>3.6653314255382239</v>
      </c>
      <c r="I290" s="4">
        <f t="shared" si="24"/>
        <v>1.0289777540306395</v>
      </c>
    </row>
    <row r="291" spans="1:9" x14ac:dyDescent="0.2">
      <c r="A291" s="4">
        <f>IF('True_Odds_Calculator_3-way'!A292="","",'True_Odds_Calculator_3-way'!A292)</f>
        <v>2.38</v>
      </c>
      <c r="B291" s="4">
        <f>IF('True_Odds_Calculator_3-way'!B292="","",'True_Odds_Calculator_3-way'!B292)</f>
        <v>3.27</v>
      </c>
      <c r="C291" s="4">
        <f>IF('True_Odds_Calculator_3-way'!C292="","",'True_Odds_Calculator_3-way'!C292)</f>
        <v>3.32</v>
      </c>
      <c r="D291" s="4">
        <f t="shared" si="20"/>
        <v>2.7183284057515911E-2</v>
      </c>
      <c r="E291" s="4">
        <f t="shared" si="21"/>
        <v>2.432456919470376</v>
      </c>
      <c r="F291" s="4">
        <f t="shared" si="22"/>
        <v>3.3698478491317787</v>
      </c>
      <c r="G291" s="4">
        <f t="shared" si="23"/>
        <v>3.422972721385928</v>
      </c>
      <c r="I291" s="4">
        <f t="shared" si="24"/>
        <v>1.0271832840575159</v>
      </c>
    </row>
    <row r="292" spans="1:9" x14ac:dyDescent="0.2">
      <c r="A292" s="4">
        <f>IF('True_Odds_Calculator_3-way'!A293="","",'True_Odds_Calculator_3-way'!A293)</f>
        <v>1.99</v>
      </c>
      <c r="B292" s="4">
        <f>IF('True_Odds_Calculator_3-way'!B293="","",'True_Odds_Calculator_3-way'!B293)</f>
        <v>3.55</v>
      </c>
      <c r="C292" s="4">
        <f>IF('True_Odds_Calculator_3-way'!C293="","",'True_Odds_Calculator_3-way'!C293)</f>
        <v>3.89</v>
      </c>
      <c r="D292" s="4">
        <f t="shared" si="20"/>
        <v>4.1272112399500571E-2</v>
      </c>
      <c r="E292" s="4">
        <f t="shared" si="21"/>
        <v>2.0460140707228973</v>
      </c>
      <c r="F292" s="4">
        <f t="shared" si="22"/>
        <v>3.7322795559168189</v>
      </c>
      <c r="G292" s="4">
        <f t="shared" si="23"/>
        <v>4.1099487245445436</v>
      </c>
      <c r="I292" s="4">
        <f t="shared" si="24"/>
        <v>1.0412721123995006</v>
      </c>
    </row>
    <row r="293" spans="1:9" x14ac:dyDescent="0.2">
      <c r="A293" s="4">
        <f>IF('True_Odds_Calculator_3-way'!A294="","",'True_Odds_Calculator_3-way'!A294)</f>
        <v>1.63</v>
      </c>
      <c r="B293" s="4">
        <f>IF('True_Odds_Calculator_3-way'!B294="","",'True_Odds_Calculator_3-way'!B294)</f>
        <v>4.13</v>
      </c>
      <c r="C293" s="4">
        <f>IF('True_Odds_Calculator_3-way'!C294="","",'True_Odds_Calculator_3-way'!C294)</f>
        <v>5.34</v>
      </c>
      <c r="D293" s="4">
        <f t="shared" si="20"/>
        <v>4.2893600723660441E-2</v>
      </c>
      <c r="E293" s="4">
        <f t="shared" si="21"/>
        <v>1.6688944582819552</v>
      </c>
      <c r="F293" s="4">
        <f t="shared" si="22"/>
        <v>4.3891820345301458</v>
      </c>
      <c r="G293" s="4">
        <f t="shared" si="23"/>
        <v>5.7814145212441499</v>
      </c>
      <c r="I293" s="4">
        <f t="shared" si="24"/>
        <v>1.0428936007236604</v>
      </c>
    </row>
    <row r="294" spans="1:9" x14ac:dyDescent="0.2">
      <c r="A294" s="4">
        <f>IF('True_Odds_Calculator_3-way'!A295="","",'True_Odds_Calculator_3-way'!A295)</f>
        <v>1.26</v>
      </c>
      <c r="B294" s="4">
        <f>IF('True_Odds_Calculator_3-way'!B295="","",'True_Odds_Calculator_3-way'!B295)</f>
        <v>6.01</v>
      </c>
      <c r="C294" s="4">
        <f>IF('True_Odds_Calculator_3-way'!C295="","",'True_Odds_Calculator_3-way'!C295)</f>
        <v>11.81</v>
      </c>
      <c r="D294" s="4">
        <f t="shared" si="20"/>
        <v>4.4714149812764559E-2</v>
      </c>
      <c r="E294" s="4">
        <f t="shared" si="21"/>
        <v>1.2841156180106688</v>
      </c>
      <c r="F294" s="4">
        <f t="shared" si="22"/>
        <v>6.6013295899658333</v>
      </c>
      <c r="G294" s="4">
        <f t="shared" si="23"/>
        <v>14.33295396643371</v>
      </c>
      <c r="I294" s="4">
        <f t="shared" si="24"/>
        <v>1.0447141498127646</v>
      </c>
    </row>
    <row r="295" spans="1:9" x14ac:dyDescent="0.2">
      <c r="A295" s="4">
        <f>IF('True_Odds_Calculator_3-way'!A296="","",'True_Odds_Calculator_3-way'!A296)</f>
        <v>2.33</v>
      </c>
      <c r="B295" s="4">
        <f>IF('True_Odds_Calculator_3-way'!B296="","",'True_Odds_Calculator_3-way'!B296)</f>
        <v>3.53</v>
      </c>
      <c r="C295" s="4">
        <f>IF('True_Odds_Calculator_3-way'!C296="","",'True_Odds_Calculator_3-way'!C296)</f>
        <v>3.06</v>
      </c>
      <c r="D295" s="4">
        <f t="shared" si="20"/>
        <v>3.9268053957308258E-2</v>
      </c>
      <c r="E295" s="4">
        <f t="shared" si="21"/>
        <v>2.4032961800986432</v>
      </c>
      <c r="F295" s="4">
        <f t="shared" si="22"/>
        <v>3.7010065244540322</v>
      </c>
      <c r="G295" s="4">
        <f t="shared" si="23"/>
        <v>3.187677364481905</v>
      </c>
      <c r="I295" s="4">
        <f t="shared" si="24"/>
        <v>1.0392680539573083</v>
      </c>
    </row>
    <row r="296" spans="1:9" x14ac:dyDescent="0.2">
      <c r="A296" s="4">
        <f>IF('True_Odds_Calculator_3-way'!A297="","",'True_Odds_Calculator_3-way'!A297)</f>
        <v>2.17</v>
      </c>
      <c r="B296" s="4">
        <f>IF('True_Odds_Calculator_3-way'!B297="","",'True_Odds_Calculator_3-way'!B297)</f>
        <v>3.98</v>
      </c>
      <c r="C296" s="4">
        <f>IF('True_Odds_Calculator_3-way'!C297="","",'True_Odds_Calculator_3-way'!C297)</f>
        <v>2.96</v>
      </c>
      <c r="D296" s="4">
        <f t="shared" si="20"/>
        <v>4.99236123324307E-2</v>
      </c>
      <c r="E296" s="4">
        <f t="shared" si="21"/>
        <v>2.2512975348891935</v>
      </c>
      <c r="F296" s="4">
        <f t="shared" si="22"/>
        <v>4.2623006650906765</v>
      </c>
      <c r="G296" s="4">
        <f t="shared" si="23"/>
        <v>3.113357660061471</v>
      </c>
      <c r="I296" s="4">
        <f t="shared" si="24"/>
        <v>1.0499236123324307</v>
      </c>
    </row>
    <row r="297" spans="1:9" x14ac:dyDescent="0.2">
      <c r="A297" s="4">
        <f>IF('True_Odds_Calculator_3-way'!A298="","",'True_Odds_Calculator_3-way'!A298)</f>
        <v>5.35</v>
      </c>
      <c r="B297" s="4">
        <f>IF('True_Odds_Calculator_3-way'!B298="","",'True_Odds_Calculator_3-way'!B298)</f>
        <v>4.24</v>
      </c>
      <c r="C297" s="4">
        <f>IF('True_Odds_Calculator_3-way'!C298="","",'True_Odds_Calculator_3-way'!C298)</f>
        <v>1.58</v>
      </c>
      <c r="D297" s="4">
        <f t="shared" si="20"/>
        <v>5.5676336859304065E-2</v>
      </c>
      <c r="E297" s="4">
        <f t="shared" si="21"/>
        <v>5.9397551226044216</v>
      </c>
      <c r="F297" s="4">
        <f t="shared" si="22"/>
        <v>4.6021387188231904</v>
      </c>
      <c r="G297" s="4">
        <f t="shared" si="23"/>
        <v>1.6277297078320203</v>
      </c>
      <c r="I297" s="4">
        <f t="shared" si="24"/>
        <v>1.0556763368593041</v>
      </c>
    </row>
    <row r="298" spans="1:9" x14ac:dyDescent="0.2">
      <c r="A298" s="4">
        <f>IF('True_Odds_Calculator_3-way'!A299="","",'True_Odds_Calculator_3-way'!A299)</f>
        <v>4.8600000000000003</v>
      </c>
      <c r="B298" s="4">
        <f>IF('True_Odds_Calculator_3-way'!B299="","",'True_Odds_Calculator_3-way'!B299)</f>
        <v>4.41</v>
      </c>
      <c r="C298" s="4">
        <f>IF('True_Odds_Calculator_3-way'!C299="","",'True_Odds_Calculator_3-way'!C299)</f>
        <v>1.61</v>
      </c>
      <c r="D298" s="4">
        <f t="shared" si="20"/>
        <v>5.3636698909300673E-2</v>
      </c>
      <c r="E298" s="4">
        <f t="shared" si="21"/>
        <v>5.3224778279487692</v>
      </c>
      <c r="F298" s="4">
        <f t="shared" si="22"/>
        <v>4.7874728309956822</v>
      </c>
      <c r="G298" s="4">
        <f t="shared" si="23"/>
        <v>1.657717443720983</v>
      </c>
      <c r="I298" s="4">
        <f t="shared" si="24"/>
        <v>1.0536366989093007</v>
      </c>
    </row>
    <row r="299" spans="1:9" x14ac:dyDescent="0.2">
      <c r="A299" s="4">
        <f>IF('True_Odds_Calculator_3-way'!A300="","",'True_Odds_Calculator_3-way'!A300)</f>
        <v>5.35</v>
      </c>
      <c r="B299" s="4">
        <f>IF('True_Odds_Calculator_3-way'!B300="","",'True_Odds_Calculator_3-way'!B300)</f>
        <v>4.22</v>
      </c>
      <c r="C299" s="4">
        <f>IF('True_Odds_Calculator_3-way'!C300="","",'True_Odds_Calculator_3-way'!C300)</f>
        <v>1.58</v>
      </c>
      <c r="D299" s="4">
        <f t="shared" si="20"/>
        <v>5.6794104900080189E-2</v>
      </c>
      <c r="E299" s="4">
        <f t="shared" si="21"/>
        <v>5.9529294882421038</v>
      </c>
      <c r="F299" s="4">
        <f t="shared" si="22"/>
        <v>4.5864100122315712</v>
      </c>
      <c r="G299" s="4">
        <f t="shared" si="23"/>
        <v>1.6287174838589296</v>
      </c>
      <c r="I299" s="4">
        <f t="shared" si="24"/>
        <v>1.0567941049000802</v>
      </c>
    </row>
    <row r="300" spans="1:9" x14ac:dyDescent="0.2">
      <c r="A300" s="4">
        <f>IF('True_Odds_Calculator_3-way'!A301="","",'True_Odds_Calculator_3-way'!A301)</f>
        <v>2.71</v>
      </c>
      <c r="B300" s="4">
        <f>IF('True_Odds_Calculator_3-way'!B301="","",'True_Odds_Calculator_3-way'!B301)</f>
        <v>3.53</v>
      </c>
      <c r="C300" s="4">
        <f>IF('True_Odds_Calculator_3-way'!C301="","",'True_Odds_Calculator_3-way'!C301)</f>
        <v>2.52</v>
      </c>
      <c r="D300" s="4">
        <f t="shared" si="20"/>
        <v>4.9115205842467091E-2</v>
      </c>
      <c r="E300" s="4">
        <f t="shared" si="21"/>
        <v>2.8358178733170063</v>
      </c>
      <c r="F300" s="4">
        <f t="shared" si="22"/>
        <v>3.7465197122025469</v>
      </c>
      <c r="G300" s="4">
        <f t="shared" si="23"/>
        <v>2.6284409931558481</v>
      </c>
      <c r="I300" s="4">
        <f t="shared" si="24"/>
        <v>1.0491152058424671</v>
      </c>
    </row>
    <row r="301" spans="1:9" x14ac:dyDescent="0.2">
      <c r="A301" s="4">
        <f>IF('True_Odds_Calculator_3-way'!A302="","",'True_Odds_Calculator_3-way'!A302)</f>
        <v>6.37</v>
      </c>
      <c r="B301" s="4">
        <f>IF('True_Odds_Calculator_3-way'!B302="","",'True_Odds_Calculator_3-way'!B302)</f>
        <v>4.97</v>
      </c>
      <c r="C301" s="4">
        <f>IF('True_Odds_Calculator_3-way'!C302="","",'True_Odds_Calculator_3-way'!C302)</f>
        <v>1.43</v>
      </c>
      <c r="D301" s="4">
        <f t="shared" si="20"/>
        <v>5.7493814033049429E-2</v>
      </c>
      <c r="E301" s="4">
        <f t="shared" si="21"/>
        <v>7.2557742699212922</v>
      </c>
      <c r="F301" s="4">
        <f t="shared" si="22"/>
        <v>5.4932185486037755</v>
      </c>
      <c r="G301" s="4">
        <f t="shared" si="23"/>
        <v>1.470293971906133</v>
      </c>
      <c r="I301" s="4">
        <f t="shared" si="24"/>
        <v>1.0574938140330494</v>
      </c>
    </row>
    <row r="302" spans="1:9" x14ac:dyDescent="0.2">
      <c r="A302" s="4">
        <f>IF('True_Odds_Calculator_3-way'!A303="","",'True_Odds_Calculator_3-way'!A303)</f>
        <v>4.5999999999999996</v>
      </c>
      <c r="B302" s="4">
        <f>IF('True_Odds_Calculator_3-way'!B303="","",'True_Odds_Calculator_3-way'!B303)</f>
        <v>4.32</v>
      </c>
      <c r="C302" s="4">
        <f>IF('True_Odds_Calculator_3-way'!C303="","",'True_Odds_Calculator_3-way'!C303)</f>
        <v>1.65</v>
      </c>
      <c r="D302" s="4">
        <f t="shared" si="20"/>
        <v>5.493339188991353E-2</v>
      </c>
      <c r="E302" s="4">
        <f t="shared" si="21"/>
        <v>5.0231019057540278</v>
      </c>
      <c r="F302" s="4">
        <f t="shared" si="22"/>
        <v>4.6910838960741668</v>
      </c>
      <c r="G302" s="4">
        <f t="shared" si="23"/>
        <v>1.7014051765291929</v>
      </c>
      <c r="I302" s="4">
        <f t="shared" si="24"/>
        <v>1.0549333918899135</v>
      </c>
    </row>
    <row r="303" spans="1:9" x14ac:dyDescent="0.2">
      <c r="A303" s="4">
        <f>IF('True_Odds_Calculator_3-way'!A304="","",'True_Odds_Calculator_3-way'!A304)</f>
        <v>1.85</v>
      </c>
      <c r="B303" s="4">
        <f>IF('True_Odds_Calculator_3-way'!B304="","",'True_Odds_Calculator_3-way'!B304)</f>
        <v>4.05</v>
      </c>
      <c r="C303" s="4">
        <f>IF('True_Odds_Calculator_3-way'!C304="","",'True_Odds_Calculator_3-way'!C304)</f>
        <v>3.74</v>
      </c>
      <c r="D303" s="4">
        <f t="shared" si="20"/>
        <v>5.48337999318389E-2</v>
      </c>
      <c r="E303" s="4">
        <f t="shared" si="21"/>
        <v>1.9147455440166088</v>
      </c>
      <c r="F303" s="4">
        <f t="shared" si="22"/>
        <v>4.3737711656074625</v>
      </c>
      <c r="G303" s="4">
        <f t="shared" si="23"/>
        <v>4.0144238919437738</v>
      </c>
      <c r="I303" s="4">
        <f t="shared" si="24"/>
        <v>1.0548337999318389</v>
      </c>
    </row>
    <row r="304" spans="1:9" x14ac:dyDescent="0.2">
      <c r="A304" s="4">
        <f>IF('True_Odds_Calculator_3-way'!A305="","",'True_Odds_Calculator_3-way'!A305)</f>
        <v>2.3199999999999998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2.7</v>
      </c>
      <c r="D304" s="4">
        <f t="shared" si="20"/>
        <v>5.0781411732482518E-2</v>
      </c>
      <c r="E304" s="4">
        <f t="shared" si="21"/>
        <v>2.4148327983838715</v>
      </c>
      <c r="F304" s="4">
        <f t="shared" si="22"/>
        <v>4.3020111392497569</v>
      </c>
      <c r="G304" s="4">
        <f t="shared" si="23"/>
        <v>2.8293086591444645</v>
      </c>
      <c r="I304" s="4">
        <f t="shared" si="24"/>
        <v>1.0507814117324825</v>
      </c>
    </row>
    <row r="305" spans="1:9" x14ac:dyDescent="0.2">
      <c r="A305" s="4">
        <f>IF('True_Odds_Calculator_3-way'!A306="","",'True_Odds_Calculator_3-way'!A306)</f>
        <v>1.68</v>
      </c>
      <c r="B305" s="4">
        <f>IF('True_Odds_Calculator_3-way'!B306="","",'True_Odds_Calculator_3-way'!B306)</f>
        <v>4.1900000000000004</v>
      </c>
      <c r="C305" s="4">
        <f>IF('True_Odds_Calculator_3-way'!C306="","",'True_Odds_Calculator_3-way'!C306)</f>
        <v>4.5199999999999996</v>
      </c>
      <c r="D305" s="4">
        <f t="shared" si="20"/>
        <v>5.5140517778065945E-2</v>
      </c>
      <c r="E305" s="4">
        <f t="shared" si="21"/>
        <v>1.7335291078505271</v>
      </c>
      <c r="F305" s="4">
        <f t="shared" si="22"/>
        <v>4.5396085223212888</v>
      </c>
      <c r="G305" s="4">
        <f t="shared" si="23"/>
        <v>4.9295380346538034</v>
      </c>
      <c r="I305" s="4">
        <f t="shared" si="24"/>
        <v>1.0551405177780659</v>
      </c>
    </row>
    <row r="306" spans="1:9" x14ac:dyDescent="0.2">
      <c r="A306" s="4">
        <f>IF('True_Odds_Calculator_3-way'!A307="","",'True_Odds_Calculator_3-way'!A307)</f>
        <v>3.38</v>
      </c>
      <c r="B306" s="4">
        <f>IF('True_Odds_Calculator_3-way'!B307="","",'True_Odds_Calculator_3-way'!B307)</f>
        <v>3.22</v>
      </c>
      <c r="C306" s="4">
        <f>IF('True_Odds_Calculator_3-way'!C307="","",'True_Odds_Calculator_3-way'!C307)</f>
        <v>2.4</v>
      </c>
      <c r="D306" s="4">
        <f t="shared" si="20"/>
        <v>2.3083661043527215E-2</v>
      </c>
      <c r="E306" s="4">
        <f t="shared" si="21"/>
        <v>3.4702529201489387</v>
      </c>
      <c r="F306" s="4">
        <f t="shared" si="22"/>
        <v>3.301807100986641</v>
      </c>
      <c r="G306" s="4">
        <f t="shared" si="23"/>
        <v>2.4451544940314225</v>
      </c>
      <c r="I306" s="4">
        <f t="shared" si="24"/>
        <v>1.0230836610435272</v>
      </c>
    </row>
    <row r="307" spans="1:9" x14ac:dyDescent="0.2">
      <c r="A307" s="4">
        <f>IF('True_Odds_Calculator_3-way'!A308="","",'True_Odds_Calculator_3-way'!A308)</f>
        <v>3.89</v>
      </c>
      <c r="B307" s="4">
        <f>IF('True_Odds_Calculator_3-way'!B308="","",'True_Odds_Calculator_3-way'!B308)</f>
        <v>3.33</v>
      </c>
      <c r="C307" s="4">
        <f>IF('True_Odds_Calculator_3-way'!C308="","",'True_Odds_Calculator_3-way'!C308)</f>
        <v>2.15</v>
      </c>
      <c r="D307" s="4">
        <f t="shared" si="20"/>
        <v>2.2485988110427568E-2</v>
      </c>
      <c r="E307" s="4">
        <f t="shared" si="21"/>
        <v>4.0068263600267686</v>
      </c>
      <c r="F307" s="4">
        <f t="shared" si="22"/>
        <v>3.4152425651220524</v>
      </c>
      <c r="G307" s="4">
        <f t="shared" si="23"/>
        <v>2.1852146425035475</v>
      </c>
      <c r="I307" s="4">
        <f t="shared" si="24"/>
        <v>1.0224859881104276</v>
      </c>
    </row>
    <row r="308" spans="1:9" x14ac:dyDescent="0.2">
      <c r="A308" s="4">
        <f>IF('True_Odds_Calculator_3-way'!A309="","",'True_Odds_Calculator_3-way'!A309)</f>
        <v>2.2400000000000002</v>
      </c>
      <c r="B308" s="4">
        <f>IF('True_Odds_Calculator_3-way'!B309="","",'True_Odds_Calculator_3-way'!B309)</f>
        <v>3.32</v>
      </c>
      <c r="C308" s="4">
        <f>IF('True_Odds_Calculator_3-way'!C309="","",'True_Odds_Calculator_3-way'!C309)</f>
        <v>3.63</v>
      </c>
      <c r="D308" s="4">
        <f t="shared" si="20"/>
        <v>2.3115484369591766E-2</v>
      </c>
      <c r="E308" s="4">
        <f t="shared" si="21"/>
        <v>2.2793404164681537</v>
      </c>
      <c r="F308" s="4">
        <f t="shared" si="22"/>
        <v>3.4071589978183883</v>
      </c>
      <c r="G308" s="4">
        <f t="shared" si="23"/>
        <v>3.7344516264214453</v>
      </c>
      <c r="I308" s="4">
        <f t="shared" si="24"/>
        <v>1.0231154843695918</v>
      </c>
    </row>
    <row r="309" spans="1:9" x14ac:dyDescent="0.2">
      <c r="A309" s="4">
        <f>IF('True_Odds_Calculator_3-way'!A310="","",'True_Odds_Calculator_3-way'!A310)</f>
        <v>2.4</v>
      </c>
      <c r="B309" s="4">
        <f>IF('True_Odds_Calculator_3-way'!B310="","",'True_Odds_Calculator_3-way'!B310)</f>
        <v>3.4</v>
      </c>
      <c r="C309" s="4">
        <f>IF('True_Odds_Calculator_3-way'!C310="","",'True_Odds_Calculator_3-way'!C310)</f>
        <v>3.22</v>
      </c>
      <c r="D309" s="4">
        <f t="shared" si="20"/>
        <v>2.134331993667038E-2</v>
      </c>
      <c r="E309" s="4">
        <f t="shared" si="21"/>
        <v>2.4416910343460376</v>
      </c>
      <c r="F309" s="4">
        <f t="shared" si="22"/>
        <v>3.4842816224053186</v>
      </c>
      <c r="G309" s="4">
        <f t="shared" si="23"/>
        <v>3.2954948326030973</v>
      </c>
      <c r="I309" s="4">
        <f t="shared" si="24"/>
        <v>1.0213433199366704</v>
      </c>
    </row>
    <row r="310" spans="1:9" x14ac:dyDescent="0.2">
      <c r="A310" s="4">
        <f>IF('True_Odds_Calculator_3-way'!A311="","",'True_Odds_Calculator_3-way'!A311)</f>
        <v>2.92</v>
      </c>
      <c r="B310" s="4">
        <f>IF('True_Odds_Calculator_3-way'!B311="","",'True_Odds_Calculator_3-way'!B311)</f>
        <v>2.69</v>
      </c>
      <c r="C310" s="4">
        <f>IF('True_Odds_Calculator_3-way'!C311="","",'True_Odds_Calculator_3-way'!C311)</f>
        <v>3.14</v>
      </c>
      <c r="D310" s="4">
        <f t="shared" si="20"/>
        <v>3.2684302900186202E-2</v>
      </c>
      <c r="E310" s="4">
        <f t="shared" si="21"/>
        <v>3.0159454320576229</v>
      </c>
      <c r="F310" s="4">
        <f t="shared" si="22"/>
        <v>2.7712158138314096</v>
      </c>
      <c r="G310" s="4">
        <f t="shared" si="23"/>
        <v>3.2512229399490438</v>
      </c>
      <c r="I310" s="4">
        <f t="shared" si="24"/>
        <v>1.0326843029001862</v>
      </c>
    </row>
    <row r="311" spans="1:9" x14ac:dyDescent="0.2">
      <c r="A311" s="4">
        <f>IF('True_Odds_Calculator_3-way'!A312="","",'True_Odds_Calculator_3-way'!A312)</f>
        <v>2.25</v>
      </c>
      <c r="B311" s="4">
        <f>IF('True_Odds_Calculator_3-way'!B312="","",'True_Odds_Calculator_3-way'!B312)</f>
        <v>3.04</v>
      </c>
      <c r="C311" s="4">
        <f>IF('True_Odds_Calculator_3-way'!C312="","",'True_Odds_Calculator_3-way'!C312)</f>
        <v>3.82</v>
      </c>
      <c r="D311" s="4">
        <f t="shared" si="20"/>
        <v>3.5171917577538903E-2</v>
      </c>
      <c r="E311" s="4">
        <f t="shared" si="21"/>
        <v>2.3109606891631338</v>
      </c>
      <c r="F311" s="4">
        <f t="shared" si="22"/>
        <v>3.1523526099895438</v>
      </c>
      <c r="G311" s="4">
        <f t="shared" si="23"/>
        <v>3.9991020866282327</v>
      </c>
      <c r="I311" s="4">
        <f t="shared" si="24"/>
        <v>1.0351719175775389</v>
      </c>
    </row>
    <row r="312" spans="1:9" x14ac:dyDescent="0.2">
      <c r="A312" s="4">
        <f>IF('True_Odds_Calculator_3-way'!A313="","",'True_Odds_Calculator_3-way'!A313)</f>
        <v>2.2999999999999998</v>
      </c>
      <c r="B312" s="4">
        <f>IF('True_Odds_Calculator_3-way'!B313="","",'True_Odds_Calculator_3-way'!B313)</f>
        <v>3.01</v>
      </c>
      <c r="C312" s="4">
        <f>IF('True_Odds_Calculator_3-way'!C313="","",'True_Odds_Calculator_3-way'!C313)</f>
        <v>3.76</v>
      </c>
      <c r="D312" s="4">
        <f t="shared" si="20"/>
        <v>3.2965969125425376E-2</v>
      </c>
      <c r="E312" s="4">
        <f t="shared" si="21"/>
        <v>2.3596372589189563</v>
      </c>
      <c r="F312" s="4">
        <f t="shared" si="22"/>
        <v>3.1129639462518357</v>
      </c>
      <c r="G312" s="4">
        <f t="shared" si="23"/>
        <v>3.9220486487789592</v>
      </c>
      <c r="I312" s="4">
        <f t="shared" si="24"/>
        <v>1.0329659691254254</v>
      </c>
    </row>
    <row r="313" spans="1:9" x14ac:dyDescent="0.2">
      <c r="A313" s="4">
        <f>IF('True_Odds_Calculator_3-way'!A314="","",'True_Odds_Calculator_3-way'!A314)</f>
        <v>2.56</v>
      </c>
      <c r="B313" s="4">
        <f>IF('True_Odds_Calculator_3-way'!B314="","",'True_Odds_Calculator_3-way'!B314)</f>
        <v>3.2</v>
      </c>
      <c r="C313" s="4">
        <f>IF('True_Odds_Calculator_3-way'!C314="","",'True_Odds_Calculator_3-way'!C314)</f>
        <v>2.94</v>
      </c>
      <c r="D313" s="4">
        <f t="shared" si="20"/>
        <v>4.3261054421768641E-2</v>
      </c>
      <c r="E313" s="4">
        <f t="shared" si="21"/>
        <v>2.6581277076662269</v>
      </c>
      <c r="F313" s="4">
        <f t="shared" si="22"/>
        <v>3.3548080351836447</v>
      </c>
      <c r="G313" s="4">
        <f t="shared" si="23"/>
        <v>3.0701620798433589</v>
      </c>
      <c r="I313" s="4">
        <f t="shared" si="24"/>
        <v>1.0432610544217686</v>
      </c>
    </row>
    <row r="314" spans="1:9" x14ac:dyDescent="0.2">
      <c r="A314" s="4">
        <f>IF('True_Odds_Calculator_3-way'!A315="","",'True_Odds_Calculator_3-way'!A315)</f>
        <v>3.89</v>
      </c>
      <c r="B314" s="4">
        <f>IF('True_Odds_Calculator_3-way'!B315="","",'True_Odds_Calculator_3-way'!B315)</f>
        <v>3.37</v>
      </c>
      <c r="C314" s="4">
        <f>IF('True_Odds_Calculator_3-way'!C315="","",'True_Odds_Calculator_3-way'!C315)</f>
        <v>2.06</v>
      </c>
      <c r="D314" s="4">
        <f t="shared" si="20"/>
        <v>3.9242206988753692E-2</v>
      </c>
      <c r="E314" s="4">
        <f t="shared" si="21"/>
        <v>4.0985509179051114</v>
      </c>
      <c r="F314" s="4">
        <f t="shared" si="22"/>
        <v>3.5254072830054124</v>
      </c>
      <c r="G314" s="4">
        <f t="shared" si="23"/>
        <v>2.1170466056923876</v>
      </c>
      <c r="I314" s="4">
        <f t="shared" si="24"/>
        <v>1.0392422069887537</v>
      </c>
    </row>
    <row r="315" spans="1:9" x14ac:dyDescent="0.2">
      <c r="A315" s="4">
        <f>IF('True_Odds_Calculator_3-way'!A316="","",'True_Odds_Calculator_3-way'!A316)</f>
        <v>2.5</v>
      </c>
      <c r="B315" s="4">
        <f>IF('True_Odds_Calculator_3-way'!B316="","",'True_Odds_Calculator_3-way'!B316)</f>
        <v>3.37</v>
      </c>
      <c r="C315" s="4">
        <f>IF('True_Odds_Calculator_3-way'!C316="","",'True_Odds_Calculator_3-way'!C316)</f>
        <v>2.93</v>
      </c>
      <c r="D315" s="4">
        <f t="shared" si="20"/>
        <v>3.803283337215535E-2</v>
      </c>
      <c r="E315" s="4">
        <f t="shared" si="21"/>
        <v>2.5818285457293317</v>
      </c>
      <c r="F315" s="4">
        <f t="shared" si="22"/>
        <v>3.5204041614078618</v>
      </c>
      <c r="G315" s="4">
        <f t="shared" si="23"/>
        <v>3.0430347446083297</v>
      </c>
      <c r="I315" s="4">
        <f t="shared" si="24"/>
        <v>1.0380328333721554</v>
      </c>
    </row>
    <row r="316" spans="1:9" x14ac:dyDescent="0.2">
      <c r="A316" s="4">
        <f>IF('True_Odds_Calculator_3-way'!A317="","",'True_Odds_Calculator_3-way'!A317)</f>
        <v>3.21</v>
      </c>
      <c r="B316" s="4">
        <f>IF('True_Odds_Calculator_3-way'!B317="","",'True_Odds_Calculator_3-way'!B317)</f>
        <v>3.21</v>
      </c>
      <c r="C316" s="4">
        <f>IF('True_Odds_Calculator_3-way'!C317="","",'True_Odds_Calculator_3-way'!C317)</f>
        <v>2.4</v>
      </c>
      <c r="D316" s="4">
        <f t="shared" si="20"/>
        <v>3.971962616822422E-2</v>
      </c>
      <c r="E316" s="4">
        <f t="shared" si="21"/>
        <v>3.3524804177545686</v>
      </c>
      <c r="F316" s="4">
        <f t="shared" si="22"/>
        <v>3.3524804177545686</v>
      </c>
      <c r="G316" s="4">
        <f t="shared" si="23"/>
        <v>2.4787644787644783</v>
      </c>
      <c r="I316" s="4">
        <f t="shared" si="24"/>
        <v>1.0397196261682242</v>
      </c>
    </row>
    <row r="317" spans="1:9" x14ac:dyDescent="0.2">
      <c r="A317" s="4">
        <f>IF('True_Odds_Calculator_3-way'!A318="","",'True_Odds_Calculator_3-way'!A318)</f>
        <v>1.44</v>
      </c>
      <c r="B317" s="4">
        <f>IF('True_Odds_Calculator_3-way'!B318="","",'True_Odds_Calculator_3-way'!B318)</f>
        <v>4.51</v>
      </c>
      <c r="C317" s="4">
        <f>IF('True_Odds_Calculator_3-way'!C318="","",'True_Odds_Calculator_3-way'!C318)</f>
        <v>7.76</v>
      </c>
      <c r="D317" s="4">
        <f t="shared" si="20"/>
        <v>4.5039913848060609E-2</v>
      </c>
      <c r="E317" s="4">
        <f t="shared" si="21"/>
        <v>1.4718194992542271</v>
      </c>
      <c r="F317" s="4">
        <f t="shared" si="22"/>
        <v>4.8375505673888837</v>
      </c>
      <c r="G317" s="4">
        <f t="shared" si="23"/>
        <v>8.783280692002668</v>
      </c>
      <c r="I317" s="4">
        <f t="shared" si="24"/>
        <v>1.0450399138480606</v>
      </c>
    </row>
    <row r="318" spans="1:9" x14ac:dyDescent="0.2">
      <c r="A318" s="4">
        <f>IF('True_Odds_Calculator_3-way'!A319="","",'True_Odds_Calculator_3-way'!A319)</f>
        <v>3.09</v>
      </c>
      <c r="B318" s="4">
        <f>IF('True_Odds_Calculator_3-way'!B319="","",'True_Odds_Calculator_3-way'!B319)</f>
        <v>3.64</v>
      </c>
      <c r="C318" s="4">
        <f>IF('True_Odds_Calculator_3-way'!C319="","",'True_Odds_Calculator_3-way'!C319)</f>
        <v>2.33</v>
      </c>
      <c r="D318" s="4">
        <f t="shared" si="20"/>
        <v>2.7534419550753642E-2</v>
      </c>
      <c r="E318" s="4">
        <f t="shared" si="21"/>
        <v>3.1801916737507732</v>
      </c>
      <c r="F318" s="4">
        <f t="shared" si="22"/>
        <v>3.7658097891759881</v>
      </c>
      <c r="G318" s="4">
        <f t="shared" si="23"/>
        <v>2.3809160464390038</v>
      </c>
      <c r="I318" s="4">
        <f t="shared" si="24"/>
        <v>1.0275344195507536</v>
      </c>
    </row>
    <row r="319" spans="1:9" x14ac:dyDescent="0.2">
      <c r="A319" s="4">
        <f>IF('True_Odds_Calculator_3-way'!A320="","",'True_Odds_Calculator_3-way'!A320)</f>
        <v>2.25</v>
      </c>
      <c r="B319" s="4">
        <f>IF('True_Odds_Calculator_3-way'!B320="","",'True_Odds_Calculator_3-way'!B320)</f>
        <v>3.71</v>
      </c>
      <c r="C319" s="4">
        <f>IF('True_Odds_Calculator_3-way'!C320="","",'True_Odds_Calculator_3-way'!C320)</f>
        <v>3.12</v>
      </c>
      <c r="D319" s="4">
        <f t="shared" si="20"/>
        <v>3.4499043933006179E-2</v>
      </c>
      <c r="E319" s="4">
        <f t="shared" si="21"/>
        <v>2.3097634736646064</v>
      </c>
      <c r="F319" s="4">
        <f t="shared" si="22"/>
        <v>3.8753366564987721</v>
      </c>
      <c r="G319" s="4">
        <f t="shared" si="23"/>
        <v>3.2361083499005963</v>
      </c>
      <c r="I319" s="4">
        <f t="shared" si="24"/>
        <v>1.0344990439330062</v>
      </c>
    </row>
    <row r="320" spans="1:9" x14ac:dyDescent="0.2">
      <c r="A320" s="4">
        <f>IF('True_Odds_Calculator_3-way'!A321="","",'True_Odds_Calculator_3-way'!A321)</f>
        <v>1.43</v>
      </c>
      <c r="B320" s="4">
        <f>IF('True_Odds_Calculator_3-way'!B321="","",'True_Odds_Calculator_3-way'!B321)</f>
        <v>4.96</v>
      </c>
      <c r="C320" s="4">
        <f>IF('True_Odds_Calculator_3-way'!C321="","",'True_Odds_Calculator_3-way'!C321)</f>
        <v>6.46</v>
      </c>
      <c r="D320" s="4">
        <f t="shared" si="20"/>
        <v>5.5712364136413006E-2</v>
      </c>
      <c r="E320" s="4">
        <f t="shared" si="21"/>
        <v>1.4690114000662249</v>
      </c>
      <c r="F320" s="4">
        <f t="shared" si="22"/>
        <v>5.4632235811675747</v>
      </c>
      <c r="G320" s="4">
        <f t="shared" si="23"/>
        <v>7.3406362425775775</v>
      </c>
      <c r="I320" s="4">
        <f t="shared" si="24"/>
        <v>1.055712364136413</v>
      </c>
    </row>
    <row r="321" spans="1:9" x14ac:dyDescent="0.2">
      <c r="A321" s="4">
        <f>IF('True_Odds_Calculator_3-way'!A322="","",'True_Odds_Calculator_3-way'!A322)</f>
        <v>1.94</v>
      </c>
      <c r="B321" s="4">
        <f>IF('True_Odds_Calculator_3-way'!B322="","",'True_Odds_Calculator_3-way'!B322)</f>
        <v>3.68</v>
      </c>
      <c r="C321" s="4">
        <f>IF('True_Odds_Calculator_3-way'!C322="","",'True_Odds_Calculator_3-way'!C322)</f>
        <v>4.2</v>
      </c>
      <c r="D321" s="4">
        <f t="shared" si="20"/>
        <v>2.5298286055793984E-2</v>
      </c>
      <c r="E321" s="4">
        <f t="shared" si="21"/>
        <v>1.9722653906735097</v>
      </c>
      <c r="F321" s="4">
        <f t="shared" si="22"/>
        <v>3.797857249010363</v>
      </c>
      <c r="G321" s="4">
        <f t="shared" si="23"/>
        <v>4.3542158783757632</v>
      </c>
      <c r="I321" s="4">
        <f t="shared" si="24"/>
        <v>1.025298286055794</v>
      </c>
    </row>
    <row r="322" spans="1:9" x14ac:dyDescent="0.2">
      <c r="A322" s="4">
        <f>IF('True_Odds_Calculator_3-way'!A323="","",'True_Odds_Calculator_3-way'!A323)</f>
        <v>1.8</v>
      </c>
      <c r="B322" s="4">
        <f>IF('True_Odds_Calculator_3-way'!B323="","",'True_Odds_Calculator_3-way'!B323)</f>
        <v>4.3600000000000003</v>
      </c>
      <c r="C322" s="4">
        <f>IF('True_Odds_Calculator_3-way'!C323="","",'True_Odds_Calculator_3-way'!C323)</f>
        <v>4.18</v>
      </c>
      <c r="D322" s="4">
        <f t="shared" si="20"/>
        <v>2.414780348145884E-2</v>
      </c>
      <c r="E322" s="4">
        <f t="shared" si="21"/>
        <v>1.8264630423679495</v>
      </c>
      <c r="F322" s="4">
        <f t="shared" si="22"/>
        <v>4.5185786488789654</v>
      </c>
      <c r="G322" s="4">
        <f t="shared" si="23"/>
        <v>4.3255367477971012</v>
      </c>
      <c r="I322" s="4">
        <f t="shared" si="24"/>
        <v>1.0241478034814588</v>
      </c>
    </row>
    <row r="323" spans="1:9" x14ac:dyDescent="0.2">
      <c r="A323" s="4">
        <f>IF('True_Odds_Calculator_3-way'!A324="","",'True_Odds_Calculator_3-way'!A324)</f>
        <v>2.92</v>
      </c>
      <c r="B323" s="4">
        <f>IF('True_Odds_Calculator_3-way'!B324="","",'True_Odds_Calculator_3-way'!B324)</f>
        <v>3.38</v>
      </c>
      <c r="C323" s="4">
        <f>IF('True_Odds_Calculator_3-way'!C324="","",'True_Odds_Calculator_3-way'!C324)</f>
        <v>2.57</v>
      </c>
      <c r="D323" s="4">
        <f t="shared" ref="D323:D386" si="25">IF(A323="","",((1/A323)+(1/B323)+(1/C323))-1)</f>
        <v>2.7428799956096706E-2</v>
      </c>
      <c r="E323" s="4">
        <f t="shared" ref="E323:E386" si="26">IF(A323="","",(3*A323)/(3-($D323*A323)))</f>
        <v>3.000094622030721</v>
      </c>
      <c r="F323" s="4">
        <f t="shared" ref="F323:F386" si="27">IF(B323="","",(3*B323)/(3-($D323*B323)))</f>
        <v>3.4877833692189451</v>
      </c>
      <c r="G323" s="4">
        <f t="shared" ref="G323:G386" si="28">IF(C323="","",(3*C323)/(3-($D323*C323)))</f>
        <v>2.631841265431774</v>
      </c>
      <c r="I323" s="4">
        <f t="shared" ref="I323:I386" si="29">IF(A323="","",D323+1)</f>
        <v>1.0274287999560967</v>
      </c>
    </row>
    <row r="324" spans="1:9" x14ac:dyDescent="0.2">
      <c r="A324" s="4">
        <f>IF('True_Odds_Calculator_3-way'!A325="","",'True_Odds_Calculator_3-way'!A325)</f>
        <v>2.31</v>
      </c>
      <c r="B324" s="4">
        <f>IF('True_Odds_Calculator_3-way'!B325="","",'True_Odds_Calculator_3-way'!B325)</f>
        <v>3.58</v>
      </c>
      <c r="C324" s="4">
        <f>IF('True_Odds_Calculator_3-way'!C325="","",'True_Odds_Calculator_3-way'!C325)</f>
        <v>3.17</v>
      </c>
      <c r="D324" s="4">
        <f t="shared" si="25"/>
        <v>2.7687455088191815E-2</v>
      </c>
      <c r="E324" s="4">
        <f t="shared" si="26"/>
        <v>2.3603204757171721</v>
      </c>
      <c r="F324" s="4">
        <f t="shared" si="27"/>
        <v>3.7023262019221495</v>
      </c>
      <c r="G324" s="4">
        <f t="shared" si="28"/>
        <v>3.2655379190938754</v>
      </c>
      <c r="I324" s="4">
        <f t="shared" si="29"/>
        <v>1.0276874550881918</v>
      </c>
    </row>
    <row r="325" spans="1:9" x14ac:dyDescent="0.2">
      <c r="A325" s="4">
        <f>IF('True_Odds_Calculator_3-way'!A326="","",'True_Odds_Calculator_3-way'!A326)</f>
        <v>1.68</v>
      </c>
      <c r="B325" s="4">
        <f>IF('True_Odds_Calculator_3-way'!B326="","",'True_Odds_Calculator_3-way'!B326)</f>
        <v>3.96</v>
      </c>
      <c r="C325" s="4">
        <f>IF('True_Odds_Calculator_3-way'!C326="","",'True_Odds_Calculator_3-way'!C326)</f>
        <v>5.47</v>
      </c>
      <c r="D325" s="4">
        <f t="shared" si="25"/>
        <v>3.0578704253292788E-2</v>
      </c>
      <c r="E325" s="4">
        <f t="shared" si="26"/>
        <v>1.7092696608103457</v>
      </c>
      <c r="F325" s="4">
        <f t="shared" si="27"/>
        <v>4.1265641810921183</v>
      </c>
      <c r="G325" s="4">
        <f t="shared" si="28"/>
        <v>5.7929890962439208</v>
      </c>
      <c r="I325" s="4">
        <f t="shared" si="29"/>
        <v>1.0305787042532928</v>
      </c>
    </row>
    <row r="326" spans="1:9" x14ac:dyDescent="0.2">
      <c r="A326" s="4">
        <f>IF('True_Odds_Calculator_3-way'!A327="","",'True_Odds_Calculator_3-way'!A327)</f>
        <v>2.39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4">
        <f t="shared" si="25"/>
        <v>2.9390959149340201E-2</v>
      </c>
      <c r="E326" s="4">
        <f t="shared" si="26"/>
        <v>2.4473031065524875</v>
      </c>
      <c r="F326" s="4">
        <f t="shared" si="27"/>
        <v>3.6028332405293688</v>
      </c>
      <c r="G326" s="4">
        <f t="shared" si="28"/>
        <v>3.1864627937356231</v>
      </c>
      <c r="I326" s="4">
        <f t="shared" si="29"/>
        <v>1.0293909591493402</v>
      </c>
    </row>
    <row r="327" spans="1:9" x14ac:dyDescent="0.2">
      <c r="A327" s="4">
        <f>IF('True_Odds_Calculator_3-way'!A328="","",'True_Odds_Calculator_3-way'!A328)</f>
        <v>1.73</v>
      </c>
      <c r="B327" s="4">
        <f>IF('True_Odds_Calculator_3-way'!B328="","",'True_Odds_Calculator_3-way'!B328)</f>
        <v>4.01</v>
      </c>
      <c r="C327" s="4">
        <f>IF('True_Odds_Calculator_3-way'!C328="","",'True_Odds_Calculator_3-way'!C328)</f>
        <v>5.07</v>
      </c>
      <c r="D327" s="4">
        <f t="shared" si="25"/>
        <v>2.4649899461536506E-2</v>
      </c>
      <c r="E327" s="4">
        <f t="shared" si="26"/>
        <v>1.754946165504792</v>
      </c>
      <c r="F327" s="4">
        <f t="shared" si="27"/>
        <v>4.1466259293930658</v>
      </c>
      <c r="G327" s="4">
        <f t="shared" si="28"/>
        <v>5.2903887613236282</v>
      </c>
      <c r="I327" s="4">
        <f t="shared" si="29"/>
        <v>1.0246498994615365</v>
      </c>
    </row>
    <row r="328" spans="1:9" x14ac:dyDescent="0.2">
      <c r="A328" s="4">
        <f>IF('True_Odds_Calculator_3-way'!A329="","",'True_Odds_Calculator_3-way'!A329)</f>
        <v>4.92</v>
      </c>
      <c r="B328" s="4">
        <f>IF('True_Odds_Calculator_3-way'!B329="","",'True_Odds_Calculator_3-way'!B329)</f>
        <v>3.83</v>
      </c>
      <c r="C328" s="4">
        <f>IF('True_Odds_Calculator_3-way'!C329="","",'True_Odds_Calculator_3-way'!C329)</f>
        <v>1.79</v>
      </c>
      <c r="D328" s="4">
        <f t="shared" si="25"/>
        <v>2.3007856141545435E-2</v>
      </c>
      <c r="E328" s="4">
        <f t="shared" si="26"/>
        <v>5.1129254222263363</v>
      </c>
      <c r="F328" s="4">
        <f t="shared" si="27"/>
        <v>3.9459044848251916</v>
      </c>
      <c r="G328" s="4">
        <f t="shared" si="28"/>
        <v>1.8149151935842447</v>
      </c>
      <c r="I328" s="4">
        <f t="shared" si="29"/>
        <v>1.0230078561415454</v>
      </c>
    </row>
    <row r="329" spans="1:9" x14ac:dyDescent="0.2">
      <c r="A329" s="4">
        <f>IF('True_Odds_Calculator_3-way'!A330="","",'True_Odds_Calculator_3-way'!A330)</f>
        <v>8.67</v>
      </c>
      <c r="B329" s="4">
        <f>IF('True_Odds_Calculator_3-way'!B330="","",'True_Odds_Calculator_3-way'!B330)</f>
        <v>5.98</v>
      </c>
      <c r="C329" s="4">
        <f>IF('True_Odds_Calculator_3-way'!C330="","",'True_Odds_Calculator_3-way'!C330)</f>
        <v>1.34</v>
      </c>
      <c r="D329" s="4">
        <f t="shared" si="25"/>
        <v>2.8832990732534647E-2</v>
      </c>
      <c r="E329" s="4">
        <f t="shared" si="26"/>
        <v>9.4581200124666189</v>
      </c>
      <c r="F329" s="4">
        <f t="shared" si="27"/>
        <v>6.3446509560172526</v>
      </c>
      <c r="G329" s="4">
        <f t="shared" si="28"/>
        <v>1.3574826606213954</v>
      </c>
      <c r="I329" s="4">
        <f t="shared" si="29"/>
        <v>1.0288329907325346</v>
      </c>
    </row>
    <row r="330" spans="1:9" x14ac:dyDescent="0.2">
      <c r="A330" s="4">
        <f>IF('True_Odds_Calculator_3-way'!A331="","",'True_Odds_Calculator_3-way'!A331)</f>
        <v>1.54</v>
      </c>
      <c r="B330" s="4">
        <f>IF('True_Odds_Calculator_3-way'!B331="","",'True_Odds_Calculator_3-way'!B331)</f>
        <v>4.33</v>
      </c>
      <c r="C330" s="4">
        <f>IF('True_Odds_Calculator_3-way'!C331="","",'True_Odds_Calculator_3-way'!C331)</f>
        <v>6.84</v>
      </c>
      <c r="D330" s="4">
        <f t="shared" si="25"/>
        <v>2.649636197709615E-2</v>
      </c>
      <c r="E330" s="4">
        <f t="shared" si="26"/>
        <v>1.5612350856464572</v>
      </c>
      <c r="F330" s="4">
        <f t="shared" si="27"/>
        <v>4.5021771312511909</v>
      </c>
      <c r="G330" s="4">
        <f t="shared" si="28"/>
        <v>7.2797841763669116</v>
      </c>
      <c r="I330" s="4">
        <f t="shared" si="29"/>
        <v>1.0264963619770962</v>
      </c>
    </row>
    <row r="331" spans="1:9" x14ac:dyDescent="0.2">
      <c r="A331" s="4">
        <f>IF('True_Odds_Calculator_3-way'!A332="","",'True_Odds_Calculator_3-way'!A332)</f>
        <v>2.06</v>
      </c>
      <c r="B331" s="4">
        <f>IF('True_Odds_Calculator_3-way'!B332="","",'True_Odds_Calculator_3-way'!B332)</f>
        <v>3.56</v>
      </c>
      <c r="C331" s="4">
        <f>IF('True_Odds_Calculator_3-way'!C332="","",'True_Odds_Calculator_3-way'!C332)</f>
        <v>3.91</v>
      </c>
      <c r="D331" s="4">
        <f t="shared" si="25"/>
        <v>2.2090245311702672E-2</v>
      </c>
      <c r="E331" s="4">
        <f t="shared" si="26"/>
        <v>2.0917286689366681</v>
      </c>
      <c r="F331" s="4">
        <f t="shared" si="27"/>
        <v>3.6558331239585797</v>
      </c>
      <c r="G331" s="4">
        <f t="shared" si="28"/>
        <v>4.0259097794694121</v>
      </c>
      <c r="I331" s="4">
        <f t="shared" si="29"/>
        <v>1.0220902453117027</v>
      </c>
    </row>
    <row r="332" spans="1:9" x14ac:dyDescent="0.2">
      <c r="A332" s="4">
        <f>IF('True_Odds_Calculator_3-way'!A333="","",'True_Odds_Calculator_3-way'!A333)</f>
        <v>3.07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2.4700000000000002</v>
      </c>
      <c r="D332" s="4">
        <f t="shared" si="25"/>
        <v>2.213638812231622E-2</v>
      </c>
      <c r="E332" s="4">
        <f t="shared" si="26"/>
        <v>3.1411563118960304</v>
      </c>
      <c r="F332" s="4">
        <f t="shared" si="27"/>
        <v>3.519064966871567</v>
      </c>
      <c r="G332" s="4">
        <f t="shared" si="28"/>
        <v>2.5158529963374932</v>
      </c>
      <c r="I332" s="4">
        <f t="shared" si="29"/>
        <v>1.0221363881223162</v>
      </c>
    </row>
    <row r="333" spans="1:9" x14ac:dyDescent="0.2">
      <c r="A333" s="4">
        <f>IF('True_Odds_Calculator_3-way'!A334="","",'True_Odds_Calculator_3-way'!A334)</f>
        <v>2.3199999999999998</v>
      </c>
      <c r="B333" s="4">
        <f>IF('True_Odds_Calculator_3-way'!B334="","",'True_Odds_Calculator_3-way'!B334)</f>
        <v>3.46</v>
      </c>
      <c r="C333" s="4">
        <f>IF('True_Odds_Calculator_3-way'!C334="","",'True_Odds_Calculator_3-way'!C334)</f>
        <v>3.3</v>
      </c>
      <c r="D333" s="4">
        <f t="shared" si="25"/>
        <v>2.3082126829386151E-2</v>
      </c>
      <c r="E333" s="4">
        <f t="shared" si="26"/>
        <v>2.3621650671054759</v>
      </c>
      <c r="F333" s="4">
        <f t="shared" si="27"/>
        <v>3.5546291558271932</v>
      </c>
      <c r="G333" s="4">
        <f t="shared" si="28"/>
        <v>3.3859709520514554</v>
      </c>
      <c r="I333" s="4">
        <f t="shared" si="29"/>
        <v>1.0230821268293862</v>
      </c>
    </row>
    <row r="334" spans="1:9" x14ac:dyDescent="0.2">
      <c r="A334" s="4">
        <f>IF('True_Odds_Calculator_3-way'!A335="","",'True_Odds_Calculator_3-way'!A335)</f>
        <v>2.2200000000000002</v>
      </c>
      <c r="B334" s="4">
        <f>IF('True_Odds_Calculator_3-way'!B335="","",'True_Odds_Calculator_3-way'!B335)</f>
        <v>3.5</v>
      </c>
      <c r="C334" s="4">
        <f>IF('True_Odds_Calculator_3-way'!C335="","",'True_Odds_Calculator_3-way'!C335)</f>
        <v>3.49</v>
      </c>
      <c r="D334" s="4">
        <f t="shared" si="25"/>
        <v>2.2697687454134474E-2</v>
      </c>
      <c r="E334" s="4">
        <f t="shared" si="26"/>
        <v>2.2579247561026383</v>
      </c>
      <c r="F334" s="4">
        <f t="shared" si="27"/>
        <v>3.5952032667635971</v>
      </c>
      <c r="G334" s="4">
        <f t="shared" si="28"/>
        <v>3.5846526691489129</v>
      </c>
      <c r="I334" s="4">
        <f t="shared" si="29"/>
        <v>1.0226976874541345</v>
      </c>
    </row>
    <row r="335" spans="1:9" x14ac:dyDescent="0.2">
      <c r="A335" s="4">
        <f>IF('True_Odds_Calculator_3-way'!A336="","",'True_Odds_Calculator_3-way'!A336)</f>
        <v>1.75</v>
      </c>
      <c r="B335" s="4">
        <f>IF('True_Odds_Calculator_3-way'!B336="","",'True_Odds_Calculator_3-way'!B336)</f>
        <v>4.08</v>
      </c>
      <c r="C335" s="4">
        <f>IF('True_Odds_Calculator_3-way'!C336="","",'True_Odds_Calculator_3-way'!C336)</f>
        <v>4.79</v>
      </c>
      <c r="D335" s="4">
        <f t="shared" si="25"/>
        <v>2.529487786763962E-2</v>
      </c>
      <c r="E335" s="4">
        <f t="shared" si="26"/>
        <v>1.7762085710081448</v>
      </c>
      <c r="F335" s="4">
        <f t="shared" si="27"/>
        <v>4.2253566369057411</v>
      </c>
      <c r="G335" s="4">
        <f t="shared" si="28"/>
        <v>4.9915981104262235</v>
      </c>
      <c r="I335" s="4">
        <f t="shared" si="29"/>
        <v>1.0252948778676396</v>
      </c>
    </row>
    <row r="336" spans="1:9" x14ac:dyDescent="0.2">
      <c r="A336" s="4">
        <f>IF('True_Odds_Calculator_3-way'!A337="","",'True_Odds_Calculator_3-way'!A337)</f>
        <v>2.02</v>
      </c>
      <c r="B336" s="4">
        <f>IF('True_Odds_Calculator_3-way'!B337="","",'True_Odds_Calculator_3-way'!B337)</f>
        <v>3.55</v>
      </c>
      <c r="C336" s="4">
        <f>IF('True_Odds_Calculator_3-way'!C337="","",'True_Odds_Calculator_3-way'!C337)</f>
        <v>4.05</v>
      </c>
      <c r="D336" s="4">
        <f t="shared" si="25"/>
        <v>2.3653226042479103E-2</v>
      </c>
      <c r="E336" s="4">
        <f t="shared" si="26"/>
        <v>2.0526922139069939</v>
      </c>
      <c r="F336" s="4">
        <f t="shared" si="27"/>
        <v>3.6522244881277492</v>
      </c>
      <c r="G336" s="4">
        <f t="shared" si="28"/>
        <v>4.1835897829881326</v>
      </c>
      <c r="I336" s="4">
        <f t="shared" si="29"/>
        <v>1.0236532260424791</v>
      </c>
    </row>
    <row r="337" spans="1:9" x14ac:dyDescent="0.2">
      <c r="A337" s="4">
        <f>IF('True_Odds_Calculator_3-way'!A338="","",'True_Odds_Calculator_3-way'!A338)</f>
        <v>1.76</v>
      </c>
      <c r="B337" s="4">
        <f>IF('True_Odds_Calculator_3-way'!B338="","",'True_Odds_Calculator_3-way'!B338)</f>
        <v>3.66</v>
      </c>
      <c r="C337" s="4">
        <f>IF('True_Odds_Calculator_3-way'!C338="","",'True_Odds_Calculator_3-way'!C338)</f>
        <v>5.49</v>
      </c>
      <c r="D337" s="4">
        <f t="shared" si="25"/>
        <v>2.3555224374896433E-2</v>
      </c>
      <c r="E337" s="4">
        <f t="shared" si="26"/>
        <v>1.7846623651677094</v>
      </c>
      <c r="F337" s="4">
        <f t="shared" si="27"/>
        <v>3.7682907805106338</v>
      </c>
      <c r="G337" s="4">
        <f t="shared" si="28"/>
        <v>5.7373129601773405</v>
      </c>
      <c r="I337" s="4">
        <f t="shared" si="29"/>
        <v>1.0235552243748964</v>
      </c>
    </row>
    <row r="338" spans="1:9" x14ac:dyDescent="0.2">
      <c r="A338" s="4">
        <f>IF('True_Odds_Calculator_3-way'!A339="","",'True_Odds_Calculator_3-way'!A339)</f>
        <v>1.63</v>
      </c>
      <c r="B338" s="4">
        <f>IF('True_Odds_Calculator_3-way'!B339="","",'True_Odds_Calculator_3-way'!B339)</f>
        <v>4.7699999999999996</v>
      </c>
      <c r="C338" s="4">
        <f>IF('True_Odds_Calculator_3-way'!C339="","",'True_Odds_Calculator_3-way'!C339)</f>
        <v>5</v>
      </c>
      <c r="D338" s="4">
        <f t="shared" si="25"/>
        <v>2.3140538385358456E-2</v>
      </c>
      <c r="E338" s="4">
        <f t="shared" si="26"/>
        <v>1.6507549851097798</v>
      </c>
      <c r="F338" s="4">
        <f t="shared" si="27"/>
        <v>4.9522088796793255</v>
      </c>
      <c r="G338" s="4">
        <f t="shared" si="28"/>
        <v>5.2005734492122881</v>
      </c>
      <c r="I338" s="4">
        <f t="shared" si="29"/>
        <v>1.0231405383853585</v>
      </c>
    </row>
    <row r="339" spans="1:9" x14ac:dyDescent="0.2">
      <c r="A339" s="4">
        <f>IF('True_Odds_Calculator_3-way'!A340="","",'True_Odds_Calculator_3-way'!A340)</f>
        <v>14.63</v>
      </c>
      <c r="B339" s="4">
        <f>IF('True_Odds_Calculator_3-way'!B340="","",'True_Odds_Calculator_3-way'!B340)</f>
        <v>5.48</v>
      </c>
      <c r="C339" s="4">
        <f>IF('True_Odds_Calculator_3-way'!C340="","",'True_Odds_Calculator_3-way'!C340)</f>
        <v>1.23</v>
      </c>
      <c r="D339" s="4">
        <f t="shared" si="25"/>
        <v>6.38425818377657E-2</v>
      </c>
      <c r="E339" s="4">
        <f t="shared" si="26"/>
        <v>21.244124182653596</v>
      </c>
      <c r="F339" s="4">
        <f t="shared" si="27"/>
        <v>6.2034396489995247</v>
      </c>
      <c r="G339" s="4">
        <f t="shared" si="28"/>
        <v>1.2630612062548368</v>
      </c>
      <c r="I339" s="4">
        <f t="shared" si="29"/>
        <v>1.0638425818377657</v>
      </c>
    </row>
    <row r="340" spans="1:9" x14ac:dyDescent="0.2">
      <c r="A340" s="4">
        <f>IF('True_Odds_Calculator_3-way'!A341="","",'True_Odds_Calculator_3-way'!A341)</f>
        <v>6.91</v>
      </c>
      <c r="B340" s="4">
        <f>IF('True_Odds_Calculator_3-way'!B341="","",'True_Odds_Calculator_3-way'!B341)</f>
        <v>3.7</v>
      </c>
      <c r="C340" s="4">
        <f>IF('True_Odds_Calculator_3-way'!C341="","",'True_Odds_Calculator_3-way'!C341)</f>
        <v>1.56</v>
      </c>
      <c r="D340" s="4">
        <f t="shared" si="25"/>
        <v>5.6013711585346737E-2</v>
      </c>
      <c r="E340" s="4">
        <f t="shared" si="26"/>
        <v>7.9335760964121249</v>
      </c>
      <c r="F340" s="4">
        <f t="shared" si="27"/>
        <v>3.9745780728071871</v>
      </c>
      <c r="G340" s="4">
        <f t="shared" si="28"/>
        <v>1.6068015167003011</v>
      </c>
      <c r="I340" s="4">
        <f t="shared" si="29"/>
        <v>1.0560137115853467</v>
      </c>
    </row>
    <row r="341" spans="1:9" x14ac:dyDescent="0.2">
      <c r="A341" s="4">
        <f>IF('True_Odds_Calculator_3-way'!A342="","",'True_Odds_Calculator_3-way'!A342)</f>
        <v>2.25</v>
      </c>
      <c r="B341" s="4">
        <f>IF('True_Odds_Calculator_3-way'!B342="","",'True_Odds_Calculator_3-way'!B342)</f>
        <v>2.94</v>
      </c>
      <c r="C341" s="4">
        <f>IF('True_Odds_Calculator_3-way'!C342="","",'True_Odds_Calculator_3-way'!C342)</f>
        <v>3.76</v>
      </c>
      <c r="D341" s="4">
        <f t="shared" si="25"/>
        <v>5.0537945674723694E-2</v>
      </c>
      <c r="E341" s="4">
        <f t="shared" si="26"/>
        <v>2.3386426462568402</v>
      </c>
      <c r="F341" s="4">
        <f t="shared" si="27"/>
        <v>3.0931973635120005</v>
      </c>
      <c r="G341" s="4">
        <f t="shared" si="28"/>
        <v>4.0142672692059387</v>
      </c>
      <c r="I341" s="4">
        <f t="shared" si="29"/>
        <v>1.0505379456747237</v>
      </c>
    </row>
    <row r="342" spans="1:9" x14ac:dyDescent="0.2">
      <c r="A342" s="4">
        <f>IF('True_Odds_Calculator_3-way'!A343="","",'True_Odds_Calculator_3-way'!A343)</f>
        <v>3.24</v>
      </c>
      <c r="B342" s="4">
        <f>IF('True_Odds_Calculator_3-way'!B343="","",'True_Odds_Calculator_3-way'!B343)</f>
        <v>3.15</v>
      </c>
      <c r="C342" s="4">
        <f>IF('True_Odds_Calculator_3-way'!C343="","",'True_Odds_Calculator_3-way'!C343)</f>
        <v>2.36</v>
      </c>
      <c r="D342" s="4">
        <f t="shared" si="25"/>
        <v>4.9831106328281471E-2</v>
      </c>
      <c r="E342" s="4">
        <f t="shared" si="26"/>
        <v>3.4242868841272012</v>
      </c>
      <c r="F342" s="4">
        <f t="shared" si="27"/>
        <v>3.3239161395025336</v>
      </c>
      <c r="G342" s="4">
        <f t="shared" si="28"/>
        <v>2.4562876303294336</v>
      </c>
      <c r="I342" s="4">
        <f t="shared" si="29"/>
        <v>1.0498311063282815</v>
      </c>
    </row>
    <row r="343" spans="1:9" x14ac:dyDescent="0.2">
      <c r="A343" s="4">
        <f>IF('True_Odds_Calculator_3-way'!A344="","",'True_Odds_Calculator_3-way'!A344)</f>
        <v>8.0399999999999991</v>
      </c>
      <c r="B343" s="4">
        <f>IF('True_Odds_Calculator_3-way'!B344="","",'True_Odds_Calculator_3-way'!B344)</f>
        <v>5.29</v>
      </c>
      <c r="C343" s="4">
        <f>IF('True_Odds_Calculator_3-way'!C344="","",'True_Odds_Calculator_3-way'!C344)</f>
        <v>1.4</v>
      </c>
      <c r="D343" s="4">
        <f t="shared" si="25"/>
        <v>2.7699740562647346E-2</v>
      </c>
      <c r="E343" s="4">
        <f t="shared" si="26"/>
        <v>8.6847122609953828</v>
      </c>
      <c r="F343" s="4">
        <f t="shared" si="27"/>
        <v>5.5616526727159075</v>
      </c>
      <c r="G343" s="4">
        <f t="shared" si="28"/>
        <v>1.4183341612050424</v>
      </c>
      <c r="I343" s="4">
        <f t="shared" si="29"/>
        <v>1.0276997405626473</v>
      </c>
    </row>
    <row r="344" spans="1:9" x14ac:dyDescent="0.2">
      <c r="A344" s="4">
        <f>IF('True_Odds_Calculator_3-way'!A345="","",'True_Odds_Calculator_3-way'!A345)</f>
        <v>1.7</v>
      </c>
      <c r="B344" s="4">
        <f>IF('True_Odds_Calculator_3-way'!B345="","",'True_Odds_Calculator_3-way'!B345)</f>
        <v>4.28</v>
      </c>
      <c r="C344" s="4">
        <f>IF('True_Odds_Calculator_3-way'!C345="","",'True_Odds_Calculator_3-way'!C345)</f>
        <v>4.92</v>
      </c>
      <c r="D344" s="4">
        <f t="shared" si="25"/>
        <v>2.5132186451056526E-2</v>
      </c>
      <c r="E344" s="4">
        <f t="shared" si="26"/>
        <v>1.7245604524070739</v>
      </c>
      <c r="F344" s="4">
        <f t="shared" si="27"/>
        <v>4.4391674713297453</v>
      </c>
      <c r="G344" s="4">
        <f t="shared" si="28"/>
        <v>5.131504105441814</v>
      </c>
      <c r="I344" s="4">
        <f t="shared" si="29"/>
        <v>1.0251321864510565</v>
      </c>
    </row>
    <row r="345" spans="1:9" x14ac:dyDescent="0.2">
      <c r="A345" s="4">
        <f>IF('True_Odds_Calculator_3-way'!A346="","",'True_Odds_Calculator_3-way'!A346)</f>
        <v>3.62</v>
      </c>
      <c r="B345" s="4">
        <f>IF('True_Odds_Calculator_3-way'!B346="","",'True_Odds_Calculator_3-way'!B346)</f>
        <v>3.9</v>
      </c>
      <c r="C345" s="4">
        <f>IF('True_Odds_Calculator_3-way'!C346="","",'True_Odds_Calculator_3-way'!C346)</f>
        <v>2.04</v>
      </c>
      <c r="D345" s="4">
        <f t="shared" si="25"/>
        <v>2.2849428764280866E-2</v>
      </c>
      <c r="E345" s="4">
        <f t="shared" si="26"/>
        <v>3.7226392852711254</v>
      </c>
      <c r="F345" s="4">
        <f t="shared" si="27"/>
        <v>4.01939308681672</v>
      </c>
      <c r="G345" s="4">
        <f t="shared" si="28"/>
        <v>2.0721969919359018</v>
      </c>
      <c r="I345" s="4">
        <f t="shared" si="29"/>
        <v>1.0228494287642809</v>
      </c>
    </row>
    <row r="346" spans="1:9" x14ac:dyDescent="0.2">
      <c r="A346" s="4">
        <f>IF('True_Odds_Calculator_3-way'!A347="","",'True_Odds_Calculator_3-way'!A347)</f>
        <v>1.44</v>
      </c>
      <c r="B346" s="4">
        <f>IF('True_Odds_Calculator_3-way'!B347="","",'True_Odds_Calculator_3-way'!B347)</f>
        <v>4.9800000000000004</v>
      </c>
      <c r="C346" s="4">
        <f>IF('True_Odds_Calculator_3-way'!C347="","",'True_Odds_Calculator_3-way'!C347)</f>
        <v>7.66</v>
      </c>
      <c r="D346" s="4">
        <f t="shared" si="25"/>
        <v>2.5795960167912746E-2</v>
      </c>
      <c r="E346" s="4">
        <f t="shared" si="26"/>
        <v>1.4580537098019499</v>
      </c>
      <c r="F346" s="4">
        <f t="shared" si="27"/>
        <v>5.2027902085079241</v>
      </c>
      <c r="G346" s="4">
        <f t="shared" si="28"/>
        <v>8.2001055701384598</v>
      </c>
      <c r="I346" s="4">
        <f t="shared" si="29"/>
        <v>1.0257959601679127</v>
      </c>
    </row>
    <row r="347" spans="1:9" x14ac:dyDescent="0.2">
      <c r="A347" s="4">
        <f>IF('True_Odds_Calculator_3-way'!A348="","",'True_Odds_Calculator_3-way'!A348)</f>
        <v>10.64</v>
      </c>
      <c r="B347" s="4">
        <f>IF('True_Odds_Calculator_3-way'!B348="","",'True_Odds_Calculator_3-way'!B348)</f>
        <v>5.18</v>
      </c>
      <c r="C347" s="4">
        <f>IF('True_Odds_Calculator_3-way'!C348="","",'True_Odds_Calculator_3-way'!C348)</f>
        <v>1.35</v>
      </c>
      <c r="D347" s="4">
        <f t="shared" si="25"/>
        <v>2.7775896196948757E-2</v>
      </c>
      <c r="E347" s="4">
        <f t="shared" si="26"/>
        <v>11.802706383986731</v>
      </c>
      <c r="F347" s="4">
        <f t="shared" si="27"/>
        <v>5.440946225404212</v>
      </c>
      <c r="G347" s="4">
        <f t="shared" si="28"/>
        <v>1.367087435414198</v>
      </c>
      <c r="I347" s="4">
        <f t="shared" si="29"/>
        <v>1.0277758961969488</v>
      </c>
    </row>
    <row r="348" spans="1:9" x14ac:dyDescent="0.2">
      <c r="A348" s="4">
        <f>IF('True_Odds_Calculator_3-way'!A349="","",'True_Odds_Calculator_3-way'!A349)</f>
        <v>1.31</v>
      </c>
      <c r="B348" s="4">
        <f>IF('True_Odds_Calculator_3-way'!B349="","",'True_Odds_Calculator_3-way'!B349)</f>
        <v>5.91</v>
      </c>
      <c r="C348" s="4">
        <f>IF('True_Odds_Calculator_3-way'!C349="","",'True_Odds_Calculator_3-way'!C349)</f>
        <v>10.54</v>
      </c>
      <c r="D348" s="4">
        <f t="shared" si="25"/>
        <v>2.744017670016663E-2</v>
      </c>
      <c r="E348" s="4">
        <f t="shared" si="26"/>
        <v>1.3258870578159072</v>
      </c>
      <c r="F348" s="4">
        <f t="shared" si="27"/>
        <v>6.2477347211040364</v>
      </c>
      <c r="G348" s="4">
        <f t="shared" si="28"/>
        <v>11.664537044457806</v>
      </c>
      <c r="I348" s="4">
        <f t="shared" si="29"/>
        <v>1.0274401767001666</v>
      </c>
    </row>
    <row r="349" spans="1:9" x14ac:dyDescent="0.2">
      <c r="A349" s="4">
        <f>IF('True_Odds_Calculator_3-way'!A350="","",'True_Odds_Calculator_3-way'!A350)</f>
        <v>1.73</v>
      </c>
      <c r="B349" s="4">
        <f>IF('True_Odds_Calculator_3-way'!B350="","",'True_Odds_Calculator_3-way'!B350)</f>
        <v>4.1900000000000004</v>
      </c>
      <c r="C349" s="4">
        <f>IF('True_Odds_Calculator_3-way'!C350="","",'True_Odds_Calculator_3-way'!C350)</f>
        <v>4.6900000000000004</v>
      </c>
      <c r="D349" s="4">
        <f t="shared" si="25"/>
        <v>2.9917782772489243E-2</v>
      </c>
      <c r="E349" s="4">
        <f t="shared" si="26"/>
        <v>1.7603709549277848</v>
      </c>
      <c r="F349" s="4">
        <f t="shared" si="27"/>
        <v>4.3727146236432919</v>
      </c>
      <c r="G349" s="4">
        <f t="shared" si="28"/>
        <v>4.9201212909274989</v>
      </c>
      <c r="I349" s="4">
        <f t="shared" si="29"/>
        <v>1.0299177827724892</v>
      </c>
    </row>
    <row r="350" spans="1:9" x14ac:dyDescent="0.2">
      <c r="A350" s="4">
        <f>IF('True_Odds_Calculator_3-way'!A351="","",'True_Odds_Calculator_3-way'!A351)</f>
        <v>5.78</v>
      </c>
      <c r="B350" s="4">
        <f>IF('True_Odds_Calculator_3-way'!B351="","",'True_Odds_Calculator_3-way'!B351)</f>
        <v>4.5599999999999996</v>
      </c>
      <c r="C350" s="4">
        <f>IF('True_Odds_Calculator_3-way'!C351="","",'True_Odds_Calculator_3-way'!C351)</f>
        <v>1.56</v>
      </c>
      <c r="D350" s="4">
        <f t="shared" si="25"/>
        <v>3.3334267262513428E-2</v>
      </c>
      <c r="E350" s="4">
        <f t="shared" si="26"/>
        <v>6.1766920004038006</v>
      </c>
      <c r="F350" s="4">
        <f t="shared" si="27"/>
        <v>4.8033779691810778</v>
      </c>
      <c r="G350" s="4">
        <f t="shared" si="28"/>
        <v>1.5875177452175944</v>
      </c>
      <c r="I350" s="4">
        <f t="shared" si="29"/>
        <v>1.0333342672625134</v>
      </c>
    </row>
    <row r="351" spans="1:9" x14ac:dyDescent="0.2">
      <c r="A351" s="4">
        <f>IF('True_Odds_Calculator_3-way'!A352="","",'True_Odds_Calculator_3-way'!A352)</f>
        <v>2.54</v>
      </c>
      <c r="B351" s="4">
        <f>IF('True_Odds_Calculator_3-way'!B352="","",'True_Odds_Calculator_3-way'!B352)</f>
        <v>3.63</v>
      </c>
      <c r="C351" s="4">
        <f>IF('True_Odds_Calculator_3-way'!C352="","",'True_Odds_Calculator_3-way'!C352)</f>
        <v>2.79</v>
      </c>
      <c r="D351" s="4">
        <f t="shared" si="25"/>
        <v>2.7605820133586922E-2</v>
      </c>
      <c r="E351" s="4">
        <f t="shared" si="26"/>
        <v>2.600788030637188</v>
      </c>
      <c r="F351" s="4">
        <f t="shared" si="27"/>
        <v>3.7554432292741802</v>
      </c>
      <c r="G351" s="4">
        <f t="shared" si="28"/>
        <v>2.8635162341211418</v>
      </c>
      <c r="I351" s="4">
        <f t="shared" si="29"/>
        <v>1.0276058201335869</v>
      </c>
    </row>
    <row r="352" spans="1:9" x14ac:dyDescent="0.2">
      <c r="A352" s="4">
        <f>IF('True_Odds_Calculator_3-way'!A353="","",'True_Odds_Calculator_3-way'!A353)</f>
        <v>1.56</v>
      </c>
      <c r="B352" s="4">
        <f>IF('True_Odds_Calculator_3-way'!B353="","",'True_Odds_Calculator_3-way'!B353)</f>
        <v>4.72</v>
      </c>
      <c r="C352" s="4">
        <f>IF('True_Odds_Calculator_3-way'!C353="","",'True_Odds_Calculator_3-way'!C353)</f>
        <v>5.59</v>
      </c>
      <c r="D352" s="4">
        <f t="shared" si="25"/>
        <v>3.1780924370597097E-2</v>
      </c>
      <c r="E352" s="4">
        <f t="shared" si="26"/>
        <v>1.5862138988566801</v>
      </c>
      <c r="F352" s="4">
        <f t="shared" si="27"/>
        <v>4.9684314480357523</v>
      </c>
      <c r="G352" s="4">
        <f t="shared" si="28"/>
        <v>5.9418682627538493</v>
      </c>
      <c r="I352" s="4">
        <f t="shared" si="29"/>
        <v>1.0317809243705971</v>
      </c>
    </row>
    <row r="353" spans="1:9" x14ac:dyDescent="0.2">
      <c r="A353" s="4">
        <f>IF('True_Odds_Calculator_3-way'!A354="","",'True_Odds_Calculator_3-way'!A354)</f>
        <v>3.1</v>
      </c>
      <c r="B353" s="4">
        <f>IF('True_Odds_Calculator_3-way'!B354="","",'True_Odds_Calculator_3-way'!B354)</f>
        <v>3.7</v>
      </c>
      <c r="C353" s="4">
        <f>IF('True_Odds_Calculator_3-way'!C354="","",'True_Odds_Calculator_3-way'!C354)</f>
        <v>2.2999999999999998</v>
      </c>
      <c r="D353" s="4">
        <f t="shared" si="25"/>
        <v>2.7633524127212761E-2</v>
      </c>
      <c r="E353" s="4">
        <f t="shared" si="26"/>
        <v>3.1911213257529942</v>
      </c>
      <c r="F353" s="4">
        <f t="shared" si="27"/>
        <v>3.8305503121823734</v>
      </c>
      <c r="G353" s="4">
        <f t="shared" si="28"/>
        <v>2.349781776075532</v>
      </c>
      <c r="I353" s="4">
        <f t="shared" si="29"/>
        <v>1.0276335241272128</v>
      </c>
    </row>
    <row r="354" spans="1:9" x14ac:dyDescent="0.2">
      <c r="A354" s="4">
        <f>IF('True_Odds_Calculator_3-way'!A355="","",'True_Odds_Calculator_3-way'!A355)</f>
        <v>19.649999999999999</v>
      </c>
      <c r="B354" s="4">
        <f>IF('True_Odds_Calculator_3-way'!B355="","",'True_Odds_Calculator_3-way'!B355)</f>
        <v>7.45</v>
      </c>
      <c r="C354" s="4">
        <f>IF('True_Odds_Calculator_3-way'!C355="","",'True_Odds_Calculator_3-way'!C355)</f>
        <v>1.18</v>
      </c>
      <c r="D354" s="4">
        <f t="shared" si="25"/>
        <v>3.2576400279837436E-2</v>
      </c>
      <c r="E354" s="4">
        <f t="shared" si="26"/>
        <v>24.980150055553814</v>
      </c>
      <c r="F354" s="4">
        <f t="shared" si="27"/>
        <v>8.1057385273639149</v>
      </c>
      <c r="G354" s="4">
        <f t="shared" si="28"/>
        <v>1.1953160435995698</v>
      </c>
      <c r="I354" s="4">
        <f t="shared" si="29"/>
        <v>1.0325764002798374</v>
      </c>
    </row>
    <row r="355" spans="1:9" x14ac:dyDescent="0.2">
      <c r="A355" s="4">
        <f>IF('True_Odds_Calculator_3-way'!A356="","",'True_Odds_Calculator_3-way'!A356)</f>
        <v>1.26</v>
      </c>
      <c r="B355" s="4">
        <f>IF('True_Odds_Calculator_3-way'!B356="","",'True_Odds_Calculator_3-way'!B356)</f>
        <v>6.47</v>
      </c>
      <c r="C355" s="4">
        <f>IF('True_Odds_Calculator_3-way'!C356="","",'True_Odds_Calculator_3-way'!C356)</f>
        <v>11.27</v>
      </c>
      <c r="D355" s="4">
        <f t="shared" si="25"/>
        <v>3.6941443692142029E-2</v>
      </c>
      <c r="E355" s="4">
        <f t="shared" si="26"/>
        <v>1.2798575093282218</v>
      </c>
      <c r="F355" s="4">
        <f t="shared" si="27"/>
        <v>7.0300899384424973</v>
      </c>
      <c r="G355" s="4">
        <f t="shared" si="28"/>
        <v>13.086036886054961</v>
      </c>
      <c r="I355" s="4">
        <f t="shared" si="29"/>
        <v>1.036941443692142</v>
      </c>
    </row>
    <row r="356" spans="1:9" x14ac:dyDescent="0.2">
      <c r="A356" s="4">
        <f>IF('True_Odds_Calculator_3-way'!A357="","",'True_Odds_Calculator_3-way'!A357)</f>
        <v>1.67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6.32</v>
      </c>
      <c r="D356" s="4">
        <f t="shared" si="25"/>
        <v>2.5126758056154941E-2</v>
      </c>
      <c r="E356" s="4">
        <f t="shared" si="26"/>
        <v>1.6936900297099111</v>
      </c>
      <c r="F356" s="4">
        <f t="shared" si="27"/>
        <v>3.8502865552768251</v>
      </c>
      <c r="G356" s="4">
        <f t="shared" si="28"/>
        <v>6.6732392698158982</v>
      </c>
      <c r="I356" s="4">
        <f t="shared" si="29"/>
        <v>1.0251267580561549</v>
      </c>
    </row>
    <row r="357" spans="1:9" x14ac:dyDescent="0.2">
      <c r="A357" s="4">
        <f>IF('True_Odds_Calculator_3-way'!A358="","",'True_Odds_Calculator_3-way'!A358)</f>
        <v>3.18</v>
      </c>
      <c r="B357" s="4">
        <f>IF('True_Odds_Calculator_3-way'!B358="","",'True_Odds_Calculator_3-way'!B358)</f>
        <v>3.62</v>
      </c>
      <c r="C357" s="4">
        <f>IF('True_Odds_Calculator_3-way'!C358="","",'True_Odds_Calculator_3-way'!C358)</f>
        <v>2.31</v>
      </c>
      <c r="D357" s="4">
        <f t="shared" si="25"/>
        <v>2.3608935628116168E-2</v>
      </c>
      <c r="E357" s="4">
        <f t="shared" si="26"/>
        <v>3.261623671091578</v>
      </c>
      <c r="F357" s="4">
        <f t="shared" si="27"/>
        <v>3.7261510212523383</v>
      </c>
      <c r="G357" s="4">
        <f t="shared" si="28"/>
        <v>2.352770737932667</v>
      </c>
      <c r="I357" s="4">
        <f t="shared" si="29"/>
        <v>1.0236089356281162</v>
      </c>
    </row>
    <row r="358" spans="1:9" x14ac:dyDescent="0.2">
      <c r="A358" s="4">
        <f>IF('True_Odds_Calculator_3-way'!A359="","",'True_Odds_Calculator_3-way'!A359)</f>
        <v>3.42</v>
      </c>
      <c r="B358" s="4">
        <f>IF('True_Odds_Calculator_3-way'!B359="","",'True_Odds_Calculator_3-way'!B359)</f>
        <v>3.15</v>
      </c>
      <c r="C358" s="4">
        <f>IF('True_Odds_Calculator_3-way'!C359="","",'True_Odds_Calculator_3-way'!C359)</f>
        <v>2.42</v>
      </c>
      <c r="D358" s="4">
        <f t="shared" si="25"/>
        <v>2.3081118774898712E-2</v>
      </c>
      <c r="E358" s="4">
        <f t="shared" si="26"/>
        <v>3.512420477418416</v>
      </c>
      <c r="F358" s="4">
        <f t="shared" si="27"/>
        <v>3.2282368849231409</v>
      </c>
      <c r="G358" s="4">
        <f t="shared" si="28"/>
        <v>2.4659122509321425</v>
      </c>
      <c r="I358" s="4">
        <f t="shared" si="29"/>
        <v>1.0230811187748987</v>
      </c>
    </row>
    <row r="359" spans="1:9" x14ac:dyDescent="0.2">
      <c r="A359" s="4">
        <f>IF('True_Odds_Calculator_3-way'!A360="","",'True_Odds_Calculator_3-way'!A360)</f>
        <v>1.25</v>
      </c>
      <c r="B359" s="4">
        <f>IF('True_Odds_Calculator_3-way'!B360="","",'True_Odds_Calculator_3-way'!B360)</f>
        <v>6.88</v>
      </c>
      <c r="C359" s="4">
        <f>IF('True_Odds_Calculator_3-way'!C360="","",'True_Odds_Calculator_3-way'!C360)</f>
        <v>11.21</v>
      </c>
      <c r="D359" s="4">
        <f t="shared" si="25"/>
        <v>3.4554903221791333E-2</v>
      </c>
      <c r="E359" s="4">
        <f t="shared" si="26"/>
        <v>1.2682602543115755</v>
      </c>
      <c r="F359" s="4">
        <f t="shared" si="27"/>
        <v>7.4721362469061843</v>
      </c>
      <c r="G359" s="4">
        <f t="shared" si="28"/>
        <v>12.87203977088128</v>
      </c>
      <c r="I359" s="4">
        <f t="shared" si="29"/>
        <v>1.0345549032217913</v>
      </c>
    </row>
    <row r="360" spans="1:9" x14ac:dyDescent="0.2">
      <c r="A360" s="4">
        <f>IF('True_Odds_Calculator_3-way'!A361="","",'True_Odds_Calculator_3-way'!A361)</f>
        <v>6.23</v>
      </c>
      <c r="B360" s="4">
        <f>IF('True_Odds_Calculator_3-way'!B361="","",'True_Odds_Calculator_3-way'!B361)</f>
        <v>3.34</v>
      </c>
      <c r="C360" s="4">
        <f>IF('True_Odds_Calculator_3-way'!C361="","",'True_Odds_Calculator_3-way'!C361)</f>
        <v>1.74</v>
      </c>
      <c r="D360" s="4">
        <f t="shared" si="25"/>
        <v>3.4627484942662434E-2</v>
      </c>
      <c r="E360" s="4">
        <f t="shared" si="26"/>
        <v>6.7127091981814813</v>
      </c>
      <c r="F360" s="4">
        <f t="shared" si="27"/>
        <v>3.4739265858032216</v>
      </c>
      <c r="G360" s="4">
        <f t="shared" si="28"/>
        <v>1.7756622972883105</v>
      </c>
      <c r="I360" s="4">
        <f t="shared" si="29"/>
        <v>1.0346274849426624</v>
      </c>
    </row>
    <row r="361" spans="1:9" x14ac:dyDescent="0.2">
      <c r="A361" s="4">
        <f>IF('True_Odds_Calculator_3-way'!A362="","",'True_Odds_Calculator_3-way'!A362)</f>
        <v>2.02</v>
      </c>
      <c r="B361" s="4">
        <f>IF('True_Odds_Calculator_3-way'!B362="","",'True_Odds_Calculator_3-way'!B362)</f>
        <v>3.11</v>
      </c>
      <c r="C361" s="4">
        <f>IF('True_Odds_Calculator_3-way'!C362="","",'True_Odds_Calculator_3-way'!C362)</f>
        <v>4.59</v>
      </c>
      <c r="D361" s="4">
        <f t="shared" si="25"/>
        <v>3.4457837057900287E-2</v>
      </c>
      <c r="E361" s="4">
        <f t="shared" si="26"/>
        <v>2.0679804771082031</v>
      </c>
      <c r="F361" s="4">
        <f t="shared" si="27"/>
        <v>3.2252086157684134</v>
      </c>
      <c r="G361" s="4">
        <f t="shared" si="28"/>
        <v>4.8454547521934401</v>
      </c>
      <c r="I361" s="4">
        <f t="shared" si="29"/>
        <v>1.0344578370579003</v>
      </c>
    </row>
    <row r="362" spans="1:9" x14ac:dyDescent="0.2">
      <c r="A362" s="4">
        <f>IF('True_Odds_Calculator_3-way'!A363="","",'True_Odds_Calculator_3-way'!A363)</f>
        <v>2.36</v>
      </c>
      <c r="B362" s="4">
        <f>IF('True_Odds_Calculator_3-way'!B363="","",'True_Odds_Calculator_3-way'!B363)</f>
        <v>3.09</v>
      </c>
      <c r="C362" s="4">
        <f>IF('True_Odds_Calculator_3-way'!C363="","",'True_Odds_Calculator_3-way'!C363)</f>
        <v>3.5</v>
      </c>
      <c r="D362" s="4">
        <f t="shared" si="25"/>
        <v>3.306769474286364E-2</v>
      </c>
      <c r="E362" s="4">
        <f t="shared" si="26"/>
        <v>2.4230309167431416</v>
      </c>
      <c r="F362" s="4">
        <f t="shared" si="27"/>
        <v>3.1989555481283429</v>
      </c>
      <c r="G362" s="4">
        <f t="shared" si="28"/>
        <v>3.6404446303938549</v>
      </c>
      <c r="I362" s="4">
        <f t="shared" si="29"/>
        <v>1.0330676947428636</v>
      </c>
    </row>
    <row r="363" spans="1:9" x14ac:dyDescent="0.2">
      <c r="A363" s="4">
        <f>IF('True_Odds_Calculator_3-way'!A364="","",'True_Odds_Calculator_3-way'!A364)</f>
        <v>2</v>
      </c>
      <c r="B363" s="4">
        <f>IF('True_Odds_Calculator_3-way'!B364="","",'True_Odds_Calculator_3-way'!B364)</f>
        <v>3.53</v>
      </c>
      <c r="C363" s="4">
        <f>IF('True_Odds_Calculator_3-way'!C364="","",'True_Odds_Calculator_3-way'!C364)</f>
        <v>4</v>
      </c>
      <c r="D363" s="4">
        <f t="shared" si="25"/>
        <v>3.3286118980170087E-2</v>
      </c>
      <c r="E363" s="4">
        <f t="shared" si="26"/>
        <v>2.0453887011105749</v>
      </c>
      <c r="F363" s="4">
        <f t="shared" si="27"/>
        <v>3.6738941890719867</v>
      </c>
      <c r="G363" s="4">
        <f t="shared" si="28"/>
        <v>4.1857707509881426</v>
      </c>
      <c r="I363" s="4">
        <f t="shared" si="29"/>
        <v>1.0332861189801701</v>
      </c>
    </row>
    <row r="364" spans="1:9" x14ac:dyDescent="0.2">
      <c r="A364" s="4">
        <f>IF('True_Odds_Calculator_3-way'!A365="","",'True_Odds_Calculator_3-way'!A365)</f>
        <v>1.96</v>
      </c>
      <c r="B364" s="4">
        <f>IF('True_Odds_Calculator_3-way'!B365="","",'True_Odds_Calculator_3-way'!B365)</f>
        <v>3.25</v>
      </c>
      <c r="C364" s="4">
        <f>IF('True_Odds_Calculator_3-way'!C365="","",'True_Odds_Calculator_3-way'!C365)</f>
        <v>4.58</v>
      </c>
      <c r="D364" s="4">
        <f t="shared" si="25"/>
        <v>3.6237000678672526E-2</v>
      </c>
      <c r="E364" s="4">
        <f t="shared" si="26"/>
        <v>2.0075279027840853</v>
      </c>
      <c r="F364" s="4">
        <f t="shared" si="27"/>
        <v>3.3827976438940679</v>
      </c>
      <c r="G364" s="4">
        <f t="shared" si="28"/>
        <v>4.8482119117256044</v>
      </c>
      <c r="I364" s="4">
        <f t="shared" si="29"/>
        <v>1.0362370006786725</v>
      </c>
    </row>
    <row r="365" spans="1:9" x14ac:dyDescent="0.2">
      <c r="A365" s="4">
        <f>IF('True_Odds_Calculator_3-way'!A366="","",'True_Odds_Calculator_3-way'!A366)</f>
        <v>2.2000000000000002</v>
      </c>
      <c r="B365" s="4">
        <f>IF('True_Odds_Calculator_3-way'!B366="","",'True_Odds_Calculator_3-way'!B366)</f>
        <v>3.34</v>
      </c>
      <c r="C365" s="4">
        <f>IF('True_Odds_Calculator_3-way'!C366="","",'True_Odds_Calculator_3-way'!C366)</f>
        <v>3.49</v>
      </c>
      <c r="D365" s="4">
        <f t="shared" si="25"/>
        <v>4.0479603439643075E-2</v>
      </c>
      <c r="E365" s="4">
        <f t="shared" si="26"/>
        <v>2.267305046723243</v>
      </c>
      <c r="F365" s="4">
        <f t="shared" si="27"/>
        <v>3.4976286511316634</v>
      </c>
      <c r="G365" s="4">
        <f t="shared" si="28"/>
        <v>3.6624703892997776</v>
      </c>
      <c r="I365" s="4">
        <f t="shared" si="29"/>
        <v>1.0404796034396431</v>
      </c>
    </row>
    <row r="366" spans="1:9" x14ac:dyDescent="0.2">
      <c r="A366" s="4">
        <f>IF('True_Odds_Calculator_3-way'!A367="","",'True_Odds_Calculator_3-way'!A367)</f>
        <v>2.3199999999999998</v>
      </c>
      <c r="B366" s="4">
        <f>IF('True_Odds_Calculator_3-way'!B367="","",'True_Odds_Calculator_3-way'!B367)</f>
        <v>4.09</v>
      </c>
      <c r="C366" s="4">
        <f>IF('True_Odds_Calculator_3-way'!C367="","",'True_Odds_Calculator_3-way'!C367)</f>
        <v>2.75</v>
      </c>
      <c r="D366" s="4">
        <f t="shared" si="25"/>
        <v>3.9169623901096795E-2</v>
      </c>
      <c r="E366" s="4">
        <f t="shared" si="26"/>
        <v>2.3924707521912936</v>
      </c>
      <c r="F366" s="4">
        <f t="shared" si="27"/>
        <v>4.3207325352275925</v>
      </c>
      <c r="G366" s="4">
        <f t="shared" si="28"/>
        <v>2.8524174418731758</v>
      </c>
      <c r="I366" s="4">
        <f t="shared" si="29"/>
        <v>1.0391696239010968</v>
      </c>
    </row>
    <row r="367" spans="1:9" x14ac:dyDescent="0.2">
      <c r="A367" s="4">
        <f>IF('True_Odds_Calculator_3-way'!A368="","",'True_Odds_Calculator_3-way'!A368)</f>
        <v>1.61</v>
      </c>
      <c r="B367" s="4">
        <f>IF('True_Odds_Calculator_3-way'!B368="","",'True_Odds_Calculator_3-way'!B368)</f>
        <v>4</v>
      </c>
      <c r="C367" s="4">
        <f>IF('True_Odds_Calculator_3-way'!C368="","",'True_Odds_Calculator_3-way'!C368)</f>
        <v>5.83</v>
      </c>
      <c r="D367" s="4">
        <f t="shared" si="25"/>
        <v>4.2644599043286435E-2</v>
      </c>
      <c r="E367" s="4">
        <f t="shared" si="26"/>
        <v>1.6477093692262457</v>
      </c>
      <c r="F367" s="4">
        <f t="shared" si="27"/>
        <v>4.2411494928043734</v>
      </c>
      <c r="G367" s="4">
        <f t="shared" si="28"/>
        <v>6.3568054450332694</v>
      </c>
      <c r="I367" s="4">
        <f t="shared" si="29"/>
        <v>1.0426445990432864</v>
      </c>
    </row>
    <row r="368" spans="1:9" x14ac:dyDescent="0.2">
      <c r="A368" s="4">
        <f>IF('True_Odds_Calculator_3-way'!A369="","",'True_Odds_Calculator_3-way'!A369)</f>
        <v>3.8</v>
      </c>
      <c r="B368" s="4">
        <f>IF('True_Odds_Calculator_3-way'!B369="","",'True_Odds_Calculator_3-way'!B369)</f>
        <v>3.28</v>
      </c>
      <c r="C368" s="4">
        <f>IF('True_Odds_Calculator_3-way'!C369="","",'True_Odds_Calculator_3-way'!C369)</f>
        <v>2.12</v>
      </c>
      <c r="D368" s="4">
        <f t="shared" si="25"/>
        <v>3.9734056724876954E-2</v>
      </c>
      <c r="E368" s="4">
        <f t="shared" si="26"/>
        <v>4.0013891356668649</v>
      </c>
      <c r="F368" s="4">
        <f t="shared" si="27"/>
        <v>3.4289629588616348</v>
      </c>
      <c r="G368" s="4">
        <f t="shared" si="28"/>
        <v>2.1812466430099762</v>
      </c>
      <c r="I368" s="4">
        <f t="shared" si="29"/>
        <v>1.039734056724877</v>
      </c>
    </row>
    <row r="369" spans="1:9" x14ac:dyDescent="0.2">
      <c r="A369" s="4">
        <f>IF('True_Odds_Calculator_3-way'!A370="","",'True_Odds_Calculator_3-way'!A370)</f>
        <v>2.31</v>
      </c>
      <c r="B369" s="4">
        <f>IF('True_Odds_Calculator_3-way'!B370="","",'True_Odds_Calculator_3-way'!B370)</f>
        <v>2.93</v>
      </c>
      <c r="C369" s="4">
        <f>IF('True_Odds_Calculator_3-way'!C370="","",'True_Odds_Calculator_3-way'!C370)</f>
        <v>3.62</v>
      </c>
      <c r="D369" s="4">
        <f t="shared" si="25"/>
        <v>5.0440455150729813E-2</v>
      </c>
      <c r="E369" s="4">
        <f t="shared" si="26"/>
        <v>2.4033438327415304</v>
      </c>
      <c r="F369" s="4">
        <f t="shared" si="27"/>
        <v>3.08182134009561</v>
      </c>
      <c r="G369" s="4">
        <f t="shared" si="28"/>
        <v>3.8546101362385925</v>
      </c>
      <c r="I369" s="4">
        <f t="shared" si="29"/>
        <v>1.0504404551507298</v>
      </c>
    </row>
    <row r="370" spans="1:9" x14ac:dyDescent="0.2">
      <c r="A370" s="4">
        <f>IF('True_Odds_Calculator_3-way'!A371="","",'True_Odds_Calculator_3-way'!A371)</f>
        <v>2.88</v>
      </c>
      <c r="B370" s="4">
        <f>IF('True_Odds_Calculator_3-way'!B371="","",'True_Odds_Calculator_3-way'!B371)</f>
        <v>3.13</v>
      </c>
      <c r="C370" s="4">
        <f>IF('True_Odds_Calculator_3-way'!C371="","",'True_Odds_Calculator_3-way'!C371)</f>
        <v>2.73</v>
      </c>
      <c r="D370" s="4">
        <f t="shared" si="25"/>
        <v>3.3011406413962385E-2</v>
      </c>
      <c r="E370" s="4">
        <f t="shared" si="26"/>
        <v>2.9742570313353571</v>
      </c>
      <c r="F370" s="4">
        <f t="shared" si="27"/>
        <v>3.2416485369890213</v>
      </c>
      <c r="G370" s="4">
        <f t="shared" si="28"/>
        <v>2.8145501557481332</v>
      </c>
      <c r="I370" s="4">
        <f t="shared" si="29"/>
        <v>1.0330114064139624</v>
      </c>
    </row>
    <row r="371" spans="1:9" x14ac:dyDescent="0.2">
      <c r="A371" s="4">
        <f>IF('True_Odds_Calculator_3-way'!A372="","",'True_Odds_Calculator_3-way'!A372)</f>
        <v>1.76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5.15</v>
      </c>
      <c r="D371" s="4">
        <f t="shared" si="25"/>
        <v>2.4823767064421354E-2</v>
      </c>
      <c r="E371" s="4">
        <f t="shared" si="26"/>
        <v>1.7860101601110483</v>
      </c>
      <c r="F371" s="4">
        <f t="shared" si="27"/>
        <v>3.9340247900681753</v>
      </c>
      <c r="G371" s="4">
        <f t="shared" si="28"/>
        <v>5.3792312796671142</v>
      </c>
      <c r="I371" s="4">
        <f t="shared" si="29"/>
        <v>1.0248237670644214</v>
      </c>
    </row>
    <row r="372" spans="1:9" x14ac:dyDescent="0.2">
      <c r="A372" s="4">
        <f>IF('True_Odds_Calculator_3-way'!A373="","",'True_Odds_Calculator_3-way'!A373)</f>
        <v>2.81</v>
      </c>
      <c r="B372" s="4">
        <f>IF('True_Odds_Calculator_3-way'!B373="","",'True_Odds_Calculator_3-way'!B373)</f>
        <v>3.01</v>
      </c>
      <c r="C372" s="4">
        <f>IF('True_Odds_Calculator_3-way'!C373="","",'True_Odds_Calculator_3-way'!C373)</f>
        <v>2.9</v>
      </c>
      <c r="D372" s="4">
        <f t="shared" si="25"/>
        <v>3.2925385949155395E-2</v>
      </c>
      <c r="E372" s="4">
        <f t="shared" si="26"/>
        <v>2.8994183863363143</v>
      </c>
      <c r="F372" s="4">
        <f t="shared" si="27"/>
        <v>3.1128328607464062</v>
      </c>
      <c r="G372" s="4">
        <f t="shared" si="28"/>
        <v>2.9953351469001315</v>
      </c>
      <c r="I372" s="4">
        <f t="shared" si="29"/>
        <v>1.0329253859491554</v>
      </c>
    </row>
    <row r="373" spans="1:9" x14ac:dyDescent="0.2">
      <c r="A373" s="4">
        <f>IF('True_Odds_Calculator_3-way'!A374="","",'True_Odds_Calculator_3-way'!A374)</f>
        <v>1.94</v>
      </c>
      <c r="B373" s="4">
        <f>IF('True_Odds_Calculator_3-way'!B374="","",'True_Odds_Calculator_3-way'!B374)</f>
        <v>3.59</v>
      </c>
      <c r="C373" s="4">
        <f>IF('True_Odds_Calculator_3-way'!C374="","",'True_Odds_Calculator_3-way'!C374)</f>
        <v>4.0599999999999996</v>
      </c>
      <c r="D373" s="4">
        <f t="shared" si="25"/>
        <v>4.0320868278411304E-2</v>
      </c>
      <c r="E373" s="4">
        <f t="shared" si="26"/>
        <v>1.9919381161110032</v>
      </c>
      <c r="F373" s="4">
        <f t="shared" si="27"/>
        <v>3.7720014819639549</v>
      </c>
      <c r="G373" s="4">
        <f t="shared" si="28"/>
        <v>4.2943312424482416</v>
      </c>
      <c r="I373" s="4">
        <f t="shared" si="29"/>
        <v>1.0403208682784113</v>
      </c>
    </row>
    <row r="374" spans="1:9" x14ac:dyDescent="0.2">
      <c r="A374" s="4">
        <f>IF('True_Odds_Calculator_3-way'!A375="","",'True_Odds_Calculator_3-way'!A375)</f>
        <v>3.72</v>
      </c>
      <c r="B374" s="4">
        <f>IF('True_Odds_Calculator_3-way'!B375="","",'True_Odds_Calculator_3-way'!B375)</f>
        <v>3.06</v>
      </c>
      <c r="C374" s="4">
        <f>IF('True_Odds_Calculator_3-way'!C375="","",'True_Odds_Calculator_3-way'!C375)</f>
        <v>2.25</v>
      </c>
      <c r="D374" s="4">
        <f t="shared" si="25"/>
        <v>4.0059034366434654E-2</v>
      </c>
      <c r="E374" s="4">
        <f t="shared" si="26"/>
        <v>3.9144429160935346</v>
      </c>
      <c r="F374" s="4">
        <f t="shared" si="27"/>
        <v>3.1903587443946182</v>
      </c>
      <c r="G374" s="4">
        <f t="shared" si="28"/>
        <v>2.3196935115748287</v>
      </c>
      <c r="I374" s="4">
        <f t="shared" si="29"/>
        <v>1.0400590343664347</v>
      </c>
    </row>
    <row r="375" spans="1:9" x14ac:dyDescent="0.2">
      <c r="A375" s="4">
        <f>IF('True_Odds_Calculator_3-way'!A376="","",'True_Odds_Calculator_3-way'!A376)</f>
        <v>2.99</v>
      </c>
      <c r="B375" s="4">
        <f>IF('True_Odds_Calculator_3-way'!B376="","",'True_Odds_Calculator_3-way'!B376)</f>
        <v>2.88</v>
      </c>
      <c r="C375" s="4">
        <f>IF('True_Odds_Calculator_3-way'!C376="","",'True_Odds_Calculator_3-way'!C376)</f>
        <v>2.8</v>
      </c>
      <c r="D375" s="4">
        <f t="shared" si="25"/>
        <v>3.8813239900196361E-2</v>
      </c>
      <c r="E375" s="4">
        <f t="shared" si="26"/>
        <v>3.1103191584509222</v>
      </c>
      <c r="F375" s="4">
        <f t="shared" si="27"/>
        <v>2.9914640763336555</v>
      </c>
      <c r="G375" s="4">
        <f t="shared" si="28"/>
        <v>2.9052444878575412</v>
      </c>
      <c r="I375" s="4">
        <f t="shared" si="29"/>
        <v>1.0388132399001964</v>
      </c>
    </row>
    <row r="376" spans="1:9" x14ac:dyDescent="0.2">
      <c r="A376" s="4">
        <f>IF('True_Odds_Calculator_3-way'!A377="","",'True_Odds_Calculator_3-way'!A377)</f>
        <v>3.41</v>
      </c>
      <c r="B376" s="4">
        <f>IF('True_Odds_Calculator_3-way'!B377="","",'True_Odds_Calculator_3-way'!B377)</f>
        <v>3.64</v>
      </c>
      <c r="C376" s="4">
        <f>IF('True_Odds_Calculator_3-way'!C377="","",'True_Odds_Calculator_3-way'!C377)</f>
        <v>2.15</v>
      </c>
      <c r="D376" s="4">
        <f t="shared" si="25"/>
        <v>3.3096685759851363E-2</v>
      </c>
      <c r="E376" s="4">
        <f t="shared" si="26"/>
        <v>3.5432985347045061</v>
      </c>
      <c r="F376" s="4">
        <f t="shared" si="27"/>
        <v>3.7922880964944761</v>
      </c>
      <c r="G376" s="4">
        <f t="shared" si="28"/>
        <v>2.202235464857198</v>
      </c>
      <c r="I376" s="4">
        <f t="shared" si="29"/>
        <v>1.0330966857598514</v>
      </c>
    </row>
    <row r="377" spans="1:9" x14ac:dyDescent="0.2">
      <c r="A377" s="4">
        <f>IF('True_Odds_Calculator_3-way'!A378="","",'True_Odds_Calculator_3-way'!A378)</f>
        <v>3.08</v>
      </c>
      <c r="B377" s="4">
        <f>IF('True_Odds_Calculator_3-way'!B378="","",'True_Odds_Calculator_3-way'!B378)</f>
        <v>3.59</v>
      </c>
      <c r="C377" s="4">
        <f>IF('True_Odds_Calculator_3-way'!C378="","",'True_Odds_Calculator_3-way'!C378)</f>
        <v>2.33</v>
      </c>
      <c r="D377" s="4">
        <f t="shared" si="25"/>
        <v>3.2411406064974058E-2</v>
      </c>
      <c r="E377" s="4">
        <f t="shared" si="26"/>
        <v>3.186016977728253</v>
      </c>
      <c r="F377" s="4">
        <f t="shared" si="27"/>
        <v>3.7348589284250795</v>
      </c>
      <c r="G377" s="4">
        <f t="shared" si="28"/>
        <v>2.390167344866692</v>
      </c>
      <c r="I377" s="4">
        <f t="shared" si="29"/>
        <v>1.0324114060649741</v>
      </c>
    </row>
    <row r="378" spans="1: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3.76</v>
      </c>
      <c r="C378" s="4">
        <f>IF('True_Odds_Calculator_3-way'!C379="","",'True_Odds_Calculator_3-way'!C379)</f>
        <v>4.33</v>
      </c>
      <c r="D378" s="4">
        <f t="shared" si="25"/>
        <v>3.7444869566141126E-2</v>
      </c>
      <c r="E378" s="4">
        <f t="shared" si="26"/>
        <v>1.8937280805992633</v>
      </c>
      <c r="F378" s="4">
        <f t="shared" si="27"/>
        <v>3.9451494257691335</v>
      </c>
      <c r="G378" s="4">
        <f t="shared" si="28"/>
        <v>4.577386832338914</v>
      </c>
      <c r="I378" s="4">
        <f t="shared" si="29"/>
        <v>1.0374448695661411</v>
      </c>
    </row>
    <row r="379" spans="1:9" x14ac:dyDescent="0.2">
      <c r="A379" s="4">
        <f>IF('True_Odds_Calculator_3-way'!A380="","",'True_Odds_Calculator_3-way'!A380)</f>
        <v>2.7</v>
      </c>
      <c r="B379" s="4">
        <f>IF('True_Odds_Calculator_3-way'!B380="","",'True_Odds_Calculator_3-way'!B380)</f>
        <v>3.87</v>
      </c>
      <c r="C379" s="4">
        <f>IF('True_Odds_Calculator_3-way'!C380="","",'True_Odds_Calculator_3-way'!C380)</f>
        <v>2.54</v>
      </c>
      <c r="D379" s="4">
        <f t="shared" si="25"/>
        <v>2.2469090588482565E-2</v>
      </c>
      <c r="E379" s="4">
        <f t="shared" si="26"/>
        <v>2.7557268077524499</v>
      </c>
      <c r="F379" s="4">
        <f t="shared" si="27"/>
        <v>3.9855208267634943</v>
      </c>
      <c r="G379" s="4">
        <f t="shared" si="28"/>
        <v>2.5892575964223208</v>
      </c>
      <c r="I379" s="4">
        <f t="shared" si="29"/>
        <v>1.0224690905884826</v>
      </c>
    </row>
    <row r="380" spans="1: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3.96</v>
      </c>
      <c r="C380" s="4">
        <f>IF('True_Odds_Calculator_3-way'!C381="","",'True_Odds_Calculator_3-way'!C381)</f>
        <v>4.71</v>
      </c>
      <c r="D380" s="4">
        <f t="shared" si="25"/>
        <v>2.3498695455425933E-2</v>
      </c>
      <c r="E380" s="4">
        <f t="shared" si="26"/>
        <v>1.8154542816760852</v>
      </c>
      <c r="F380" s="4">
        <f t="shared" si="27"/>
        <v>4.0867643941014906</v>
      </c>
      <c r="G380" s="4">
        <f t="shared" si="28"/>
        <v>4.8904221074082352</v>
      </c>
      <c r="I380" s="4">
        <f t="shared" si="29"/>
        <v>1.0234986954554259</v>
      </c>
    </row>
    <row r="381" spans="1:9" x14ac:dyDescent="0.2">
      <c r="A381" s="4">
        <f>IF('True_Odds_Calculator_3-way'!A382="","",'True_Odds_Calculator_3-way'!A382)</f>
        <v>2.19</v>
      </c>
      <c r="B381" s="4">
        <f>IF('True_Odds_Calculator_3-way'!B382="","",'True_Odds_Calculator_3-way'!B382)</f>
        <v>3.65</v>
      </c>
      <c r="C381" s="4">
        <f>IF('True_Odds_Calculator_3-way'!C382="","",'True_Odds_Calculator_3-way'!C382)</f>
        <v>3.42</v>
      </c>
      <c r="D381" s="4">
        <f t="shared" si="25"/>
        <v>2.2991268124649356E-2</v>
      </c>
      <c r="E381" s="4">
        <f t="shared" si="26"/>
        <v>2.22738357223577</v>
      </c>
      <c r="F381" s="4">
        <f t="shared" si="27"/>
        <v>3.7550386042314234</v>
      </c>
      <c r="G381" s="4">
        <f t="shared" si="28"/>
        <v>3.5120510175372779</v>
      </c>
      <c r="I381" s="4">
        <f t="shared" si="29"/>
        <v>1.0229912681246494</v>
      </c>
    </row>
    <row r="382" spans="1:9" x14ac:dyDescent="0.2">
      <c r="A382" s="4">
        <f>IF('True_Odds_Calculator_3-way'!A383="","",'True_Odds_Calculator_3-way'!A383)</f>
        <v>6.22</v>
      </c>
      <c r="B382" s="4">
        <f>IF('True_Odds_Calculator_3-way'!B383="","",'True_Odds_Calculator_3-way'!B383)</f>
        <v>4.78</v>
      </c>
      <c r="C382" s="4">
        <f>IF('True_Odds_Calculator_3-way'!C383="","",'True_Odds_Calculator_3-way'!C383)</f>
        <v>1.53</v>
      </c>
      <c r="D382" s="4">
        <f t="shared" si="25"/>
        <v>2.3571496342396525E-2</v>
      </c>
      <c r="E382" s="4">
        <f t="shared" si="26"/>
        <v>6.5396005395451446</v>
      </c>
      <c r="F382" s="4">
        <f t="shared" si="27"/>
        <v>4.9665291822982169</v>
      </c>
      <c r="G382" s="4">
        <f t="shared" si="28"/>
        <v>1.5486166378212305</v>
      </c>
      <c r="I382" s="4">
        <f t="shared" si="29"/>
        <v>1.0235714963423965</v>
      </c>
    </row>
    <row r="383" spans="1:9" x14ac:dyDescent="0.2">
      <c r="A383" s="4">
        <f>IF('True_Odds_Calculator_3-way'!A384="","",'True_Odds_Calculator_3-way'!A384)</f>
        <v>1.75</v>
      </c>
      <c r="B383" s="4">
        <f>IF('True_Odds_Calculator_3-way'!B384="","",'True_Odds_Calculator_3-way'!B384)</f>
        <v>4.12</v>
      </c>
      <c r="C383" s="4">
        <f>IF('True_Odds_Calculator_3-way'!C384="","",'True_Odds_Calculator_3-way'!C384)</f>
        <v>4.6500000000000004</v>
      </c>
      <c r="D383" s="4">
        <f t="shared" si="25"/>
        <v>2.9200781471373283E-2</v>
      </c>
      <c r="E383" s="4">
        <f t="shared" si="26"/>
        <v>1.7803256925391626</v>
      </c>
      <c r="F383" s="4">
        <f t="shared" si="27"/>
        <v>4.292124522585187</v>
      </c>
      <c r="G383" s="4">
        <f t="shared" si="28"/>
        <v>4.8704421093409511</v>
      </c>
      <c r="I383" s="4">
        <f t="shared" si="29"/>
        <v>1.0292007814713733</v>
      </c>
    </row>
    <row r="384" spans="1:9" x14ac:dyDescent="0.2">
      <c r="A384" s="4">
        <f>IF('True_Odds_Calculator_3-way'!A385="","",'True_Odds_Calculator_3-way'!A385)</f>
        <v>1.53</v>
      </c>
      <c r="B384" s="4">
        <f>IF('True_Odds_Calculator_3-way'!B385="","",'True_Odds_Calculator_3-way'!B385)</f>
        <v>4.47</v>
      </c>
      <c r="C384" s="4">
        <f>IF('True_Odds_Calculator_3-way'!C385="","",'True_Odds_Calculator_3-way'!C385)</f>
        <v>6.54</v>
      </c>
      <c r="D384" s="4">
        <f t="shared" si="25"/>
        <v>3.0213616551026945E-2</v>
      </c>
      <c r="E384" s="4">
        <f t="shared" si="26"/>
        <v>1.5539446467258244</v>
      </c>
      <c r="F384" s="4">
        <f t="shared" si="27"/>
        <v>4.6807179100138576</v>
      </c>
      <c r="G384" s="4">
        <f t="shared" si="28"/>
        <v>7.0011345141170933</v>
      </c>
      <c r="I384" s="4">
        <f t="shared" si="29"/>
        <v>1.0302136165510269</v>
      </c>
    </row>
    <row r="385" spans="1:9" x14ac:dyDescent="0.2">
      <c r="A385" s="4">
        <f>IF('True_Odds_Calculator_3-way'!A386="","",'True_Odds_Calculator_3-way'!A386)</f>
        <v>2.73</v>
      </c>
      <c r="B385" s="4">
        <f>IF('True_Odds_Calculator_3-way'!B386="","",'True_Odds_Calculator_3-way'!B386)</f>
        <v>3.27</v>
      </c>
      <c r="C385" s="4">
        <f>IF('True_Odds_Calculator_3-way'!C386="","",'True_Odds_Calculator_3-way'!C386)</f>
        <v>2.82</v>
      </c>
      <c r="D385" s="4">
        <f t="shared" si="25"/>
        <v>2.6720692931897272E-2</v>
      </c>
      <c r="E385" s="4">
        <f t="shared" si="26"/>
        <v>2.7980365834872147</v>
      </c>
      <c r="F385" s="4">
        <f t="shared" si="27"/>
        <v>3.3680977162769756</v>
      </c>
      <c r="G385" s="4">
        <f t="shared" si="28"/>
        <v>2.8926561501407462</v>
      </c>
      <c r="I385" s="4">
        <f t="shared" si="29"/>
        <v>1.0267206929318973</v>
      </c>
    </row>
    <row r="386" spans="1:9" x14ac:dyDescent="0.2">
      <c r="A386" s="4">
        <f>IF('True_Odds_Calculator_3-way'!A387="","",'True_Odds_Calculator_3-way'!A387)</f>
        <v>1.87</v>
      </c>
      <c r="B386" s="4">
        <f>IF('True_Odds_Calculator_3-way'!B387="","",'True_Odds_Calculator_3-way'!B387)</f>
        <v>3.53</v>
      </c>
      <c r="C386" s="4">
        <f>IF('True_Odds_Calculator_3-way'!C387="","",'True_Odds_Calculator_3-way'!C387)</f>
        <v>4.7</v>
      </c>
      <c r="D386" s="4">
        <f t="shared" si="25"/>
        <v>3.0811434715748431E-2</v>
      </c>
      <c r="E386" s="4">
        <f t="shared" si="26"/>
        <v>1.9066181153436697</v>
      </c>
      <c r="F386" s="4">
        <f t="shared" si="27"/>
        <v>3.6627938138771796</v>
      </c>
      <c r="G386" s="4">
        <f t="shared" si="28"/>
        <v>4.9383818538077193</v>
      </c>
      <c r="I386" s="4">
        <f t="shared" si="29"/>
        <v>1.0308114347157484</v>
      </c>
    </row>
    <row r="387" spans="1:9" x14ac:dyDescent="0.2">
      <c r="A387" s="4">
        <f>IF('True_Odds_Calculator_3-way'!A388="","",'True_Odds_Calculator_3-way'!A388)</f>
        <v>5.59</v>
      </c>
      <c r="B387" s="4">
        <f>IF('True_Odds_Calculator_3-way'!B388="","",'True_Odds_Calculator_3-way'!B388)</f>
        <v>3.9</v>
      </c>
      <c r="C387" s="4">
        <f>IF('True_Odds_Calculator_3-way'!C388="","",'True_Odds_Calculator_3-way'!C388)</f>
        <v>1.7</v>
      </c>
      <c r="D387" s="4">
        <f t="shared" ref="D387:D450" si="30">IF(A387="","",((1/A387)+(1/B387)+(1/C387))-1)</f>
        <v>2.3536427093198586E-2</v>
      </c>
      <c r="E387" s="4">
        <f t="shared" ref="E387:E450" si="31">IF(A387="","",(3*A387)/(3-($D387*A387)))</f>
        <v>5.8464009843461611</v>
      </c>
      <c r="F387" s="4">
        <f t="shared" ref="F387:F450" si="32">IF(B387="","",(3*B387)/(3-($D387*B387)))</f>
        <v>4.023096100475092</v>
      </c>
      <c r="G387" s="4">
        <f t="shared" ref="G387:G450" si="33">IF(C387="","",(3*C387)/(3-($D387*C387)))</f>
        <v>1.7229799149862002</v>
      </c>
      <c r="I387" s="4">
        <f t="shared" ref="I387:I450" si="34">IF(A387="","",D387+1)</f>
        <v>1.0235364270931986</v>
      </c>
    </row>
    <row r="388" spans="1:9" x14ac:dyDescent="0.2">
      <c r="A388" s="4">
        <f>IF('True_Odds_Calculator_3-way'!A389="","",'True_Odds_Calculator_3-way'!A389)</f>
        <v>1.1100000000000001</v>
      </c>
      <c r="B388" s="4">
        <f>IF('True_Odds_Calculator_3-way'!B389="","",'True_Odds_Calculator_3-way'!B389)</f>
        <v>9.75</v>
      </c>
      <c r="C388" s="4">
        <f>IF('True_Odds_Calculator_3-way'!C389="","",'True_Odds_Calculator_3-way'!C389)</f>
        <v>23.03</v>
      </c>
      <c r="D388" s="4">
        <f t="shared" si="30"/>
        <v>4.6886627433739836E-2</v>
      </c>
      <c r="E388" s="4">
        <f t="shared" si="31"/>
        <v>1.1295962954423269</v>
      </c>
      <c r="F388" s="4">
        <f t="shared" si="32"/>
        <v>11.502816951784721</v>
      </c>
      <c r="G388" s="4">
        <f t="shared" si="33"/>
        <v>35.980608838443054</v>
      </c>
      <c r="I388" s="4">
        <f t="shared" si="34"/>
        <v>1.0468866274337398</v>
      </c>
    </row>
    <row r="389" spans="1:9" x14ac:dyDescent="0.2">
      <c r="A389" s="4">
        <f>IF('True_Odds_Calculator_3-way'!A390="","",'True_Odds_Calculator_3-way'!A390)</f>
        <v>2.77</v>
      </c>
      <c r="B389" s="4">
        <f>IF('True_Odds_Calculator_3-way'!B390="","",'True_Odds_Calculator_3-way'!B390)</f>
        <v>3.31</v>
      </c>
      <c r="C389" s="4">
        <f>IF('True_Odds_Calculator_3-way'!C390="","",'True_Odds_Calculator_3-way'!C390)</f>
        <v>2.75</v>
      </c>
      <c r="D389" s="4">
        <f t="shared" si="30"/>
        <v>2.6761997586651098E-2</v>
      </c>
      <c r="E389" s="4">
        <f t="shared" si="31"/>
        <v>2.8401815811187183</v>
      </c>
      <c r="F389" s="4">
        <f t="shared" si="32"/>
        <v>3.4107093942232578</v>
      </c>
      <c r="G389" s="4">
        <f t="shared" si="33"/>
        <v>2.81915913582352</v>
      </c>
      <c r="I389" s="4">
        <f t="shared" si="34"/>
        <v>1.0267619975866511</v>
      </c>
    </row>
    <row r="390" spans="1:9" x14ac:dyDescent="0.2">
      <c r="A390" s="4">
        <f>IF('True_Odds_Calculator_3-way'!A391="","",'True_Odds_Calculator_3-way'!A391)</f>
        <v>2.29</v>
      </c>
      <c r="B390" s="4">
        <f>IF('True_Odds_Calculator_3-way'!B391="","",'True_Odds_Calculator_3-way'!B391)</f>
        <v>3.4</v>
      </c>
      <c r="C390" s="4">
        <f>IF('True_Odds_Calculator_3-way'!C391="","",'True_Odds_Calculator_3-way'!C391)</f>
        <v>3.37</v>
      </c>
      <c r="D390" s="4">
        <f t="shared" si="30"/>
        <v>2.7534774810757501E-2</v>
      </c>
      <c r="E390" s="4">
        <f t="shared" si="31"/>
        <v>2.3391650659465011</v>
      </c>
      <c r="F390" s="4">
        <f t="shared" si="32"/>
        <v>3.5095183023011742</v>
      </c>
      <c r="G390" s="4">
        <f t="shared" si="33"/>
        <v>3.477563581486089</v>
      </c>
      <c r="I390" s="4">
        <f t="shared" si="34"/>
        <v>1.0275347748107575</v>
      </c>
    </row>
    <row r="391" spans="1:9" x14ac:dyDescent="0.2">
      <c r="A391" s="4">
        <f>IF('True_Odds_Calculator_3-way'!A392="","",'True_Odds_Calculator_3-way'!A392)</f>
        <v>1.29</v>
      </c>
      <c r="B391" s="4">
        <f>IF('True_Odds_Calculator_3-way'!B392="","",'True_Odds_Calculator_3-way'!B392)</f>
        <v>5.84</v>
      </c>
      <c r="C391" s="4">
        <f>IF('True_Odds_Calculator_3-way'!C392="","",'True_Odds_Calculator_3-way'!C392)</f>
        <v>11.54</v>
      </c>
      <c r="D391" s="4">
        <f t="shared" si="30"/>
        <v>3.3081787813587615E-2</v>
      </c>
      <c r="E391" s="4">
        <f t="shared" si="31"/>
        <v>1.3086152731015777</v>
      </c>
      <c r="F391" s="4">
        <f t="shared" si="32"/>
        <v>6.2419785072395619</v>
      </c>
      <c r="G391" s="4">
        <f t="shared" si="33"/>
        <v>13.222642179792041</v>
      </c>
      <c r="I391" s="4">
        <f t="shared" si="34"/>
        <v>1.0330817878135876</v>
      </c>
    </row>
    <row r="392" spans="1:9" x14ac:dyDescent="0.2">
      <c r="A392" s="4">
        <f>IF('True_Odds_Calculator_3-way'!A393="","",'True_Odds_Calculator_3-way'!A393)</f>
        <v>2.82</v>
      </c>
      <c r="B392" s="4">
        <f>IF('True_Odds_Calculator_3-way'!B393="","",'True_Odds_Calculator_3-way'!B393)</f>
        <v>3.11</v>
      </c>
      <c r="C392" s="4">
        <f>IF('True_Odds_Calculator_3-way'!C393="","",'True_Odds_Calculator_3-way'!C393)</f>
        <v>2.84</v>
      </c>
      <c r="D392" s="4">
        <f t="shared" si="30"/>
        <v>2.8266013494480768E-2</v>
      </c>
      <c r="E392" s="4">
        <f t="shared" si="31"/>
        <v>2.8969727177367273</v>
      </c>
      <c r="F392" s="4">
        <f t="shared" si="32"/>
        <v>3.2038815269530092</v>
      </c>
      <c r="G392" s="4">
        <f t="shared" si="33"/>
        <v>2.918083516697747</v>
      </c>
      <c r="I392" s="4">
        <f t="shared" si="34"/>
        <v>1.0282660134944808</v>
      </c>
    </row>
    <row r="393" spans="1:9" x14ac:dyDescent="0.2">
      <c r="A393" s="4">
        <f>IF('True_Odds_Calculator_3-way'!A394="","",'True_Odds_Calculator_3-way'!A394)</f>
        <v>2.37</v>
      </c>
      <c r="B393" s="4">
        <f>IF('True_Odds_Calculator_3-way'!B394="","",'True_Odds_Calculator_3-way'!B394)</f>
        <v>3.06</v>
      </c>
      <c r="C393" s="4">
        <f>IF('True_Odds_Calculator_3-way'!C394="","",'True_Odds_Calculator_3-way'!C394)</f>
        <v>3.59</v>
      </c>
      <c r="D393" s="4">
        <f t="shared" si="30"/>
        <v>2.7289845924383327E-2</v>
      </c>
      <c r="E393" s="4">
        <f t="shared" si="31"/>
        <v>2.4222206013341685</v>
      </c>
      <c r="F393" s="4">
        <f t="shared" si="32"/>
        <v>3.1476159123425034</v>
      </c>
      <c r="G393" s="4">
        <f t="shared" si="33"/>
        <v>3.7111959661121028</v>
      </c>
      <c r="I393" s="4">
        <f t="shared" si="34"/>
        <v>1.0272898459243833</v>
      </c>
    </row>
    <row r="394" spans="1:9" x14ac:dyDescent="0.2">
      <c r="A394" s="4">
        <f>IF('True_Odds_Calculator_3-way'!A395="","",'True_Odds_Calculator_3-way'!A395)</f>
        <v>2.73</v>
      </c>
      <c r="B394" s="4">
        <f>IF('True_Odds_Calculator_3-way'!B395="","",'True_Odds_Calculator_3-way'!B395)</f>
        <v>3.06</v>
      </c>
      <c r="C394" s="4">
        <f>IF('True_Odds_Calculator_3-way'!C395="","",'True_Odds_Calculator_3-way'!C395)</f>
        <v>2.99</v>
      </c>
      <c r="D394" s="4">
        <f t="shared" si="30"/>
        <v>2.7545912456398369E-2</v>
      </c>
      <c r="E394" s="4">
        <f t="shared" si="31"/>
        <v>2.8001917925608968</v>
      </c>
      <c r="F394" s="4">
        <f t="shared" si="32"/>
        <v>3.1484617981247274</v>
      </c>
      <c r="G394" s="4">
        <f t="shared" si="33"/>
        <v>3.0744050000160015</v>
      </c>
      <c r="I394" s="4">
        <f t="shared" si="34"/>
        <v>1.0275459124563984</v>
      </c>
    </row>
    <row r="395" spans="1:9" x14ac:dyDescent="0.2">
      <c r="A395" s="4">
        <f>IF('True_Odds_Calculator_3-way'!A396="","",'True_Odds_Calculator_3-way'!A396)</f>
        <v>2.88</v>
      </c>
      <c r="B395" s="4">
        <f>IF('True_Odds_Calculator_3-way'!B396="","",'True_Odds_Calculator_3-way'!B396)</f>
        <v>3.51</v>
      </c>
      <c r="C395" s="4">
        <f>IF('True_Odds_Calculator_3-way'!C396="","",'True_Odds_Calculator_3-way'!C396)</f>
        <v>2.5299999999999998</v>
      </c>
      <c r="D395" s="4">
        <f t="shared" si="30"/>
        <v>2.7379424118554763E-2</v>
      </c>
      <c r="E395" s="4">
        <f t="shared" si="31"/>
        <v>2.9577420223321971</v>
      </c>
      <c r="F395" s="4">
        <f t="shared" si="32"/>
        <v>3.6261601465931892</v>
      </c>
      <c r="G395" s="4">
        <f t="shared" si="33"/>
        <v>2.5897983957693618</v>
      </c>
      <c r="I395" s="4">
        <f t="shared" si="34"/>
        <v>1.0273794241185548</v>
      </c>
    </row>
    <row r="396" spans="1:9" x14ac:dyDescent="0.2">
      <c r="A396" s="4">
        <f>IF('True_Odds_Calculator_3-way'!A397="","",'True_Odds_Calculator_3-way'!A397)</f>
        <v>2.6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2.87</v>
      </c>
      <c r="D396" s="4">
        <f t="shared" si="30"/>
        <v>2.716508742333712E-2</v>
      </c>
      <c r="E396" s="4">
        <f t="shared" si="31"/>
        <v>2.6626878620805465</v>
      </c>
      <c r="F396" s="4">
        <f t="shared" si="32"/>
        <v>3.5080011798974966</v>
      </c>
      <c r="G396" s="4">
        <f t="shared" si="33"/>
        <v>2.9465754061043405</v>
      </c>
      <c r="I396" s="4">
        <f t="shared" si="34"/>
        <v>1.0271650874233371</v>
      </c>
    </row>
    <row r="397" spans="1:9" x14ac:dyDescent="0.2">
      <c r="A397" s="4">
        <f>IF('True_Odds_Calculator_3-way'!A398="","",'True_Odds_Calculator_3-way'!A398)</f>
        <v>1.72</v>
      </c>
      <c r="B397" s="4">
        <f>IF('True_Odds_Calculator_3-way'!B398="","",'True_Odds_Calculator_3-way'!B398)</f>
        <v>4.28</v>
      </c>
      <c r="C397" s="4">
        <f>IF('True_Odds_Calculator_3-way'!C398="","",'True_Odds_Calculator_3-way'!C398)</f>
        <v>4.6100000000000003</v>
      </c>
      <c r="D397" s="4">
        <f t="shared" si="30"/>
        <v>3.195994834660576E-2</v>
      </c>
      <c r="E397" s="4">
        <f t="shared" si="31"/>
        <v>1.7521050538915823</v>
      </c>
      <c r="F397" s="4">
        <f t="shared" si="32"/>
        <v>4.4844749868915867</v>
      </c>
      <c r="G397" s="4">
        <f t="shared" si="33"/>
        <v>4.8480987968862745</v>
      </c>
      <c r="I397" s="4">
        <f t="shared" si="34"/>
        <v>1.0319599483466058</v>
      </c>
    </row>
    <row r="398" spans="1:9" x14ac:dyDescent="0.2">
      <c r="A398" s="4">
        <f>IF('True_Odds_Calculator_3-way'!A399="","",'True_Odds_Calculator_3-way'!A399)</f>
        <v>1.64</v>
      </c>
      <c r="B398" s="4">
        <f>IF('True_Odds_Calculator_3-way'!B399="","",'True_Odds_Calculator_3-way'!B399)</f>
        <v>4.09</v>
      </c>
      <c r="C398" s="4">
        <f>IF('True_Odds_Calculator_3-way'!C399="","",'True_Odds_Calculator_3-way'!C399)</f>
        <v>5.61</v>
      </c>
      <c r="D398" s="4">
        <f t="shared" si="30"/>
        <v>3.2507994496678183E-2</v>
      </c>
      <c r="E398" s="4">
        <f t="shared" si="31"/>
        <v>1.6696717993092176</v>
      </c>
      <c r="F398" s="4">
        <f t="shared" si="32"/>
        <v>4.2796717681019469</v>
      </c>
      <c r="G398" s="4">
        <f t="shared" si="33"/>
        <v>5.9731047365395655</v>
      </c>
      <c r="I398" s="4">
        <f t="shared" si="34"/>
        <v>1.0325079944966782</v>
      </c>
    </row>
    <row r="399" spans="1: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3.39</v>
      </c>
      <c r="C399" s="4">
        <f>IF('True_Odds_Calculator_3-way'!C400="","",'True_Odds_Calculator_3-way'!C400)</f>
        <v>4.1100000000000003</v>
      </c>
      <c r="D399" s="4">
        <f t="shared" si="30"/>
        <v>2.84903316019256E-2</v>
      </c>
      <c r="E399" s="4">
        <f t="shared" si="31"/>
        <v>2.0803025871677114</v>
      </c>
      <c r="F399" s="4">
        <f t="shared" si="32"/>
        <v>3.5027683871482944</v>
      </c>
      <c r="G399" s="4">
        <f t="shared" si="33"/>
        <v>4.2769363278837718</v>
      </c>
      <c r="I399" s="4">
        <f t="shared" si="34"/>
        <v>1.0284903316019256</v>
      </c>
    </row>
    <row r="400" spans="1:9" x14ac:dyDescent="0.2">
      <c r="A400" s="4">
        <f>IF('True_Odds_Calculator_3-way'!A401="","",'True_Odds_Calculator_3-way'!A401)</f>
        <v>1.51</v>
      </c>
      <c r="B400" s="4">
        <f>IF('True_Odds_Calculator_3-way'!B401="","",'True_Odds_Calculator_3-way'!B401)</f>
        <v>4.2699999999999996</v>
      </c>
      <c r="C400" s="4">
        <f>IF('True_Odds_Calculator_3-way'!C401="","",'True_Odds_Calculator_3-way'!C401)</f>
        <v>7.54</v>
      </c>
      <c r="D400" s="4">
        <f t="shared" si="30"/>
        <v>2.9069687794825327E-2</v>
      </c>
      <c r="E400" s="4">
        <f t="shared" si="31"/>
        <v>1.5324220047210717</v>
      </c>
      <c r="F400" s="4">
        <f t="shared" si="32"/>
        <v>4.4543004941703792</v>
      </c>
      <c r="G400" s="4">
        <f t="shared" si="33"/>
        <v>8.1343072544132831</v>
      </c>
      <c r="I400" s="4">
        <f t="shared" si="34"/>
        <v>1.0290696877948253</v>
      </c>
    </row>
    <row r="401" spans="1:9" x14ac:dyDescent="0.2">
      <c r="A401" s="4">
        <f>IF('True_Odds_Calculator_3-way'!A402="","",'True_Odds_Calculator_3-way'!A402)</f>
        <v>2.5099999999999998</v>
      </c>
      <c r="B401" s="4">
        <f>IF('True_Odds_Calculator_3-way'!B402="","",'True_Odds_Calculator_3-way'!B402)</f>
        <v>3.31</v>
      </c>
      <c r="C401" s="4">
        <f>IF('True_Odds_Calculator_3-way'!C402="","",'True_Odds_Calculator_3-way'!C402)</f>
        <v>3.06</v>
      </c>
      <c r="D401" s="4">
        <f t="shared" si="30"/>
        <v>2.7318563748284674E-2</v>
      </c>
      <c r="E401" s="4">
        <f t="shared" si="31"/>
        <v>2.5687118436028666</v>
      </c>
      <c r="F401" s="4">
        <f t="shared" si="32"/>
        <v>3.4128689273498352</v>
      </c>
      <c r="G401" s="4">
        <f t="shared" si="33"/>
        <v>3.1477107556789807</v>
      </c>
      <c r="I401" s="4">
        <f t="shared" si="34"/>
        <v>1.0273185637482847</v>
      </c>
    </row>
    <row r="402" spans="1:9" x14ac:dyDescent="0.2">
      <c r="A402" s="4">
        <f>IF('True_Odds_Calculator_3-way'!A403="","",'True_Odds_Calculator_3-way'!A403)</f>
        <v>1.97</v>
      </c>
      <c r="B402" s="4">
        <f>IF('True_Odds_Calculator_3-way'!B403="","",'True_Odds_Calculator_3-way'!B403)</f>
        <v>3.7</v>
      </c>
      <c r="C402" s="4">
        <f>IF('True_Odds_Calculator_3-way'!C403="","",'True_Odds_Calculator_3-way'!C403)</f>
        <v>3.96</v>
      </c>
      <c r="D402" s="4">
        <f t="shared" si="30"/>
        <v>3.0409735993492282E-2</v>
      </c>
      <c r="E402" s="4">
        <f t="shared" si="31"/>
        <v>2.0101406185582325</v>
      </c>
      <c r="F402" s="4">
        <f t="shared" si="32"/>
        <v>3.8441771760786727</v>
      </c>
      <c r="G402" s="4">
        <f t="shared" si="33"/>
        <v>4.1256053101493899</v>
      </c>
      <c r="I402" s="4">
        <f t="shared" si="34"/>
        <v>1.0304097359934923</v>
      </c>
    </row>
    <row r="403" spans="1:9" x14ac:dyDescent="0.2">
      <c r="A403" s="4">
        <f>IF('True_Odds_Calculator_3-way'!A404="","",'True_Odds_Calculator_3-way'!A404)</f>
        <v>2.19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3.48</v>
      </c>
      <c r="D403" s="4">
        <f t="shared" si="30"/>
        <v>2.726344538546055E-2</v>
      </c>
      <c r="E403" s="4">
        <f t="shared" si="31"/>
        <v>2.2344711489585642</v>
      </c>
      <c r="F403" s="4">
        <f t="shared" si="32"/>
        <v>3.6469955720109448</v>
      </c>
      <c r="G403" s="4">
        <f t="shared" si="33"/>
        <v>3.5936513686761744</v>
      </c>
      <c r="I403" s="4">
        <f t="shared" si="34"/>
        <v>1.0272634453854605</v>
      </c>
    </row>
    <row r="404" spans="1:9" x14ac:dyDescent="0.2">
      <c r="A404" s="4">
        <f>IF('True_Odds_Calculator_3-way'!A405="","",'True_Odds_Calculator_3-way'!A405)</f>
        <v>2.78</v>
      </c>
      <c r="B404" s="4">
        <f>IF('True_Odds_Calculator_3-way'!B405="","",'True_Odds_Calculator_3-way'!B405)</f>
        <v>3.43</v>
      </c>
      <c r="C404" s="4">
        <f>IF('True_Odds_Calculator_3-way'!C405="","",'True_Odds_Calculator_3-way'!C405)</f>
        <v>2.65</v>
      </c>
      <c r="D404" s="4">
        <f t="shared" si="30"/>
        <v>2.8615910286238222E-2</v>
      </c>
      <c r="E404" s="4">
        <f t="shared" si="31"/>
        <v>2.855726470225926</v>
      </c>
      <c r="F404" s="4">
        <f t="shared" si="32"/>
        <v>3.5460168931387592</v>
      </c>
      <c r="G404" s="4">
        <f t="shared" si="33"/>
        <v>2.7187221941885245</v>
      </c>
      <c r="I404" s="4">
        <f t="shared" si="34"/>
        <v>1.0286159102862382</v>
      </c>
    </row>
    <row r="405" spans="1:9" x14ac:dyDescent="0.2">
      <c r="A405" s="4">
        <f>IF('True_Odds_Calculator_3-way'!A406="","",'True_Odds_Calculator_3-way'!A406)</f>
        <v>1.63</v>
      </c>
      <c r="B405" s="4">
        <f>IF('True_Odds_Calculator_3-way'!B406="","",'True_Odds_Calculator_3-way'!B406)</f>
        <v>4.12</v>
      </c>
      <c r="C405" s="4">
        <f>IF('True_Odds_Calculator_3-way'!C406="","",'True_Odds_Calculator_3-way'!C406)</f>
        <v>5.75</v>
      </c>
      <c r="D405" s="4">
        <f t="shared" si="30"/>
        <v>3.012842259554005E-2</v>
      </c>
      <c r="E405" s="4">
        <f t="shared" si="31"/>
        <v>1.6571267948949024</v>
      </c>
      <c r="F405" s="4">
        <f t="shared" si="32"/>
        <v>4.2978285307244537</v>
      </c>
      <c r="G405" s="4">
        <f t="shared" si="33"/>
        <v>6.1023894560510765</v>
      </c>
      <c r="I405" s="4">
        <f t="shared" si="34"/>
        <v>1.03012842259554</v>
      </c>
    </row>
    <row r="406" spans="1:9" x14ac:dyDescent="0.2">
      <c r="A406" s="4">
        <f>IF('True_Odds_Calculator_3-way'!A407="","",'True_Odds_Calculator_3-way'!A407)</f>
        <v>1.9</v>
      </c>
      <c r="B406" s="4">
        <f>IF('True_Odds_Calculator_3-way'!B407="","",'True_Odds_Calculator_3-way'!B407)</f>
        <v>3.67</v>
      </c>
      <c r="C406" s="4">
        <f>IF('True_Odds_Calculator_3-way'!C407="","",'True_Odds_Calculator_3-way'!C407)</f>
        <v>4.33</v>
      </c>
      <c r="D406" s="4">
        <f t="shared" si="30"/>
        <v>2.9742235723471788E-2</v>
      </c>
      <c r="E406" s="4">
        <f t="shared" si="31"/>
        <v>1.9364769304476783</v>
      </c>
      <c r="F406" s="4">
        <f t="shared" si="32"/>
        <v>3.8085736906923811</v>
      </c>
      <c r="G406" s="4">
        <f t="shared" si="33"/>
        <v>4.5242153360048629</v>
      </c>
      <c r="I406" s="4">
        <f t="shared" si="34"/>
        <v>1.0297422357234718</v>
      </c>
    </row>
    <row r="407" spans="1:9" x14ac:dyDescent="0.2">
      <c r="A407" s="4">
        <f>IF('True_Odds_Calculator_3-way'!A408="","",'True_Odds_Calculator_3-way'!A408)</f>
        <v>2.4500000000000002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3.1</v>
      </c>
      <c r="D407" s="4">
        <f t="shared" si="30"/>
        <v>2.9251373153979854E-2</v>
      </c>
      <c r="E407" s="4">
        <f t="shared" si="31"/>
        <v>2.5099594715684419</v>
      </c>
      <c r="F407" s="4">
        <f t="shared" si="32"/>
        <v>3.4631194492020461</v>
      </c>
      <c r="G407" s="4">
        <f t="shared" si="33"/>
        <v>3.196622449300095</v>
      </c>
      <c r="I407" s="4">
        <f t="shared" si="34"/>
        <v>1.0292513731539799</v>
      </c>
    </row>
    <row r="408" spans="1:9" x14ac:dyDescent="0.2">
      <c r="A408" s="4">
        <f>IF('True_Odds_Calculator_3-way'!A409="","",'True_Odds_Calculator_3-way'!A409)</f>
        <v>1.78</v>
      </c>
      <c r="B408" s="4">
        <f>IF('True_Odds_Calculator_3-way'!B409="","",'True_Odds_Calculator_3-way'!B409)</f>
        <v>3.79</v>
      </c>
      <c r="C408" s="4">
        <f>IF('True_Odds_Calculator_3-way'!C409="","",'True_Odds_Calculator_3-way'!C409)</f>
        <v>4.91</v>
      </c>
      <c r="D408" s="4">
        <f t="shared" si="30"/>
        <v>2.931598333309271E-2</v>
      </c>
      <c r="E408" s="4">
        <f t="shared" si="31"/>
        <v>1.8115096711474088</v>
      </c>
      <c r="F408" s="4">
        <f t="shared" si="32"/>
        <v>3.9357644157386651</v>
      </c>
      <c r="G408" s="4">
        <f t="shared" si="33"/>
        <v>5.1574573445850014</v>
      </c>
      <c r="I408" s="4">
        <f t="shared" si="34"/>
        <v>1.0293159833330927</v>
      </c>
    </row>
    <row r="409" spans="1:9" x14ac:dyDescent="0.2">
      <c r="A409" s="4">
        <f>IF('True_Odds_Calculator_3-way'!A410="","",'True_Odds_Calculator_3-way'!A410)</f>
        <v>3.01</v>
      </c>
      <c r="B409" s="4">
        <f>IF('True_Odds_Calculator_3-way'!B410="","",'True_Odds_Calculator_3-way'!B410)</f>
        <v>3.28</v>
      </c>
      <c r="C409" s="4">
        <f>IF('True_Odds_Calculator_3-way'!C410="","",'True_Odds_Calculator_3-way'!C410)</f>
        <v>2.56</v>
      </c>
      <c r="D409" s="4">
        <f t="shared" si="30"/>
        <v>2.7728962401750268E-2</v>
      </c>
      <c r="E409" s="4">
        <f t="shared" si="31"/>
        <v>3.0961388947326469</v>
      </c>
      <c r="F409" s="4">
        <f t="shared" si="32"/>
        <v>3.382548725979623</v>
      </c>
      <c r="G409" s="4">
        <f t="shared" si="33"/>
        <v>2.6220429048528562</v>
      </c>
      <c r="I409" s="4">
        <f t="shared" si="34"/>
        <v>1.0277289624017503</v>
      </c>
    </row>
    <row r="410" spans="1:9" x14ac:dyDescent="0.2">
      <c r="A410" s="4">
        <f>IF('True_Odds_Calculator_3-way'!A411="","",'True_Odds_Calculator_3-way'!A411)</f>
        <v>2.92</v>
      </c>
      <c r="B410" s="4">
        <f>IF('True_Odds_Calculator_3-way'!B411="","",'True_Odds_Calculator_3-way'!B411)</f>
        <v>3.51</v>
      </c>
      <c r="C410" s="4">
        <f>IF('True_Odds_Calculator_3-way'!C411="","",'True_Odds_Calculator_3-way'!C411)</f>
        <v>2.5</v>
      </c>
      <c r="D410" s="4">
        <f t="shared" si="30"/>
        <v>2.7366038324942554E-2</v>
      </c>
      <c r="E410" s="4">
        <f t="shared" si="31"/>
        <v>2.9999063370772485</v>
      </c>
      <c r="F410" s="4">
        <f t="shared" si="32"/>
        <v>3.6261014774421199</v>
      </c>
      <c r="G410" s="4">
        <f t="shared" si="33"/>
        <v>2.5583430960115021</v>
      </c>
      <c r="I410" s="4">
        <f t="shared" si="34"/>
        <v>1.0273660383249426</v>
      </c>
    </row>
    <row r="411" spans="1:9" x14ac:dyDescent="0.2">
      <c r="A411" s="4">
        <f>IF('True_Odds_Calculator_3-way'!A412="","",'True_Odds_Calculator_3-way'!A412)</f>
        <v>2.89</v>
      </c>
      <c r="B411" s="4">
        <f>IF('True_Odds_Calculator_3-way'!B412="","",'True_Odds_Calculator_3-way'!B412)</f>
        <v>3.5</v>
      </c>
      <c r="C411" s="4">
        <f>IF('True_Odds_Calculator_3-way'!C412="","",'True_Odds_Calculator_3-way'!C412)</f>
        <v>2.52</v>
      </c>
      <c r="D411" s="4">
        <f t="shared" si="30"/>
        <v>2.856044378535727E-2</v>
      </c>
      <c r="E411" s="4">
        <f t="shared" si="31"/>
        <v>2.9717627856365616</v>
      </c>
      <c r="F411" s="4">
        <f t="shared" si="32"/>
        <v>3.6206416545141189</v>
      </c>
      <c r="G411" s="4">
        <f t="shared" si="33"/>
        <v>2.5819428031198299</v>
      </c>
      <c r="I411" s="4">
        <f t="shared" si="34"/>
        <v>1.0285604437853573</v>
      </c>
    </row>
    <row r="412" spans="1:9" x14ac:dyDescent="0.2">
      <c r="A412" s="4">
        <f>IF('True_Odds_Calculator_3-way'!A413="","",'True_Odds_Calculator_3-way'!A413)</f>
        <v>2.67</v>
      </c>
      <c r="B412" s="4">
        <f>IF('True_Odds_Calculator_3-way'!B413="","",'True_Odds_Calculator_3-way'!B413)</f>
        <v>3.31</v>
      </c>
      <c r="C412" s="4">
        <f>IF('True_Odds_Calculator_3-way'!C413="","",'True_Odds_Calculator_3-way'!C413)</f>
        <v>2.85</v>
      </c>
      <c r="D412" s="4">
        <f t="shared" si="30"/>
        <v>2.7523831813826227E-2</v>
      </c>
      <c r="E412" s="4">
        <f t="shared" si="31"/>
        <v>2.7370472859570012</v>
      </c>
      <c r="F412" s="4">
        <f t="shared" si="32"/>
        <v>3.4136660786903414</v>
      </c>
      <c r="G412" s="4">
        <f t="shared" si="33"/>
        <v>2.9265216348122927</v>
      </c>
      <c r="I412" s="4">
        <f t="shared" si="34"/>
        <v>1.0275238318138262</v>
      </c>
    </row>
    <row r="413" spans="1:9" x14ac:dyDescent="0.2">
      <c r="A413" s="4">
        <f>IF('True_Odds_Calculator_3-way'!A414="","",'True_Odds_Calculator_3-way'!A414)</f>
        <v>1.91</v>
      </c>
      <c r="B413" s="4">
        <f>IF('True_Odds_Calculator_3-way'!B414="","",'True_Odds_Calculator_3-way'!B414)</f>
        <v>3.81</v>
      </c>
      <c r="C413" s="4">
        <f>IF('True_Odds_Calculator_3-way'!C414="","",'True_Odds_Calculator_3-way'!C414)</f>
        <v>4.13</v>
      </c>
      <c r="D413" s="4">
        <f t="shared" si="30"/>
        <v>2.8158151630460537E-2</v>
      </c>
      <c r="E413" s="4">
        <f t="shared" si="31"/>
        <v>1.9448663117903267</v>
      </c>
      <c r="F413" s="4">
        <f t="shared" si="32"/>
        <v>3.9513019256245219</v>
      </c>
      <c r="G413" s="4">
        <f t="shared" si="33"/>
        <v>4.2965532608660952</v>
      </c>
      <c r="I413" s="4">
        <f t="shared" si="34"/>
        <v>1.0281581516304605</v>
      </c>
    </row>
    <row r="414" spans="1:9" x14ac:dyDescent="0.2">
      <c r="A414" s="4">
        <f>IF('True_Odds_Calculator_3-way'!A415="","",'True_Odds_Calculator_3-way'!A415)</f>
        <v>1.74</v>
      </c>
      <c r="B414" s="4">
        <f>IF('True_Odds_Calculator_3-way'!B415="","",'True_Odds_Calculator_3-way'!B415)</f>
        <v>3.8</v>
      </c>
      <c r="C414" s="4">
        <f>IF('True_Odds_Calculator_3-way'!C415="","",'True_Odds_Calculator_3-way'!C415)</f>
        <v>5.25</v>
      </c>
      <c r="D414" s="4">
        <f t="shared" si="30"/>
        <v>2.8346728891193385E-2</v>
      </c>
      <c r="E414" s="4">
        <f t="shared" si="31"/>
        <v>1.7690857201100803</v>
      </c>
      <c r="F414" s="4">
        <f t="shared" si="32"/>
        <v>3.9415237878959908</v>
      </c>
      <c r="G414" s="4">
        <f t="shared" si="33"/>
        <v>5.5240292807129201</v>
      </c>
      <c r="I414" s="4">
        <f t="shared" si="34"/>
        <v>1.0283467288911934</v>
      </c>
    </row>
    <row r="415" spans="1:9" x14ac:dyDescent="0.2">
      <c r="A415" s="4">
        <f>IF('True_Odds_Calculator_3-way'!A416="","",'True_Odds_Calculator_3-way'!A416)</f>
        <v>2.25</v>
      </c>
      <c r="B415" s="4">
        <f>IF('True_Odds_Calculator_3-way'!B416="","",'True_Odds_Calculator_3-way'!B416)</f>
        <v>3.68</v>
      </c>
      <c r="C415" s="4">
        <f>IF('True_Odds_Calculator_3-way'!C416="","",'True_Odds_Calculator_3-way'!C416)</f>
        <v>3.21</v>
      </c>
      <c r="D415" s="4">
        <f t="shared" si="30"/>
        <v>2.7710054630005754E-2</v>
      </c>
      <c r="E415" s="4">
        <f t="shared" si="31"/>
        <v>2.2977531489630252</v>
      </c>
      <c r="F415" s="4">
        <f t="shared" si="32"/>
        <v>3.8094883187616451</v>
      </c>
      <c r="G415" s="4">
        <f t="shared" si="33"/>
        <v>3.3080838882319989</v>
      </c>
      <c r="I415" s="4">
        <f t="shared" si="34"/>
        <v>1.0277100546300058</v>
      </c>
    </row>
    <row r="416" spans="1:9" x14ac:dyDescent="0.2">
      <c r="A416" s="4">
        <f>IF('True_Odds_Calculator_3-way'!A417="","",'True_Odds_Calculator_3-way'!A417)</f>
        <v>1.71</v>
      </c>
      <c r="B416" s="4">
        <f>IF('True_Odds_Calculator_3-way'!B417="","",'True_Odds_Calculator_3-way'!B417)</f>
        <v>4.2699999999999996</v>
      </c>
      <c r="C416" s="4">
        <f>IF('True_Odds_Calculator_3-way'!C417="","",'True_Odds_Calculator_3-way'!C417)</f>
        <v>4.7</v>
      </c>
      <c r="D416" s="4">
        <f t="shared" si="30"/>
        <v>3.1753316554961497E-2</v>
      </c>
      <c r="E416" s="4">
        <f t="shared" si="31"/>
        <v>1.7415204587355071</v>
      </c>
      <c r="F416" s="4">
        <f t="shared" si="32"/>
        <v>4.4721199376750826</v>
      </c>
      <c r="G416" s="4">
        <f t="shared" si="33"/>
        <v>4.9460504943697927</v>
      </c>
      <c r="I416" s="4">
        <f t="shared" si="34"/>
        <v>1.0317533165549615</v>
      </c>
    </row>
    <row r="417" spans="1:9" x14ac:dyDescent="0.2">
      <c r="A417" s="4">
        <f>IF('True_Odds_Calculator_3-way'!A418="","",'True_Odds_Calculator_3-way'!A418)</f>
        <v>2.86</v>
      </c>
      <c r="B417" s="4">
        <f>IF('True_Odds_Calculator_3-way'!B418="","",'True_Odds_Calculator_3-way'!B418)</f>
        <v>3.1</v>
      </c>
      <c r="C417" s="4">
        <f>IF('True_Odds_Calculator_3-way'!C418="","",'True_Odds_Calculator_3-way'!C418)</f>
        <v>2.81</v>
      </c>
      <c r="D417" s="4">
        <f t="shared" si="30"/>
        <v>2.8102880932636465E-2</v>
      </c>
      <c r="E417" s="4">
        <f t="shared" si="31"/>
        <v>2.9387328047258547</v>
      </c>
      <c r="F417" s="4">
        <f t="shared" si="32"/>
        <v>3.1927153149597221</v>
      </c>
      <c r="G417" s="4">
        <f t="shared" si="33"/>
        <v>2.8859674119792138</v>
      </c>
      <c r="I417" s="4">
        <f t="shared" si="34"/>
        <v>1.0281028809326365</v>
      </c>
    </row>
    <row r="418" spans="1:9" x14ac:dyDescent="0.2">
      <c r="A418" s="4">
        <f>IF('True_Odds_Calculator_3-way'!A419="","",'True_Odds_Calculator_3-way'!A419)</f>
        <v>2.76</v>
      </c>
      <c r="B418" s="4">
        <f>IF('True_Odds_Calculator_3-way'!B419="","",'True_Odds_Calculator_3-way'!B419)</f>
        <v>3.54</v>
      </c>
      <c r="C418" s="4">
        <f>IF('True_Odds_Calculator_3-way'!C419="","",'True_Odds_Calculator_3-way'!C419)</f>
        <v>2.58</v>
      </c>
      <c r="D418" s="4">
        <f t="shared" si="30"/>
        <v>3.2401615510731174E-2</v>
      </c>
      <c r="E418" s="4">
        <f t="shared" si="31"/>
        <v>2.8448020888067909</v>
      </c>
      <c r="F418" s="4">
        <f t="shared" si="32"/>
        <v>3.6807286337066691</v>
      </c>
      <c r="G418" s="4">
        <f t="shared" si="33"/>
        <v>2.6539534460627259</v>
      </c>
      <c r="I418" s="4">
        <f t="shared" si="34"/>
        <v>1.0324016155107312</v>
      </c>
    </row>
    <row r="419" spans="1:9" x14ac:dyDescent="0.2">
      <c r="A419" s="4">
        <f>IF('True_Odds_Calculator_3-way'!A420="","",'True_Odds_Calculator_3-way'!A420)</f>
        <v>1.98</v>
      </c>
      <c r="B419" s="4">
        <f>IF('True_Odds_Calculator_3-way'!B420="","",'True_Odds_Calculator_3-way'!B420)</f>
        <v>3.92</v>
      </c>
      <c r="C419" s="4">
        <f>IF('True_Odds_Calculator_3-way'!C420="","",'True_Odds_Calculator_3-way'!C420)</f>
        <v>3.57</v>
      </c>
      <c r="D419" s="4">
        <f t="shared" si="30"/>
        <v>4.0264590684758961E-2</v>
      </c>
      <c r="E419" s="4">
        <f t="shared" si="31"/>
        <v>2.0340542384865516</v>
      </c>
      <c r="F419" s="4">
        <f t="shared" si="32"/>
        <v>4.1376940058870764</v>
      </c>
      <c r="G419" s="4">
        <f t="shared" si="33"/>
        <v>3.7496646685712993</v>
      </c>
      <c r="I419" s="4">
        <f t="shared" si="34"/>
        <v>1.040264590684759</v>
      </c>
    </row>
    <row r="420" spans="1:9" x14ac:dyDescent="0.2">
      <c r="A420" s="4">
        <f>IF('True_Odds_Calculator_3-way'!A421="","",'True_Odds_Calculator_3-way'!A421)</f>
        <v>1.67</v>
      </c>
      <c r="B420" s="4">
        <f>IF('True_Odds_Calculator_3-way'!B421="","",'True_Odds_Calculator_3-way'!B421)</f>
        <v>3.83</v>
      </c>
      <c r="C420" s="4">
        <f>IF('True_Odds_Calculator_3-way'!C421="","",'True_Odds_Calculator_3-way'!C421)</f>
        <v>5.52</v>
      </c>
      <c r="D420" s="4">
        <f t="shared" si="30"/>
        <v>4.1058421243561405E-2</v>
      </c>
      <c r="E420" s="4">
        <f t="shared" si="31"/>
        <v>1.7090620740834734</v>
      </c>
      <c r="F420" s="4">
        <f t="shared" si="32"/>
        <v>4.0418662107432732</v>
      </c>
      <c r="G420" s="4">
        <f t="shared" si="33"/>
        <v>5.971101782591167</v>
      </c>
      <c r="I420" s="4">
        <f t="shared" si="34"/>
        <v>1.0410584212435614</v>
      </c>
    </row>
    <row r="421" spans="1:9" x14ac:dyDescent="0.2">
      <c r="A421" s="4">
        <f>IF('True_Odds_Calculator_3-way'!A422="","",'True_Odds_Calculator_3-way'!A422)</f>
        <v>4.29</v>
      </c>
      <c r="B421" s="4">
        <f>IF('True_Odds_Calculator_3-way'!B422="","",'True_Odds_Calculator_3-way'!B422)</f>
        <v>3.63</v>
      </c>
      <c r="C421" s="4">
        <f>IF('True_Odds_Calculator_3-way'!C422="","",'True_Odds_Calculator_3-way'!C422)</f>
        <v>1.88</v>
      </c>
      <c r="D421" s="4">
        <f t="shared" si="30"/>
        <v>4.049722038116621E-2</v>
      </c>
      <c r="E421" s="4">
        <f t="shared" si="31"/>
        <v>4.5537100151932002</v>
      </c>
      <c r="F421" s="4">
        <f t="shared" si="32"/>
        <v>3.8170412694041924</v>
      </c>
      <c r="G421" s="4">
        <f t="shared" si="33"/>
        <v>1.9289534792704879</v>
      </c>
      <c r="I421" s="4">
        <f t="shared" si="34"/>
        <v>1.0404972203811662</v>
      </c>
    </row>
    <row r="422" spans="1:9" x14ac:dyDescent="0.2">
      <c r="A422" s="4">
        <f>IF('True_Odds_Calculator_3-way'!A423="","",'True_Odds_Calculator_3-way'!A423)</f>
        <v>3.57</v>
      </c>
      <c r="B422" s="4">
        <f>IF('True_Odds_Calculator_3-way'!B423="","",'True_Odds_Calculator_3-way'!B423)</f>
        <v>3.25</v>
      </c>
      <c r="C422" s="4">
        <f>IF('True_Odds_Calculator_3-way'!C423="","",'True_Odds_Calculator_3-way'!C423)</f>
        <v>2.2400000000000002</v>
      </c>
      <c r="D422" s="4">
        <f t="shared" si="30"/>
        <v>3.423292393880617E-2</v>
      </c>
      <c r="E422" s="4">
        <f t="shared" si="31"/>
        <v>3.7216078051388277</v>
      </c>
      <c r="F422" s="4">
        <f t="shared" si="32"/>
        <v>3.3751704493803212</v>
      </c>
      <c r="G422" s="4">
        <f t="shared" si="33"/>
        <v>2.2987575845131465</v>
      </c>
      <c r="I422" s="4">
        <f t="shared" si="34"/>
        <v>1.0342329239388062</v>
      </c>
    </row>
    <row r="423" spans="1:9" x14ac:dyDescent="0.2">
      <c r="A423" s="4">
        <f>IF('True_Odds_Calculator_3-way'!A424="","",'True_Odds_Calculator_3-way'!A424)</f>
        <v>2.93</v>
      </c>
      <c r="B423" s="4">
        <f>IF('True_Odds_Calculator_3-way'!B424="","",'True_Odds_Calculator_3-way'!B424)</f>
        <v>3.12</v>
      </c>
      <c r="C423" s="4">
        <f>IF('True_Odds_Calculator_3-way'!C424="","",'True_Odds_Calculator_3-way'!C424)</f>
        <v>2.69</v>
      </c>
      <c r="D423" s="4">
        <f t="shared" si="30"/>
        <v>3.3556960736376373E-2</v>
      </c>
      <c r="E423" s="4">
        <f t="shared" si="31"/>
        <v>3.0292815680433671</v>
      </c>
      <c r="F423" s="4">
        <f t="shared" si="32"/>
        <v>3.2328230653380485</v>
      </c>
      <c r="G423" s="4">
        <f t="shared" si="33"/>
        <v>2.7734515145413448</v>
      </c>
      <c r="I423" s="4">
        <f t="shared" si="34"/>
        <v>1.0335569607363764</v>
      </c>
    </row>
    <row r="424" spans="1:9" x14ac:dyDescent="0.2">
      <c r="A424" s="4">
        <f>IF('True_Odds_Calculator_3-way'!A425="","",'True_Odds_Calculator_3-way'!A425)</f>
        <v>3.03</v>
      </c>
      <c r="B424" s="4">
        <f>IF('True_Odds_Calculator_3-way'!B425="","",'True_Odds_Calculator_3-way'!B425)</f>
        <v>2.84</v>
      </c>
      <c r="C424" s="4">
        <f>IF('True_Odds_Calculator_3-way'!C425="","",'True_Odds_Calculator_3-way'!C425)</f>
        <v>2.86</v>
      </c>
      <c r="D424" s="4">
        <f t="shared" si="30"/>
        <v>3.1796029007017612E-2</v>
      </c>
      <c r="E424" s="4">
        <f t="shared" si="31"/>
        <v>3.1305339332257831</v>
      </c>
      <c r="F424" s="4">
        <f t="shared" si="32"/>
        <v>2.9281376482894697</v>
      </c>
      <c r="G424" s="4">
        <f t="shared" si="33"/>
        <v>2.9494029338468724</v>
      </c>
      <c r="I424" s="4">
        <f t="shared" si="34"/>
        <v>1.0317960290070176</v>
      </c>
    </row>
    <row r="425" spans="1:9" x14ac:dyDescent="0.2">
      <c r="A425" s="4">
        <f>IF('True_Odds_Calculator_3-way'!A426="","",'True_Odds_Calculator_3-way'!A426)</f>
        <v>1.63</v>
      </c>
      <c r="B425" s="4">
        <f>IF('True_Odds_Calculator_3-way'!B426="","",'True_Odds_Calculator_3-way'!B426)</f>
        <v>4</v>
      </c>
      <c r="C425" s="4">
        <f>IF('True_Odds_Calculator_3-way'!C426="","",'True_Odds_Calculator_3-way'!C426)</f>
        <v>6.18</v>
      </c>
      <c r="D425" s="4">
        <f t="shared" si="30"/>
        <v>2.5309230249965342E-2</v>
      </c>
      <c r="E425" s="4">
        <f t="shared" si="31"/>
        <v>1.652727227981329</v>
      </c>
      <c r="F425" s="4">
        <f t="shared" si="32"/>
        <v>4.1396967164833365</v>
      </c>
      <c r="G425" s="4">
        <f t="shared" si="33"/>
        <v>6.5199296663466422</v>
      </c>
      <c r="I425" s="4">
        <f t="shared" si="34"/>
        <v>1.0253092302499653</v>
      </c>
    </row>
    <row r="426" spans="1:9" x14ac:dyDescent="0.2">
      <c r="A426" s="4">
        <f>IF('True_Odds_Calculator_3-way'!A427="","",'True_Odds_Calculator_3-way'!A427)</f>
        <v>4.91</v>
      </c>
      <c r="B426" s="4">
        <f>IF('True_Odds_Calculator_3-way'!B427="","",'True_Odds_Calculator_3-way'!B427)</f>
        <v>3.72</v>
      </c>
      <c r="C426" s="4">
        <f>IF('True_Odds_Calculator_3-way'!C427="","",'True_Odds_Calculator_3-way'!C427)</f>
        <v>1.81</v>
      </c>
      <c r="D426" s="4">
        <f t="shared" si="30"/>
        <v>2.4969379926419899E-2</v>
      </c>
      <c r="E426" s="4">
        <f t="shared" si="31"/>
        <v>5.1192042246891116</v>
      </c>
      <c r="F426" s="4">
        <f t="shared" si="32"/>
        <v>3.8388588676833537</v>
      </c>
      <c r="G426" s="4">
        <f t="shared" si="33"/>
        <v>1.8376844576494487</v>
      </c>
      <c r="I426" s="4">
        <f t="shared" si="34"/>
        <v>1.0249693799264199</v>
      </c>
    </row>
    <row r="427" spans="1:9" x14ac:dyDescent="0.2">
      <c r="A427" s="4">
        <f>IF('True_Odds_Calculator_3-way'!A428="","",'True_Odds_Calculator_3-way'!A428)</f>
        <v>3.55</v>
      </c>
      <c r="B427" s="4">
        <f>IF('True_Odds_Calculator_3-way'!B428="","",'True_Odds_Calculator_3-way'!B428)</f>
        <v>3.41</v>
      </c>
      <c r="C427" s="4">
        <f>IF('True_Odds_Calculator_3-way'!C428="","",'True_Odds_Calculator_3-way'!C428)</f>
        <v>2.21</v>
      </c>
      <c r="D427" s="4">
        <f t="shared" si="30"/>
        <v>2.7433960592685214E-2</v>
      </c>
      <c r="E427" s="4">
        <f t="shared" si="31"/>
        <v>3.6691123006826936</v>
      </c>
      <c r="F427" s="4">
        <f t="shared" si="32"/>
        <v>3.5197575447137393</v>
      </c>
      <c r="G427" s="4">
        <f t="shared" si="33"/>
        <v>2.2555846537720519</v>
      </c>
      <c r="I427" s="4">
        <f t="shared" si="34"/>
        <v>1.0274339605926852</v>
      </c>
    </row>
    <row r="428" spans="1:9" x14ac:dyDescent="0.2">
      <c r="A428" s="4">
        <f>IF('True_Odds_Calculator_3-way'!A429="","",'True_Odds_Calculator_3-way'!A429)</f>
        <v>2.83</v>
      </c>
      <c r="B428" s="4">
        <f>IF('True_Odds_Calculator_3-way'!B429="","",'True_Odds_Calculator_3-way'!B429)</f>
        <v>3.26</v>
      </c>
      <c r="C428" s="4">
        <f>IF('True_Odds_Calculator_3-way'!C429="","",'True_Odds_Calculator_3-way'!C429)</f>
        <v>2.72</v>
      </c>
      <c r="D428" s="4">
        <f t="shared" si="30"/>
        <v>2.7752415540562181E-2</v>
      </c>
      <c r="E428" s="4">
        <f t="shared" si="31"/>
        <v>2.9060805454477516</v>
      </c>
      <c r="F428" s="4">
        <f t="shared" si="32"/>
        <v>3.3613709646596397</v>
      </c>
      <c r="G428" s="4">
        <f t="shared" si="33"/>
        <v>2.7902077374814023</v>
      </c>
      <c r="I428" s="4">
        <f t="shared" si="34"/>
        <v>1.0277524155405622</v>
      </c>
    </row>
    <row r="429" spans="1:9" x14ac:dyDescent="0.2">
      <c r="A429" s="4">
        <f>IF('True_Odds_Calculator_3-way'!A430="","",'True_Odds_Calculator_3-way'!A430)</f>
        <v>1.93</v>
      </c>
      <c r="B429" s="4">
        <f>IF('True_Odds_Calculator_3-way'!B430="","",'True_Odds_Calculator_3-way'!B430)</f>
        <v>3.62</v>
      </c>
      <c r="C429" s="4">
        <f>IF('True_Odds_Calculator_3-way'!C430="","",'True_Odds_Calculator_3-way'!C430)</f>
        <v>4.29</v>
      </c>
      <c r="D429" s="4">
        <f t="shared" si="30"/>
        <v>2.7478042048791895E-2</v>
      </c>
      <c r="E429" s="4">
        <f t="shared" si="31"/>
        <v>1.9647316226037193</v>
      </c>
      <c r="F429" s="4">
        <f t="shared" si="32"/>
        <v>3.7441439729334967</v>
      </c>
      <c r="G429" s="4">
        <f t="shared" si="33"/>
        <v>4.4654641632235341</v>
      </c>
      <c r="I429" s="4">
        <f t="shared" si="34"/>
        <v>1.0274780420487919</v>
      </c>
    </row>
    <row r="430" spans="1:9" x14ac:dyDescent="0.2">
      <c r="A430" s="4">
        <f>IF('True_Odds_Calculator_3-way'!A431="","",'True_Odds_Calculator_3-way'!A431)</f>
        <v>2.0699999999999998</v>
      </c>
      <c r="B430" s="4">
        <f>IF('True_Odds_Calculator_3-way'!B431="","",'True_Odds_Calculator_3-way'!B431)</f>
        <v>3.54</v>
      </c>
      <c r="C430" s="4">
        <f>IF('True_Odds_Calculator_3-way'!C431="","",'True_Odds_Calculator_3-way'!C431)</f>
        <v>3.79</v>
      </c>
      <c r="D430" s="4">
        <f t="shared" si="30"/>
        <v>2.9429905889891472E-2</v>
      </c>
      <c r="E430" s="4">
        <f t="shared" si="31"/>
        <v>2.1129060112959719</v>
      </c>
      <c r="F430" s="4">
        <f t="shared" si="32"/>
        <v>3.6673573793975165</v>
      </c>
      <c r="G430" s="4">
        <f t="shared" si="33"/>
        <v>3.9363527329741355</v>
      </c>
      <c r="I430" s="4">
        <f t="shared" si="34"/>
        <v>1.0294299058898915</v>
      </c>
    </row>
    <row r="431" spans="1:9" x14ac:dyDescent="0.2">
      <c r="A431" s="4">
        <f>IF('True_Odds_Calculator_3-way'!A432="","",'True_Odds_Calculator_3-way'!A432)</f>
        <v>1.56</v>
      </c>
      <c r="B431" s="4">
        <f>IF('True_Odds_Calculator_3-way'!B432="","",'True_Odds_Calculator_3-way'!B432)</f>
        <v>4.0199999999999996</v>
      </c>
      <c r="C431" s="4">
        <f>IF('True_Odds_Calculator_3-way'!C432="","",'True_Odds_Calculator_3-way'!C432)</f>
        <v>7.07</v>
      </c>
      <c r="D431" s="4">
        <f t="shared" si="30"/>
        <v>3.1224575631255025E-2</v>
      </c>
      <c r="E431" s="4">
        <f t="shared" si="31"/>
        <v>1.5857474311092645</v>
      </c>
      <c r="F431" s="4">
        <f t="shared" si="32"/>
        <v>4.1955455325875146</v>
      </c>
      <c r="G431" s="4">
        <f t="shared" si="33"/>
        <v>7.6315765557354824</v>
      </c>
      <c r="I431" s="4">
        <f t="shared" si="34"/>
        <v>1.031224575631255</v>
      </c>
    </row>
    <row r="432" spans="1:9" x14ac:dyDescent="0.2">
      <c r="A432" s="4">
        <f>IF('True_Odds_Calculator_3-way'!A433="","",'True_Odds_Calculator_3-way'!A433)</f>
        <v>2.2799999999999998</v>
      </c>
      <c r="B432" s="4">
        <f>IF('True_Odds_Calculator_3-way'!B433="","",'True_Odds_Calculator_3-way'!B433)</f>
        <v>3.37</v>
      </c>
      <c r="C432" s="4">
        <f>IF('True_Odds_Calculator_3-way'!C433="","",'True_Odds_Calculator_3-way'!C433)</f>
        <v>3.43</v>
      </c>
      <c r="D432" s="4">
        <f t="shared" si="30"/>
        <v>2.6877585776953872E-2</v>
      </c>
      <c r="E432" s="4">
        <f t="shared" si="31"/>
        <v>2.3275446740358285</v>
      </c>
      <c r="F432" s="4">
        <f t="shared" si="32"/>
        <v>3.47491637090882</v>
      </c>
      <c r="G432" s="4">
        <f t="shared" si="33"/>
        <v>3.5387457990279318</v>
      </c>
      <c r="I432" s="4">
        <f t="shared" si="34"/>
        <v>1.0268775857769539</v>
      </c>
    </row>
    <row r="433" spans="1:9" x14ac:dyDescent="0.2">
      <c r="A433" s="4">
        <f>IF('True_Odds_Calculator_3-way'!A434="","",'True_Odds_Calculator_3-way'!A434)</f>
        <v>2.63</v>
      </c>
      <c r="B433" s="4">
        <f>IF('True_Odds_Calculator_3-way'!B434="","",'True_Odds_Calculator_3-way'!B434)</f>
        <v>3.28</v>
      </c>
      <c r="C433" s="4">
        <f>IF('True_Odds_Calculator_3-way'!C434="","",'True_Odds_Calculator_3-way'!C434)</f>
        <v>2.92</v>
      </c>
      <c r="D433" s="4">
        <f t="shared" si="30"/>
        <v>2.7571939087274622E-2</v>
      </c>
      <c r="E433" s="4">
        <f t="shared" si="31"/>
        <v>2.6951454382664162</v>
      </c>
      <c r="F433" s="4">
        <f t="shared" si="32"/>
        <v>3.3819499641250594</v>
      </c>
      <c r="G433" s="4">
        <f t="shared" si="33"/>
        <v>3.0005241279939621</v>
      </c>
      <c r="I433" s="4">
        <f t="shared" si="34"/>
        <v>1.0275719390872746</v>
      </c>
    </row>
    <row r="434" spans="1:9" x14ac:dyDescent="0.2">
      <c r="A434" s="4">
        <f>IF('True_Odds_Calculator_3-way'!A435="","",'True_Odds_Calculator_3-way'!A435)</f>
        <v>3.83</v>
      </c>
      <c r="B434" s="4">
        <f>IF('True_Odds_Calculator_3-way'!B435="","",'True_Odds_Calculator_3-way'!B435)</f>
        <v>3.82</v>
      </c>
      <c r="C434" s="4">
        <f>IF('True_Odds_Calculator_3-way'!C435="","",'True_Odds_Calculator_3-way'!C435)</f>
        <v>1.98</v>
      </c>
      <c r="D434" s="4">
        <f t="shared" si="30"/>
        <v>2.7927215506672098E-2</v>
      </c>
      <c r="E434" s="4">
        <f t="shared" si="31"/>
        <v>3.9716025034151681</v>
      </c>
      <c r="F434" s="4">
        <f t="shared" si="32"/>
        <v>3.9608504334405219</v>
      </c>
      <c r="G434" s="4">
        <f t="shared" si="33"/>
        <v>2.0171805965760616</v>
      </c>
      <c r="I434" s="4">
        <f t="shared" si="34"/>
        <v>1.0279272155066721</v>
      </c>
    </row>
    <row r="435" spans="1:9" x14ac:dyDescent="0.2">
      <c r="A435" s="4">
        <f>IF('True_Odds_Calculator_3-way'!A436="","",'True_Odds_Calculator_3-way'!A436)</f>
        <v>2.5099999999999998</v>
      </c>
      <c r="B435" s="4">
        <f>IF('True_Odds_Calculator_3-way'!B436="","",'True_Odds_Calculator_3-way'!B436)</f>
        <v>3.21</v>
      </c>
      <c r="C435" s="4">
        <f>IF('True_Odds_Calculator_3-way'!C436="","",'True_Odds_Calculator_3-way'!C436)</f>
        <v>3.15</v>
      </c>
      <c r="D435" s="4">
        <f t="shared" si="30"/>
        <v>2.7393171713088194E-2</v>
      </c>
      <c r="E435" s="4">
        <f t="shared" si="31"/>
        <v>2.5688759488469093</v>
      </c>
      <c r="F435" s="4">
        <f t="shared" si="32"/>
        <v>3.3069283644885075</v>
      </c>
      <c r="G435" s="4">
        <f t="shared" si="33"/>
        <v>3.2432860873404459</v>
      </c>
      <c r="I435" s="4">
        <f t="shared" si="34"/>
        <v>1.0273931717130882</v>
      </c>
    </row>
    <row r="436" spans="1:9" x14ac:dyDescent="0.2">
      <c r="A436" s="4">
        <f>IF('True_Odds_Calculator_3-way'!A437="","",'True_Odds_Calculator_3-way'!A437)</f>
        <v>1.57</v>
      </c>
      <c r="B436" s="4">
        <f>IF('True_Odds_Calculator_3-way'!B437="","",'True_Odds_Calculator_3-way'!B437)</f>
        <v>4.2</v>
      </c>
      <c r="C436" s="4">
        <f>IF('True_Odds_Calculator_3-way'!C437="","",'True_Odds_Calculator_3-way'!C437)</f>
        <v>6.68</v>
      </c>
      <c r="D436" s="4">
        <f t="shared" si="30"/>
        <v>2.4738512056868833E-2</v>
      </c>
      <c r="E436" s="4">
        <f t="shared" si="31"/>
        <v>1.5905925878135234</v>
      </c>
      <c r="F436" s="4">
        <f t="shared" si="32"/>
        <v>4.3506811285768467</v>
      </c>
      <c r="G436" s="4">
        <f t="shared" si="33"/>
        <v>7.0694146045006692</v>
      </c>
      <c r="I436" s="4">
        <f t="shared" si="34"/>
        <v>1.0247385120568688</v>
      </c>
    </row>
    <row r="437" spans="1:9" x14ac:dyDescent="0.2">
      <c r="A437" s="4">
        <f>IF('True_Odds_Calculator_3-way'!A438="","",'True_Odds_Calculator_3-way'!A438)</f>
        <v>2.86</v>
      </c>
      <c r="B437" s="4">
        <f>IF('True_Odds_Calculator_3-way'!B438="","",'True_Odds_Calculator_3-way'!B438)</f>
        <v>3.33</v>
      </c>
      <c r="C437" s="4">
        <f>IF('True_Odds_Calculator_3-way'!C438="","",'True_Odds_Calculator_3-way'!C438)</f>
        <v>2.61</v>
      </c>
      <c r="D437" s="4">
        <f t="shared" si="30"/>
        <v>3.3092412402757176E-2</v>
      </c>
      <c r="E437" s="4">
        <f t="shared" si="31"/>
        <v>2.9531668010358905</v>
      </c>
      <c r="F437" s="4">
        <f t="shared" si="32"/>
        <v>3.4569839310881747</v>
      </c>
      <c r="G437" s="4">
        <f t="shared" si="33"/>
        <v>2.6873704674555867</v>
      </c>
      <c r="I437" s="4">
        <f t="shared" si="34"/>
        <v>1.0330924124027572</v>
      </c>
    </row>
    <row r="438" spans="1:9" x14ac:dyDescent="0.2">
      <c r="A438" s="4">
        <f>IF('True_Odds_Calculator_3-way'!A439="","",'True_Odds_Calculator_3-way'!A439)</f>
        <v>1.54</v>
      </c>
      <c r="B438" s="4">
        <f>IF('True_Odds_Calculator_3-way'!B439="","",'True_Odds_Calculator_3-way'!B439)</f>
        <v>4.41</v>
      </c>
      <c r="C438" s="4">
        <f>IF('True_Odds_Calculator_3-way'!C439="","",'True_Odds_Calculator_3-way'!C439)</f>
        <v>6.46</v>
      </c>
      <c r="D438" s="4">
        <f t="shared" si="30"/>
        <v>3.0906780575068904E-2</v>
      </c>
      <c r="E438" s="4">
        <f t="shared" si="31"/>
        <v>1.5648267282483608</v>
      </c>
      <c r="F438" s="4">
        <f t="shared" si="32"/>
        <v>4.6198955647963142</v>
      </c>
      <c r="G438" s="4">
        <f t="shared" si="33"/>
        <v>6.9205827835629812</v>
      </c>
      <c r="I438" s="4">
        <f t="shared" si="34"/>
        <v>1.0309067805750689</v>
      </c>
    </row>
    <row r="439" spans="1:9" x14ac:dyDescent="0.2">
      <c r="A439" s="4">
        <f>IF('True_Odds_Calculator_3-way'!A440="","",'True_Odds_Calculator_3-way'!A440)</f>
        <v>4.26</v>
      </c>
      <c r="B439" s="4">
        <f>IF('True_Odds_Calculator_3-way'!B440="","",'True_Odds_Calculator_3-way'!B440)</f>
        <v>4.1900000000000004</v>
      </c>
      <c r="C439" s="4">
        <f>IF('True_Odds_Calculator_3-way'!C440="","",'True_Odds_Calculator_3-way'!C440)</f>
        <v>1.76</v>
      </c>
      <c r="D439" s="4">
        <f t="shared" si="30"/>
        <v>4.1587086706250442E-2</v>
      </c>
      <c r="E439" s="4">
        <f t="shared" si="31"/>
        <v>4.5273570160636076</v>
      </c>
      <c r="F439" s="4">
        <f t="shared" si="32"/>
        <v>4.448376369231049</v>
      </c>
      <c r="G439" s="4">
        <f t="shared" si="33"/>
        <v>1.8040138935637373</v>
      </c>
      <c r="I439" s="4">
        <f t="shared" si="34"/>
        <v>1.0415870867062504</v>
      </c>
    </row>
    <row r="440" spans="1:9" x14ac:dyDescent="0.2">
      <c r="A440" s="4">
        <f>IF('True_Odds_Calculator_3-way'!A441="","",'True_Odds_Calculator_3-way'!A441)</f>
        <v>1.43</v>
      </c>
      <c r="B440" s="4">
        <f>IF('True_Odds_Calculator_3-way'!B441="","",'True_Odds_Calculator_3-way'!B441)</f>
        <v>5.0199999999999996</v>
      </c>
      <c r="C440" s="4">
        <f>IF('True_Odds_Calculator_3-way'!C441="","",'True_Odds_Calculator_3-way'!C441)</f>
        <v>6.81</v>
      </c>
      <c r="D440" s="4">
        <f t="shared" si="30"/>
        <v>4.5346764672106632E-2</v>
      </c>
      <c r="E440" s="4">
        <f t="shared" si="31"/>
        <v>1.4615927529120825</v>
      </c>
      <c r="F440" s="4">
        <f t="shared" si="32"/>
        <v>5.4321964395523752</v>
      </c>
      <c r="G440" s="4">
        <f t="shared" si="33"/>
        <v>7.5914413845958446</v>
      </c>
      <c r="I440" s="4">
        <f t="shared" si="34"/>
        <v>1.0453467646721066</v>
      </c>
    </row>
    <row r="441" spans="1:9" x14ac:dyDescent="0.2">
      <c r="A441" s="4">
        <f>IF('True_Odds_Calculator_3-way'!A442="","",'True_Odds_Calculator_3-way'!A442)</f>
        <v>3.2</v>
      </c>
      <c r="B441" s="4">
        <f>IF('True_Odds_Calculator_3-way'!B442="","",'True_Odds_Calculator_3-way'!B442)</f>
        <v>3.66</v>
      </c>
      <c r="C441" s="4">
        <f>IF('True_Odds_Calculator_3-way'!C442="","",'True_Odds_Calculator_3-way'!C442)</f>
        <v>2.2599999999999998</v>
      </c>
      <c r="D441" s="4">
        <f t="shared" si="30"/>
        <v>2.8201919822041788E-2</v>
      </c>
      <c r="E441" s="4">
        <f t="shared" si="31"/>
        <v>3.299248140293964</v>
      </c>
      <c r="F441" s="4">
        <f t="shared" si="32"/>
        <v>3.7904142911150234</v>
      </c>
      <c r="G441" s="4">
        <f t="shared" si="33"/>
        <v>2.3090569452554148</v>
      </c>
      <c r="I441" s="4">
        <f t="shared" si="34"/>
        <v>1.0282019198220418</v>
      </c>
    </row>
    <row r="442" spans="1:9" x14ac:dyDescent="0.2">
      <c r="A442" s="4">
        <f>IF('True_Odds_Calculator_3-way'!A443="","",'True_Odds_Calculator_3-way'!A443)</f>
        <v>3.15</v>
      </c>
      <c r="B442" s="4">
        <f>IF('True_Odds_Calculator_3-way'!B443="","",'True_Odds_Calculator_3-way'!B443)</f>
        <v>3.55</v>
      </c>
      <c r="C442" s="4">
        <f>IF('True_Odds_Calculator_3-way'!C443="","",'True_Odds_Calculator_3-way'!C443)</f>
        <v>2.36</v>
      </c>
      <c r="D442" s="4">
        <f t="shared" si="30"/>
        <v>2.2879271864709949E-2</v>
      </c>
      <c r="E442" s="4">
        <f t="shared" si="31"/>
        <v>3.2275358537639316</v>
      </c>
      <c r="F442" s="4">
        <f t="shared" si="32"/>
        <v>3.6487865352886408</v>
      </c>
      <c r="G442" s="4">
        <f t="shared" si="33"/>
        <v>2.4032546435282014</v>
      </c>
      <c r="I442" s="4">
        <f t="shared" si="34"/>
        <v>1.0228792718647099</v>
      </c>
    </row>
    <row r="443" spans="1:9" x14ac:dyDescent="0.2">
      <c r="A443" s="4">
        <f>IF('True_Odds_Calculator_3-way'!A444="","",'True_Odds_Calculator_3-way'!A444)</f>
        <v>1.35</v>
      </c>
      <c r="B443" s="4">
        <f>IF('True_Odds_Calculator_3-way'!B444="","",'True_Odds_Calculator_3-way'!B444)</f>
        <v>5.72</v>
      </c>
      <c r="C443" s="4">
        <f>IF('True_Odds_Calculator_3-way'!C444="","",'True_Odds_Calculator_3-way'!C444)</f>
        <v>8.91</v>
      </c>
      <c r="D443" s="4">
        <f t="shared" si="30"/>
        <v>2.7799361132694322E-2</v>
      </c>
      <c r="E443" s="4">
        <f t="shared" si="31"/>
        <v>1.3671020536627589</v>
      </c>
      <c r="F443" s="4">
        <f t="shared" si="32"/>
        <v>6.040152963671126</v>
      </c>
      <c r="G443" s="4">
        <f t="shared" si="33"/>
        <v>9.7118501956400181</v>
      </c>
      <c r="I443" s="4">
        <f t="shared" si="34"/>
        <v>1.0277993611326943</v>
      </c>
    </row>
    <row r="444" spans="1:9" x14ac:dyDescent="0.2">
      <c r="A444" s="4">
        <f>IF('True_Odds_Calculator_3-way'!A445="","",'True_Odds_Calculator_3-way'!A445)</f>
        <v>2.94</v>
      </c>
      <c r="B444" s="4">
        <f>IF('True_Odds_Calculator_3-way'!B445="","",'True_Odds_Calculator_3-way'!B445)</f>
        <v>3.24</v>
      </c>
      <c r="C444" s="4">
        <f>IF('True_Odds_Calculator_3-way'!C445="","",'True_Odds_Calculator_3-way'!C445)</f>
        <v>2.68</v>
      </c>
      <c r="D444" s="4">
        <f t="shared" si="30"/>
        <v>2.1912358088619577E-2</v>
      </c>
      <c r="E444" s="4">
        <f t="shared" si="31"/>
        <v>3.0045193825017042</v>
      </c>
      <c r="F444" s="4">
        <f t="shared" si="32"/>
        <v>3.3185342640121798</v>
      </c>
      <c r="G444" s="4">
        <f t="shared" si="33"/>
        <v>2.7335085386913738</v>
      </c>
      <c r="I444" s="4">
        <f t="shared" si="34"/>
        <v>1.0219123580886196</v>
      </c>
    </row>
    <row r="445" spans="1:9" x14ac:dyDescent="0.2">
      <c r="A445" s="4">
        <f>IF('True_Odds_Calculator_3-way'!A446="","",'True_Odds_Calculator_3-way'!A446)</f>
        <v>5.18</v>
      </c>
      <c r="B445" s="4">
        <f>IF('True_Odds_Calculator_3-way'!B446="","",'True_Odds_Calculator_3-way'!B446)</f>
        <v>4.1500000000000004</v>
      </c>
      <c r="C445" s="4">
        <f>IF('True_Odds_Calculator_3-way'!C446="","",'True_Odds_Calculator_3-way'!C446)</f>
        <v>1.69</v>
      </c>
      <c r="D445" s="4">
        <f t="shared" si="30"/>
        <v>2.5730024803240603E-2</v>
      </c>
      <c r="E445" s="4">
        <f t="shared" si="31"/>
        <v>5.4208322702035669</v>
      </c>
      <c r="F445" s="4">
        <f t="shared" si="32"/>
        <v>4.3031633582505879</v>
      </c>
      <c r="G445" s="4">
        <f t="shared" si="33"/>
        <v>1.7148561203205412</v>
      </c>
      <c r="I445" s="4">
        <f t="shared" si="34"/>
        <v>1.0257300248032406</v>
      </c>
    </row>
    <row r="446" spans="1:9" x14ac:dyDescent="0.2">
      <c r="A446" s="4">
        <f>IF('True_Odds_Calculator_3-way'!A447="","",'True_Odds_Calculator_3-way'!A447)</f>
        <v>4.5599999999999996</v>
      </c>
      <c r="B446" s="4">
        <f>IF('True_Odds_Calculator_3-way'!B447="","",'True_Odds_Calculator_3-way'!B447)</f>
        <v>4.58</v>
      </c>
      <c r="C446" s="4">
        <f>IF('True_Odds_Calculator_3-way'!C447="","",'True_Odds_Calculator_3-way'!C447)</f>
        <v>1.7</v>
      </c>
      <c r="D446" s="4">
        <f t="shared" si="30"/>
        <v>2.5874151085393926E-2</v>
      </c>
      <c r="E446" s="4">
        <f t="shared" si="31"/>
        <v>4.7466808322518999</v>
      </c>
      <c r="F446" s="4">
        <f t="shared" si="32"/>
        <v>4.7683557949551778</v>
      </c>
      <c r="G446" s="4">
        <f t="shared" si="33"/>
        <v>1.7252963274445798</v>
      </c>
      <c r="I446" s="4">
        <f t="shared" si="34"/>
        <v>1.0258741510853939</v>
      </c>
    </row>
    <row r="447" spans="1:9" x14ac:dyDescent="0.2">
      <c r="A447" s="4">
        <f>IF('True_Odds_Calculator_3-way'!A448="","",'True_Odds_Calculator_3-way'!A448)</f>
        <v>2.27</v>
      </c>
      <c r="B447" s="4">
        <f>IF('True_Odds_Calculator_3-way'!B448="","",'True_Odds_Calculator_3-way'!B448)</f>
        <v>3.28</v>
      </c>
      <c r="C447" s="4">
        <f>IF('True_Odds_Calculator_3-way'!C448="","",'True_Odds_Calculator_3-way'!C448)</f>
        <v>3.54</v>
      </c>
      <c r="D447" s="4">
        <f t="shared" si="30"/>
        <v>2.7892558847935955E-2</v>
      </c>
      <c r="E447" s="4">
        <f t="shared" si="31"/>
        <v>2.3189421305805804</v>
      </c>
      <c r="F447" s="4">
        <f t="shared" si="32"/>
        <v>3.3831727780805112</v>
      </c>
      <c r="G447" s="4">
        <f t="shared" si="33"/>
        <v>3.6604781196080447</v>
      </c>
      <c r="I447" s="4">
        <f t="shared" si="34"/>
        <v>1.027892558847936</v>
      </c>
    </row>
    <row r="448" spans="1:9" x14ac:dyDescent="0.2">
      <c r="A448" s="4">
        <f>IF('True_Odds_Calculator_3-way'!A449="","",'True_Odds_Calculator_3-way'!A449)</f>
        <v>2.37</v>
      </c>
      <c r="B448" s="4">
        <f>IF('True_Odds_Calculator_3-way'!B449="","",'True_Odds_Calculator_3-way'!B449)</f>
        <v>3.56</v>
      </c>
      <c r="C448" s="4">
        <f>IF('True_Odds_Calculator_3-way'!C449="","",'True_Odds_Calculator_3-way'!C449)</f>
        <v>3.07</v>
      </c>
      <c r="D448" s="4">
        <f t="shared" si="30"/>
        <v>2.8572703697337776E-2</v>
      </c>
      <c r="E448" s="4">
        <f t="shared" si="31"/>
        <v>2.424732110182434</v>
      </c>
      <c r="F448" s="4">
        <f t="shared" si="32"/>
        <v>3.684942680069295</v>
      </c>
      <c r="G448" s="4">
        <f t="shared" si="33"/>
        <v>3.1624686873054242</v>
      </c>
      <c r="I448" s="4">
        <f t="shared" si="34"/>
        <v>1.0285727036973378</v>
      </c>
    </row>
    <row r="449" spans="1:9" x14ac:dyDescent="0.2">
      <c r="A449" s="4">
        <f>IF('True_Odds_Calculator_3-way'!A450="","",'True_Odds_Calculator_3-way'!A450)</f>
        <v>1.62</v>
      </c>
      <c r="B449" s="4">
        <f>IF('True_Odds_Calculator_3-way'!B450="","",'True_Odds_Calculator_3-way'!B450)</f>
        <v>4.1399999999999997</v>
      </c>
      <c r="C449" s="4">
        <f>IF('True_Odds_Calculator_3-way'!C450="","",'True_Odds_Calculator_3-way'!C450)</f>
        <v>5.78</v>
      </c>
      <c r="D449" s="4">
        <f t="shared" si="30"/>
        <v>3.184022495992811E-2</v>
      </c>
      <c r="E449" s="4">
        <f t="shared" si="31"/>
        <v>1.6483411180856959</v>
      </c>
      <c r="F449" s="4">
        <f t="shared" si="32"/>
        <v>4.3302699413147741</v>
      </c>
      <c r="G449" s="4">
        <f t="shared" si="33"/>
        <v>6.1577502697221194</v>
      </c>
      <c r="I449" s="4">
        <f t="shared" si="34"/>
        <v>1.0318402249599281</v>
      </c>
    </row>
    <row r="450" spans="1:9" x14ac:dyDescent="0.2">
      <c r="A450" s="4">
        <f>IF('True_Odds_Calculator_3-way'!A451="","",'True_Odds_Calculator_3-way'!A451)</f>
        <v>2.98</v>
      </c>
      <c r="B450" s="4">
        <f>IF('True_Odds_Calculator_3-way'!B451="","",'True_Odds_Calculator_3-way'!B451)</f>
        <v>3.63</v>
      </c>
      <c r="C450" s="4">
        <f>IF('True_Odds_Calculator_3-way'!C451="","",'True_Odds_Calculator_3-way'!C451)</f>
        <v>2.4</v>
      </c>
      <c r="D450" s="4">
        <f t="shared" si="30"/>
        <v>2.7719230129236383E-2</v>
      </c>
      <c r="E450" s="4">
        <f t="shared" si="31"/>
        <v>3.0643758586988858</v>
      </c>
      <c r="F450" s="4">
        <f t="shared" si="32"/>
        <v>3.7559764587420363</v>
      </c>
      <c r="G450" s="4">
        <f t="shared" si="33"/>
        <v>2.454427881015588</v>
      </c>
      <c r="I450" s="4">
        <f t="shared" si="34"/>
        <v>1.0277192301292364</v>
      </c>
    </row>
    <row r="451" spans="1:9" x14ac:dyDescent="0.2">
      <c r="A451" s="4">
        <f>IF('True_Odds_Calculator_3-way'!A452="","",'True_Odds_Calculator_3-way'!A452)</f>
        <v>2.23</v>
      </c>
      <c r="B451" s="4">
        <f>IF('True_Odds_Calculator_3-way'!B452="","",'True_Odds_Calculator_3-way'!B452)</f>
        <v>3.57</v>
      </c>
      <c r="C451" s="4">
        <f>IF('True_Odds_Calculator_3-way'!C452="","",'True_Odds_Calculator_3-way'!C452)</f>
        <v>3.41</v>
      </c>
      <c r="D451" s="4">
        <f t="shared" ref="D451:D514" si="35">IF(A451="","",((1/A451)+(1/B451)+(1/C451))-1)</f>
        <v>2.1797670056279195E-2</v>
      </c>
      <c r="E451" s="4">
        <f t="shared" ref="E451:E514" si="36">IF(A451="","",(3*A451)/(3-($D451*A451)))</f>
        <v>2.2667276400288996</v>
      </c>
      <c r="F451" s="4">
        <f t="shared" ref="F451:F514" si="37">IF(B451="","",(3*B451)/(3-($D451*B451)))</f>
        <v>3.6650690596540203</v>
      </c>
      <c r="G451" s="4">
        <f t="shared" ref="G451:G514" si="38">IF(C451="","",(3*C451)/(3-($D451*C451)))</f>
        <v>3.4966350244343971</v>
      </c>
      <c r="I451" s="4">
        <f t="shared" ref="I451:I514" si="39">IF(A451="","",D451+1)</f>
        <v>1.0217976700562792</v>
      </c>
    </row>
    <row r="452" spans="1:9" x14ac:dyDescent="0.2">
      <c r="A452" s="4">
        <f>IF('True_Odds_Calculator_3-way'!A453="","",'True_Odds_Calculator_3-way'!A453)</f>
        <v>1.78</v>
      </c>
      <c r="B452" s="4">
        <f>IF('True_Odds_Calculator_3-way'!B453="","",'True_Odds_Calculator_3-way'!B453)</f>
        <v>4.07</v>
      </c>
      <c r="C452" s="4">
        <f>IF('True_Odds_Calculator_3-way'!C453="","",'True_Odds_Calculator_3-way'!C453)</f>
        <v>4.5999999999999996</v>
      </c>
      <c r="D452" s="4">
        <f t="shared" si="35"/>
        <v>2.4889302857060702E-2</v>
      </c>
      <c r="E452" s="4">
        <f t="shared" si="36"/>
        <v>1.80668042971952</v>
      </c>
      <c r="F452" s="4">
        <f t="shared" si="37"/>
        <v>4.212232289117642</v>
      </c>
      <c r="G452" s="4">
        <f t="shared" si="38"/>
        <v>4.7825180967032725</v>
      </c>
      <c r="I452" s="4">
        <f t="shared" si="39"/>
        <v>1.0248893028570607</v>
      </c>
    </row>
    <row r="453" spans="1:9" x14ac:dyDescent="0.2">
      <c r="A453" s="4">
        <f>IF('True_Odds_Calculator_3-way'!A454="","",'True_Odds_Calculator_3-way'!A454)</f>
        <v>2.23</v>
      </c>
      <c r="B453" s="4">
        <f>IF('True_Odds_Calculator_3-way'!B454="","",'True_Odds_Calculator_3-way'!B454)</f>
        <v>3.62</v>
      </c>
      <c r="C453" s="4">
        <f>IF('True_Odds_Calculator_3-way'!C454="","",'True_Odds_Calculator_3-way'!C454)</f>
        <v>3.37</v>
      </c>
      <c r="D453" s="4">
        <f t="shared" si="35"/>
        <v>2.1409492240704875E-2</v>
      </c>
      <c r="E453" s="4">
        <f t="shared" si="36"/>
        <v>2.2660630087460039</v>
      </c>
      <c r="F453" s="4">
        <f t="shared" si="37"/>
        <v>3.7159995814753097</v>
      </c>
      <c r="G453" s="4">
        <f t="shared" si="38"/>
        <v>3.4530457371458918</v>
      </c>
      <c r="I453" s="4">
        <f t="shared" si="39"/>
        <v>1.0214094922407049</v>
      </c>
    </row>
    <row r="454" spans="1:9" x14ac:dyDescent="0.2">
      <c r="A454" s="4">
        <f>IF('True_Odds_Calculator_3-way'!A455="","",'True_Odds_Calculator_3-way'!A455)</f>
        <v>3</v>
      </c>
      <c r="B454" s="4">
        <f>IF('True_Odds_Calculator_3-way'!B455="","",'True_Odds_Calculator_3-way'!B455)</f>
        <v>3.4</v>
      </c>
      <c r="C454" s="4">
        <f>IF('True_Odds_Calculator_3-way'!C455="","",'True_Odds_Calculator_3-way'!C455)</f>
        <v>2.5299999999999998</v>
      </c>
      <c r="D454" s="4">
        <f t="shared" si="35"/>
        <v>2.2707897388204223E-2</v>
      </c>
      <c r="E454" s="4">
        <f t="shared" si="36"/>
        <v>3.0697065820777159</v>
      </c>
      <c r="F454" s="4">
        <f t="shared" si="37"/>
        <v>3.4898124774612329</v>
      </c>
      <c r="G454" s="4">
        <f t="shared" si="38"/>
        <v>2.5793962817351899</v>
      </c>
      <c r="I454" s="4">
        <f t="shared" si="39"/>
        <v>1.0227078973882042</v>
      </c>
    </row>
    <row r="455" spans="1:9" x14ac:dyDescent="0.2">
      <c r="A455" s="4">
        <f>IF('True_Odds_Calculator_3-way'!A456="","",'True_Odds_Calculator_3-way'!A456)</f>
        <v>1.81</v>
      </c>
      <c r="B455" s="4">
        <f>IF('True_Odds_Calculator_3-way'!B456="","",'True_Odds_Calculator_3-way'!B456)</f>
        <v>3.9</v>
      </c>
      <c r="C455" s="4">
        <f>IF('True_Odds_Calculator_3-way'!C456="","",'True_Odds_Calculator_3-way'!C456)</f>
        <v>4.6399999999999997</v>
      </c>
      <c r="D455" s="4">
        <f t="shared" si="35"/>
        <v>2.4413685634870674E-2</v>
      </c>
      <c r="E455" s="4">
        <f t="shared" si="36"/>
        <v>1.8370591283785853</v>
      </c>
      <c r="F455" s="4">
        <f t="shared" si="37"/>
        <v>4.0278345731764302</v>
      </c>
      <c r="G455" s="4">
        <f t="shared" si="38"/>
        <v>4.8220809761421499</v>
      </c>
      <c r="I455" s="4">
        <f t="shared" si="39"/>
        <v>1.0244136856348707</v>
      </c>
    </row>
    <row r="456" spans="1:9" x14ac:dyDescent="0.2">
      <c r="A456" s="4">
        <f>IF('True_Odds_Calculator_3-way'!A457="","",'True_Odds_Calculator_3-way'!A457)</f>
        <v>2.09</v>
      </c>
      <c r="B456" s="4">
        <f>IF('True_Odds_Calculator_3-way'!B457="","",'True_Odds_Calculator_3-way'!B457)</f>
        <v>3.54</v>
      </c>
      <c r="C456" s="4">
        <f>IF('True_Odds_Calculator_3-way'!C457="","",'True_Odds_Calculator_3-way'!C457)</f>
        <v>3.82</v>
      </c>
      <c r="D456" s="4">
        <f t="shared" si="35"/>
        <v>2.2734879939787733E-2</v>
      </c>
      <c r="E456" s="4">
        <f t="shared" si="36"/>
        <v>2.123635483095013</v>
      </c>
      <c r="F456" s="4">
        <f t="shared" si="37"/>
        <v>3.6375860981913659</v>
      </c>
      <c r="G456" s="4">
        <f t="shared" si="38"/>
        <v>3.9338822744706921</v>
      </c>
      <c r="I456" s="4">
        <f t="shared" si="39"/>
        <v>1.0227348799397877</v>
      </c>
    </row>
    <row r="457" spans="1:9" x14ac:dyDescent="0.2">
      <c r="A457" s="4">
        <f>IF('True_Odds_Calculator_3-way'!A458="","",'True_Odds_Calculator_3-way'!A458)</f>
        <v>3.36</v>
      </c>
      <c r="B457" s="4">
        <f>IF('True_Odds_Calculator_3-way'!B458="","",'True_Odds_Calculator_3-way'!B458)</f>
        <v>3.18</v>
      </c>
      <c r="C457" s="4">
        <f>IF('True_Odds_Calculator_3-way'!C458="","",'True_Odds_Calculator_3-way'!C458)</f>
        <v>2.41</v>
      </c>
      <c r="D457" s="4">
        <f t="shared" si="35"/>
        <v>2.7022215760178714E-2</v>
      </c>
      <c r="E457" s="4">
        <f t="shared" si="36"/>
        <v>3.464863689500981</v>
      </c>
      <c r="F457" s="4">
        <f t="shared" si="37"/>
        <v>3.2737724609365073</v>
      </c>
      <c r="G457" s="4">
        <f t="shared" si="38"/>
        <v>2.4634767761078891</v>
      </c>
      <c r="I457" s="4">
        <f t="shared" si="39"/>
        <v>1.0270222157601787</v>
      </c>
    </row>
    <row r="458" spans="1:9" x14ac:dyDescent="0.2">
      <c r="A458" s="4">
        <f>IF('True_Odds_Calculator_3-way'!A459="","",'True_Odds_Calculator_3-way'!A459)</f>
        <v>2.0099999999999998</v>
      </c>
      <c r="B458" s="4">
        <f>IF('True_Odds_Calculator_3-way'!B459="","",'True_Odds_Calculator_3-way'!B459)</f>
        <v>3.32</v>
      </c>
      <c r="C458" s="4">
        <f>IF('True_Odds_Calculator_3-way'!C459="","",'True_Odds_Calculator_3-way'!C459)</f>
        <v>4.34</v>
      </c>
      <c r="D458" s="4">
        <f t="shared" si="35"/>
        <v>2.913200363183277E-2</v>
      </c>
      <c r="E458" s="4">
        <f t="shared" si="36"/>
        <v>2.050013061936987</v>
      </c>
      <c r="F458" s="4">
        <f t="shared" si="37"/>
        <v>3.4306005633311658</v>
      </c>
      <c r="G458" s="4">
        <f t="shared" si="38"/>
        <v>4.5309538729053918</v>
      </c>
      <c r="I458" s="4">
        <f t="shared" si="39"/>
        <v>1.0291320036318328</v>
      </c>
    </row>
    <row r="459" spans="1:9" x14ac:dyDescent="0.2">
      <c r="A459" s="4">
        <f>IF('True_Odds_Calculator_3-way'!A460="","",'True_Odds_Calculator_3-way'!A460)</f>
        <v>1.82</v>
      </c>
      <c r="B459" s="4">
        <f>IF('True_Odds_Calculator_3-way'!B460="","",'True_Odds_Calculator_3-way'!B460)</f>
        <v>3.53</v>
      </c>
      <c r="C459" s="4">
        <f>IF('True_Odds_Calculator_3-way'!C460="","",'True_Odds_Calculator_3-way'!C460)</f>
        <v>5.08</v>
      </c>
      <c r="D459" s="4">
        <f t="shared" si="35"/>
        <v>2.9587062131506858E-2</v>
      </c>
      <c r="E459" s="4">
        <f t="shared" si="36"/>
        <v>1.8532651538943534</v>
      </c>
      <c r="F459" s="4">
        <f t="shared" si="37"/>
        <v>3.6573265686428025</v>
      </c>
      <c r="G459" s="4">
        <f t="shared" si="38"/>
        <v>5.347935631790139</v>
      </c>
      <c r="I459" s="4">
        <f t="shared" si="39"/>
        <v>1.0295870621315069</v>
      </c>
    </row>
    <row r="460" spans="1:9" x14ac:dyDescent="0.2">
      <c r="A460" s="4">
        <f>IF('True_Odds_Calculator_3-way'!A461="","",'True_Odds_Calculator_3-way'!A461)</f>
        <v>1.6</v>
      </c>
      <c r="B460" s="4">
        <f>IF('True_Odds_Calculator_3-way'!B461="","",'True_Odds_Calculator_3-way'!B461)</f>
        <v>3.97</v>
      </c>
      <c r="C460" s="4">
        <f>IF('True_Odds_Calculator_3-way'!C461="","",'True_Odds_Calculator_3-way'!C461)</f>
        <v>6.43</v>
      </c>
      <c r="D460" s="4">
        <f t="shared" si="35"/>
        <v>3.2410164100113104E-2</v>
      </c>
      <c r="E460" s="4">
        <f t="shared" si="36"/>
        <v>1.6281431393736392</v>
      </c>
      <c r="F460" s="4">
        <f t="shared" si="37"/>
        <v>4.1479012033069438</v>
      </c>
      <c r="G460" s="4">
        <f t="shared" si="38"/>
        <v>6.9100092148434538</v>
      </c>
      <c r="I460" s="4">
        <f t="shared" si="39"/>
        <v>1.0324101641001131</v>
      </c>
    </row>
    <row r="461" spans="1: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3.44</v>
      </c>
      <c r="C461" s="4">
        <f>IF('True_Odds_Calculator_3-way'!C462="","",'True_Odds_Calculator_3-way'!C462)</f>
        <v>3.16</v>
      </c>
      <c r="D461" s="4">
        <f t="shared" si="35"/>
        <v>2.7321437848027097E-2</v>
      </c>
      <c r="E461" s="4">
        <f t="shared" si="36"/>
        <v>2.4327294282610721</v>
      </c>
      <c r="F461" s="4">
        <f t="shared" si="37"/>
        <v>3.5512558090502591</v>
      </c>
      <c r="G461" s="4">
        <f t="shared" si="38"/>
        <v>3.2536349990140336</v>
      </c>
      <c r="I461" s="4">
        <f t="shared" si="39"/>
        <v>1.0273214378480271</v>
      </c>
    </row>
    <row r="462" spans="1:9" x14ac:dyDescent="0.2">
      <c r="A462" s="4">
        <f>IF('True_Odds_Calculator_3-way'!A463="","",'True_Odds_Calculator_3-way'!A463)</f>
        <v>3.31</v>
      </c>
      <c r="B462" s="4">
        <f>IF('True_Odds_Calculator_3-way'!B463="","",'True_Odds_Calculator_3-way'!B463)</f>
        <v>3.38</v>
      </c>
      <c r="C462" s="4">
        <f>IF('True_Odds_Calculator_3-way'!C463="","",'True_Odds_Calculator_3-way'!C463)</f>
        <v>2.3199999999999998</v>
      </c>
      <c r="D462" s="4">
        <f t="shared" si="35"/>
        <v>2.9007274549678774E-2</v>
      </c>
      <c r="E462" s="4">
        <f t="shared" si="36"/>
        <v>3.4194380652362013</v>
      </c>
      <c r="F462" s="4">
        <f t="shared" si="37"/>
        <v>3.4941956578631364</v>
      </c>
      <c r="G462" s="4">
        <f t="shared" si="38"/>
        <v>2.3732371494780202</v>
      </c>
      <c r="I462" s="4">
        <f t="shared" si="39"/>
        <v>1.0290072745496788</v>
      </c>
    </row>
    <row r="463" spans="1:9" x14ac:dyDescent="0.2">
      <c r="A463" s="4">
        <f>IF('True_Odds_Calculator_3-way'!A464="","",'True_Odds_Calculator_3-way'!A464)</f>
        <v>2.2599999999999998</v>
      </c>
      <c r="B463" s="4">
        <f>IF('True_Odds_Calculator_3-way'!B464="","",'True_Odds_Calculator_3-way'!B464)</f>
        <v>3.52</v>
      </c>
      <c r="C463" s="4">
        <f>IF('True_Odds_Calculator_3-way'!C464="","",'True_Odds_Calculator_3-way'!C464)</f>
        <v>3.37</v>
      </c>
      <c r="D463" s="4">
        <f t="shared" si="35"/>
        <v>2.3304690241614301E-2</v>
      </c>
      <c r="E463" s="4">
        <f t="shared" si="36"/>
        <v>2.3003860373067955</v>
      </c>
      <c r="F463" s="4">
        <f t="shared" si="37"/>
        <v>3.6189573855516501</v>
      </c>
      <c r="G463" s="4">
        <f t="shared" si="38"/>
        <v>3.4605946845946605</v>
      </c>
      <c r="I463" s="4">
        <f t="shared" si="39"/>
        <v>1.0233046902416143</v>
      </c>
    </row>
    <row r="464" spans="1:9" x14ac:dyDescent="0.2">
      <c r="A464" s="4">
        <f>IF('True_Odds_Calculator_3-way'!A465="","",'True_Odds_Calculator_3-way'!A465)</f>
        <v>6.49</v>
      </c>
      <c r="B464" s="4">
        <f>IF('True_Odds_Calculator_3-way'!B465="","",'True_Odds_Calculator_3-way'!B465)</f>
        <v>4.32</v>
      </c>
      <c r="C464" s="4">
        <f>IF('True_Odds_Calculator_3-way'!C465="","",'True_Odds_Calculator_3-way'!C465)</f>
        <v>1.56</v>
      </c>
      <c r="D464" s="4">
        <f t="shared" si="35"/>
        <v>2.6590327437785E-2</v>
      </c>
      <c r="E464" s="4">
        <f t="shared" si="36"/>
        <v>6.886115106645069</v>
      </c>
      <c r="F464" s="4">
        <f t="shared" si="37"/>
        <v>4.4919989614589531</v>
      </c>
      <c r="G464" s="4">
        <f t="shared" si="38"/>
        <v>1.5818725040811401</v>
      </c>
      <c r="I464" s="4">
        <f t="shared" si="39"/>
        <v>1.026590327437785</v>
      </c>
    </row>
    <row r="465" spans="1:9" x14ac:dyDescent="0.2">
      <c r="A465" s="4">
        <f>IF('True_Odds_Calculator_3-way'!A466="","",'True_Odds_Calculator_3-way'!A466)</f>
        <v>1.7</v>
      </c>
      <c r="B465" s="4">
        <f>IF('True_Odds_Calculator_3-way'!B466="","",'True_Odds_Calculator_3-way'!B466)</f>
        <v>3.99</v>
      </c>
      <c r="C465" s="4">
        <f>IF('True_Odds_Calculator_3-way'!C466="","",'True_Odds_Calculator_3-way'!C466)</f>
        <v>5.4</v>
      </c>
      <c r="D465" s="4">
        <f t="shared" si="35"/>
        <v>2.4047045718872395E-2</v>
      </c>
      <c r="E465" s="4">
        <f t="shared" si="36"/>
        <v>1.7234853475372194</v>
      </c>
      <c r="F465" s="4">
        <f t="shared" si="37"/>
        <v>4.1218266114512074</v>
      </c>
      <c r="G465" s="4">
        <f t="shared" si="38"/>
        <v>5.6443122630751699</v>
      </c>
      <c r="I465" s="4">
        <f t="shared" si="39"/>
        <v>1.0240470457188724</v>
      </c>
    </row>
    <row r="466" spans="1:9" x14ac:dyDescent="0.2">
      <c r="A466" s="4">
        <f>IF('True_Odds_Calculator_3-way'!A467="","",'True_Odds_Calculator_3-way'!A467)</f>
        <v>3.47</v>
      </c>
      <c r="B466" s="4">
        <f>IF('True_Odds_Calculator_3-way'!B467="","",'True_Odds_Calculator_3-way'!B467)</f>
        <v>3.64</v>
      </c>
      <c r="C466" s="4">
        <f>IF('True_Odds_Calculator_3-way'!C467="","",'True_Odds_Calculator_3-way'!C467)</f>
        <v>2.17</v>
      </c>
      <c r="D466" s="4">
        <f t="shared" si="35"/>
        <v>2.3739205853178014E-2</v>
      </c>
      <c r="E466" s="4">
        <f t="shared" si="36"/>
        <v>3.5679705781581452</v>
      </c>
      <c r="F466" s="4">
        <f t="shared" si="37"/>
        <v>3.7479544680085297</v>
      </c>
      <c r="G466" s="4">
        <f t="shared" si="38"/>
        <v>2.2079128642123447</v>
      </c>
      <c r="I466" s="4">
        <f t="shared" si="39"/>
        <v>1.023739205853178</v>
      </c>
    </row>
    <row r="467" spans="1:9" x14ac:dyDescent="0.2">
      <c r="A467" s="4">
        <f>IF('True_Odds_Calculator_3-way'!A468="","",'True_Odds_Calculator_3-way'!A468)</f>
        <v>2.54</v>
      </c>
      <c r="B467" s="4">
        <f>IF('True_Odds_Calculator_3-way'!B468="","",'True_Odds_Calculator_3-way'!B468)</f>
        <v>3.31</v>
      </c>
      <c r="C467" s="4">
        <f>IF('True_Odds_Calculator_3-way'!C468="","",'True_Odds_Calculator_3-way'!C468)</f>
        <v>3.07</v>
      </c>
      <c r="D467" s="4">
        <f t="shared" si="35"/>
        <v>2.1548490049753788E-2</v>
      </c>
      <c r="E467" s="4">
        <f t="shared" si="36"/>
        <v>2.5872019162202924</v>
      </c>
      <c r="F467" s="4">
        <f t="shared" si="37"/>
        <v>3.3906123766914167</v>
      </c>
      <c r="G467" s="4">
        <f t="shared" si="38"/>
        <v>3.1392239314833872</v>
      </c>
      <c r="I467" s="4">
        <f t="shared" si="39"/>
        <v>1.0215484900497538</v>
      </c>
    </row>
    <row r="468" spans="1:9" x14ac:dyDescent="0.2">
      <c r="A468" s="4">
        <f>IF('True_Odds_Calculator_3-way'!A469="","",'True_Odds_Calculator_3-way'!A469)</f>
        <v>2.27</v>
      </c>
      <c r="B468" s="4">
        <f>IF('True_Odds_Calculator_3-way'!B469="","",'True_Odds_Calculator_3-way'!B469)</f>
        <v>3.38</v>
      </c>
      <c r="C468" s="4">
        <f>IF('True_Odds_Calculator_3-way'!C469="","",'True_Odds_Calculator_3-way'!C469)</f>
        <v>3.49</v>
      </c>
      <c r="D468" s="4">
        <f t="shared" si="35"/>
        <v>2.2919573816312155E-2</v>
      </c>
      <c r="E468" s="4">
        <f t="shared" si="36"/>
        <v>2.3100622018069714</v>
      </c>
      <c r="F468" s="4">
        <f t="shared" si="37"/>
        <v>3.4695943631745689</v>
      </c>
      <c r="G468" s="4">
        <f t="shared" si="38"/>
        <v>3.5856033148256872</v>
      </c>
      <c r="I468" s="4">
        <f t="shared" si="39"/>
        <v>1.0229195738163122</v>
      </c>
    </row>
    <row r="469" spans="1:9" x14ac:dyDescent="0.2">
      <c r="A469" s="4">
        <f>IF('True_Odds_Calculator_3-way'!A470="","",'True_Odds_Calculator_3-way'!A470)</f>
        <v>1.32</v>
      </c>
      <c r="B469" s="4">
        <f>IF('True_Odds_Calculator_3-way'!B470="","",'True_Odds_Calculator_3-way'!B470)</f>
        <v>6.03</v>
      </c>
      <c r="C469" s="4">
        <f>IF('True_Odds_Calculator_3-way'!C470="","",'True_Odds_Calculator_3-way'!C470)</f>
        <v>9.49</v>
      </c>
      <c r="D469" s="4">
        <f t="shared" si="35"/>
        <v>2.878731482289032E-2</v>
      </c>
      <c r="E469" s="4">
        <f t="shared" si="36"/>
        <v>1.3369341677046043</v>
      </c>
      <c r="F469" s="4">
        <f t="shared" si="37"/>
        <v>6.4003396721631498</v>
      </c>
      <c r="G469" s="4">
        <f t="shared" si="38"/>
        <v>10.440777644839473</v>
      </c>
      <c r="I469" s="4">
        <f t="shared" si="39"/>
        <v>1.0287873148228903</v>
      </c>
    </row>
    <row r="470" spans="1:9" x14ac:dyDescent="0.2">
      <c r="A470" s="4">
        <f>IF('True_Odds_Calculator_3-way'!A471="","",'True_Odds_Calculator_3-way'!A471)</f>
        <v>1.68</v>
      </c>
      <c r="B470" s="4">
        <f>IF('True_Odds_Calculator_3-way'!B471="","",'True_Odds_Calculator_3-way'!B471)</f>
        <v>4.3600000000000003</v>
      </c>
      <c r="C470" s="4">
        <f>IF('True_Odds_Calculator_3-way'!C471="","",'True_Odds_Calculator_3-way'!C471)</f>
        <v>5.05</v>
      </c>
      <c r="D470" s="4">
        <f t="shared" si="35"/>
        <v>2.2615695383430889E-2</v>
      </c>
      <c r="E470" s="4">
        <f t="shared" si="36"/>
        <v>1.7015497695095054</v>
      </c>
      <c r="F470" s="4">
        <f t="shared" si="37"/>
        <v>4.5081753566054488</v>
      </c>
      <c r="G470" s="4">
        <f t="shared" si="38"/>
        <v>5.2498609129409628</v>
      </c>
      <c r="I470" s="4">
        <f t="shared" si="39"/>
        <v>1.0226156953834309</v>
      </c>
    </row>
    <row r="471" spans="1:9" x14ac:dyDescent="0.2">
      <c r="A471" s="4">
        <f>IF('True_Odds_Calculator_3-way'!A472="","",'True_Odds_Calculator_3-way'!A472)</f>
        <v>1.1499999999999999</v>
      </c>
      <c r="B471" s="4">
        <f>IF('True_Odds_Calculator_3-way'!B472="","",'True_Odds_Calculator_3-way'!B472)</f>
        <v>8.11</v>
      </c>
      <c r="C471" s="4">
        <f>IF('True_Odds_Calculator_3-way'!C472="","",'True_Odds_Calculator_3-way'!C472)</f>
        <v>16.93</v>
      </c>
      <c r="D471" s="4">
        <f t="shared" si="35"/>
        <v>5.1936525082435514E-2</v>
      </c>
      <c r="E471" s="4">
        <f t="shared" si="36"/>
        <v>1.1733604343920911</v>
      </c>
      <c r="F471" s="4">
        <f t="shared" si="37"/>
        <v>9.4346398456257177</v>
      </c>
      <c r="G471" s="4">
        <f t="shared" si="38"/>
        <v>23.949474046639221</v>
      </c>
      <c r="I471" s="4">
        <f t="shared" si="39"/>
        <v>1.0519365250824355</v>
      </c>
    </row>
    <row r="472" spans="1:9" x14ac:dyDescent="0.2">
      <c r="A472" s="4">
        <f>IF('True_Odds_Calculator_3-way'!A473="","",'True_Odds_Calculator_3-way'!A473)</f>
        <v>2.5499999999999998</v>
      </c>
      <c r="B472" s="4">
        <f>IF('True_Odds_Calculator_3-way'!B473="","",'True_Odds_Calculator_3-way'!B473)</f>
        <v>3.34</v>
      </c>
      <c r="C472" s="4">
        <f>IF('True_Odds_Calculator_3-way'!C473="","",'True_Odds_Calculator_3-way'!C473)</f>
        <v>3.03</v>
      </c>
      <c r="D472" s="4">
        <f t="shared" si="35"/>
        <v>2.1591063650218567E-2</v>
      </c>
      <c r="E472" s="4">
        <f t="shared" si="36"/>
        <v>2.597673554804635</v>
      </c>
      <c r="F472" s="4">
        <f t="shared" si="37"/>
        <v>3.4222645697985752</v>
      </c>
      <c r="G472" s="4">
        <f t="shared" si="38"/>
        <v>3.0975481529226636</v>
      </c>
      <c r="I472" s="4">
        <f t="shared" si="39"/>
        <v>1.0215910636502186</v>
      </c>
    </row>
    <row r="473" spans="1:9" x14ac:dyDescent="0.2">
      <c r="A473" s="4">
        <f>IF('True_Odds_Calculator_3-way'!A474="","",'True_Odds_Calculator_3-way'!A474)</f>
        <v>3.95</v>
      </c>
      <c r="B473" s="4">
        <f>IF('True_Odds_Calculator_3-way'!B474="","",'True_Odds_Calculator_3-way'!B474)</f>
        <v>3.04</v>
      </c>
      <c r="C473" s="4">
        <f>IF('True_Odds_Calculator_3-way'!C474="","",'True_Odds_Calculator_3-way'!C474)</f>
        <v>2.13</v>
      </c>
      <c r="D473" s="4">
        <f t="shared" si="35"/>
        <v>5.1595493458195474E-2</v>
      </c>
      <c r="E473" s="4">
        <f t="shared" si="36"/>
        <v>4.2378976181297423</v>
      </c>
      <c r="F473" s="4">
        <f t="shared" si="37"/>
        <v>3.207710097137058</v>
      </c>
      <c r="G473" s="4">
        <f t="shared" si="38"/>
        <v>2.2109949360800409</v>
      </c>
      <c r="I473" s="4">
        <f t="shared" si="39"/>
        <v>1.0515954934581955</v>
      </c>
    </row>
    <row r="474" spans="1:9" x14ac:dyDescent="0.2">
      <c r="A474" s="4">
        <f>IF('True_Odds_Calculator_3-way'!A475="","",'True_Odds_Calculator_3-way'!A475)</f>
        <v>1.96</v>
      </c>
      <c r="B474" s="4">
        <f>IF('True_Odds_Calculator_3-way'!B475="","",'True_Odds_Calculator_3-way'!B475)</f>
        <v>3.87</v>
      </c>
      <c r="C474" s="4">
        <f>IF('True_Odds_Calculator_3-way'!C475="","",'True_Odds_Calculator_3-way'!C475)</f>
        <v>3.91</v>
      </c>
      <c r="D474" s="4">
        <f t="shared" si="35"/>
        <v>2.4356490152515287E-2</v>
      </c>
      <c r="E474" s="4">
        <f t="shared" si="36"/>
        <v>1.9916936353926149</v>
      </c>
      <c r="F474" s="4">
        <f t="shared" si="37"/>
        <v>3.9955393356838051</v>
      </c>
      <c r="G474" s="4">
        <f t="shared" si="38"/>
        <v>4.03819085642996</v>
      </c>
      <c r="I474" s="4">
        <f t="shared" si="39"/>
        <v>1.0243564901525153</v>
      </c>
    </row>
    <row r="475" spans="1:9" x14ac:dyDescent="0.2">
      <c r="A475" s="4">
        <f>IF('True_Odds_Calculator_3-way'!A476="","",'True_Odds_Calculator_3-way'!A476)</f>
        <v>2.4500000000000002</v>
      </c>
      <c r="B475" s="4">
        <f>IF('True_Odds_Calculator_3-way'!B476="","",'True_Odds_Calculator_3-way'!B476)</f>
        <v>3.56</v>
      </c>
      <c r="C475" s="4">
        <f>IF('True_Odds_Calculator_3-way'!C476="","",'True_Odds_Calculator_3-way'!C476)</f>
        <v>3</v>
      </c>
      <c r="D475" s="4">
        <f t="shared" si="35"/>
        <v>2.2395475043950119E-2</v>
      </c>
      <c r="E475" s="4">
        <f t="shared" si="36"/>
        <v>2.4956444331404595</v>
      </c>
      <c r="F475" s="4">
        <f t="shared" si="37"/>
        <v>3.6571934401789039</v>
      </c>
      <c r="G475" s="4">
        <f t="shared" si="38"/>
        <v>3.0687255668491007</v>
      </c>
      <c r="I475" s="4">
        <f t="shared" si="39"/>
        <v>1.0223954750439501</v>
      </c>
    </row>
    <row r="476" spans="1:9" x14ac:dyDescent="0.2">
      <c r="A476" s="4">
        <f>IF('True_Odds_Calculator_3-way'!A477="","",'True_Odds_Calculator_3-way'!A477)</f>
        <v>7.78</v>
      </c>
      <c r="B476" s="4">
        <f>IF('True_Odds_Calculator_3-way'!B477="","",'True_Odds_Calculator_3-way'!B477)</f>
        <v>5.01</v>
      </c>
      <c r="C476" s="4">
        <f>IF('True_Odds_Calculator_3-way'!C477="","",'True_Odds_Calculator_3-way'!C477)</f>
        <v>1.43</v>
      </c>
      <c r="D476" s="4">
        <f t="shared" si="35"/>
        <v>2.7436202074072824E-2</v>
      </c>
      <c r="E476" s="4">
        <f t="shared" si="36"/>
        <v>8.3759597316202736</v>
      </c>
      <c r="F476" s="4">
        <f t="shared" si="37"/>
        <v>5.2505731631351615</v>
      </c>
      <c r="G476" s="4">
        <f t="shared" si="38"/>
        <v>1.4489492466622995</v>
      </c>
      <c r="I476" s="4">
        <f t="shared" si="39"/>
        <v>1.0274362020740728</v>
      </c>
    </row>
    <row r="477" spans="1:9" x14ac:dyDescent="0.2">
      <c r="A477" s="4">
        <f>IF('True_Odds_Calculator_3-way'!A478="","",'True_Odds_Calculator_3-way'!A478)</f>
        <v>2.2200000000000002</v>
      </c>
      <c r="B477" s="4">
        <f>IF('True_Odds_Calculator_3-way'!B478="","",'True_Odds_Calculator_3-way'!B478)</f>
        <v>3.65</v>
      </c>
      <c r="C477" s="4">
        <f>IF('True_Odds_Calculator_3-way'!C478="","",'True_Odds_Calculator_3-way'!C478)</f>
        <v>3.34</v>
      </c>
      <c r="D477" s="4">
        <f t="shared" si="35"/>
        <v>2.3824250794966861E-2</v>
      </c>
      <c r="E477" s="4">
        <f t="shared" si="36"/>
        <v>2.2598408716045491</v>
      </c>
      <c r="F477" s="4">
        <f t="shared" si="37"/>
        <v>3.7589577964797525</v>
      </c>
      <c r="G477" s="4">
        <f t="shared" si="38"/>
        <v>3.4310051208110806</v>
      </c>
      <c r="I477" s="4">
        <f t="shared" si="39"/>
        <v>1.0238242507949669</v>
      </c>
    </row>
    <row r="478" spans="1:9" x14ac:dyDescent="0.2">
      <c r="A478" s="4">
        <f>IF('True_Odds_Calculator_3-way'!A479="","",'True_Odds_Calculator_3-way'!A479)</f>
        <v>2.4300000000000002</v>
      </c>
      <c r="B478" s="4">
        <f>IF('True_Odds_Calculator_3-way'!B479="","",'True_Odds_Calculator_3-way'!B479)</f>
        <v>3.44</v>
      </c>
      <c r="C478" s="4">
        <f>IF('True_Odds_Calculator_3-way'!C479="","",'True_Odds_Calculator_3-way'!C479)</f>
        <v>3.13</v>
      </c>
      <c r="D478" s="4">
        <f t="shared" si="35"/>
        <v>2.1709126054834327E-2</v>
      </c>
      <c r="E478" s="4">
        <f t="shared" si="36"/>
        <v>2.4734949042648684</v>
      </c>
      <c r="F478" s="4">
        <f t="shared" si="37"/>
        <v>3.5278184474969905</v>
      </c>
      <c r="G478" s="4">
        <f t="shared" si="38"/>
        <v>3.2025369981618623</v>
      </c>
      <c r="I478" s="4">
        <f t="shared" si="39"/>
        <v>1.0217091260548343</v>
      </c>
    </row>
    <row r="479" spans="1:9" x14ac:dyDescent="0.2">
      <c r="A479" s="4">
        <f>IF('True_Odds_Calculator_3-way'!A480="","",'True_Odds_Calculator_3-way'!A480)</f>
        <v>3.27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2.2599999999999998</v>
      </c>
      <c r="D479" s="4">
        <f t="shared" si="35"/>
        <v>2.301354838498626E-2</v>
      </c>
      <c r="E479" s="4">
        <f t="shared" si="36"/>
        <v>3.3541377668481238</v>
      </c>
      <c r="F479" s="4">
        <f t="shared" si="37"/>
        <v>3.7445597360892466</v>
      </c>
      <c r="G479" s="4">
        <f t="shared" si="38"/>
        <v>2.2998725994410609</v>
      </c>
      <c r="I479" s="4">
        <f t="shared" si="39"/>
        <v>1.0230135483849863</v>
      </c>
    </row>
    <row r="480" spans="1:9" x14ac:dyDescent="0.2">
      <c r="A480" s="4">
        <f>IF('True_Odds_Calculator_3-way'!A481="","",'True_Odds_Calculator_3-way'!A481)</f>
        <v>2.2599999999999998</v>
      </c>
      <c r="B480" s="4">
        <f>IF('True_Odds_Calculator_3-way'!B481="","",'True_Odds_Calculator_3-way'!B481)</f>
        <v>3.64</v>
      </c>
      <c r="C480" s="4">
        <f>IF('True_Odds_Calculator_3-way'!C481="","",'True_Odds_Calculator_3-way'!C481)</f>
        <v>3.28</v>
      </c>
      <c r="D480" s="4">
        <f t="shared" si="35"/>
        <v>2.2081199611957203E-2</v>
      </c>
      <c r="E480" s="4">
        <f t="shared" si="36"/>
        <v>2.2982299140259528</v>
      </c>
      <c r="F480" s="4">
        <f t="shared" si="37"/>
        <v>3.740207087949539</v>
      </c>
      <c r="G480" s="4">
        <f t="shared" si="38"/>
        <v>3.3611451410166806</v>
      </c>
      <c r="I480" s="4">
        <f t="shared" si="39"/>
        <v>1.0220811996119572</v>
      </c>
    </row>
    <row r="481" spans="1:9" x14ac:dyDescent="0.2">
      <c r="A481" s="4">
        <f>IF('True_Odds_Calculator_3-way'!A482="","",'True_Odds_Calculator_3-way'!A482)</f>
        <v>1.65</v>
      </c>
      <c r="B481" s="4">
        <f>IF('True_Odds_Calculator_3-way'!B482="","",'True_Odds_Calculator_3-way'!B482)</f>
        <v>4.59</v>
      </c>
      <c r="C481" s="4">
        <f>IF('True_Odds_Calculator_3-way'!C482="","",'True_Odds_Calculator_3-way'!C482)</f>
        <v>5</v>
      </c>
      <c r="D481" s="4">
        <f t="shared" si="35"/>
        <v>2.3925529807882873E-2</v>
      </c>
      <c r="E481" s="4">
        <f t="shared" si="36"/>
        <v>1.6720019427764039</v>
      </c>
      <c r="F481" s="4">
        <f t="shared" si="37"/>
        <v>4.7644061399094122</v>
      </c>
      <c r="G481" s="4">
        <f t="shared" si="38"/>
        <v>5.2076600426321953</v>
      </c>
      <c r="I481" s="4">
        <f t="shared" si="39"/>
        <v>1.0239255298078829</v>
      </c>
    </row>
    <row r="482" spans="1:9" x14ac:dyDescent="0.2">
      <c r="A482" s="4">
        <f>IF('True_Odds_Calculator_3-way'!A483="","",'True_Odds_Calculator_3-way'!A483)</f>
        <v>4.59</v>
      </c>
      <c r="B482" s="4">
        <f>IF('True_Odds_Calculator_3-way'!B483="","",'True_Odds_Calculator_3-way'!B483)</f>
        <v>4.0199999999999996</v>
      </c>
      <c r="C482" s="4">
        <f>IF('True_Odds_Calculator_3-way'!C483="","",'True_Odds_Calculator_3-way'!C483)</f>
        <v>1.74</v>
      </c>
      <c r="D482" s="4">
        <f t="shared" si="35"/>
        <v>4.1333786330910227E-2</v>
      </c>
      <c r="E482" s="4">
        <f t="shared" si="36"/>
        <v>4.899871254145781</v>
      </c>
      <c r="F482" s="4">
        <f t="shared" si="37"/>
        <v>4.2557123019881109</v>
      </c>
      <c r="G482" s="4">
        <f t="shared" si="38"/>
        <v>1.7827386564515817</v>
      </c>
      <c r="I482" s="4">
        <f t="shared" si="39"/>
        <v>1.0413337863309102</v>
      </c>
    </row>
    <row r="483" spans="1:9" x14ac:dyDescent="0.2">
      <c r="A483" s="4">
        <f>IF('True_Odds_Calculator_3-way'!A484="","",'True_Odds_Calculator_3-way'!A484)</f>
        <v>3.05</v>
      </c>
      <c r="B483" s="4">
        <f>IF('True_Odds_Calculator_3-way'!B484="","",'True_Odds_Calculator_3-way'!B484)</f>
        <v>3.38</v>
      </c>
      <c r="C483" s="4">
        <f>IF('True_Odds_Calculator_3-way'!C484="","",'True_Odds_Calculator_3-way'!C484)</f>
        <v>2.4700000000000002</v>
      </c>
      <c r="D483" s="4">
        <f t="shared" si="35"/>
        <v>2.8585140219838712E-2</v>
      </c>
      <c r="E483" s="4">
        <f t="shared" si="36"/>
        <v>3.1412908088805254</v>
      </c>
      <c r="F483" s="4">
        <f t="shared" si="37"/>
        <v>3.4924784993848483</v>
      </c>
      <c r="G483" s="4">
        <f t="shared" si="38"/>
        <v>2.5295328044218497</v>
      </c>
      <c r="I483" s="4">
        <f t="shared" si="39"/>
        <v>1.0285851402198387</v>
      </c>
    </row>
    <row r="484" spans="1:9" x14ac:dyDescent="0.2">
      <c r="A484" s="4">
        <f>IF('True_Odds_Calculator_3-way'!A485="","",'True_Odds_Calculator_3-way'!A485)</f>
        <v>1.76</v>
      </c>
      <c r="B484" s="4">
        <f>IF('True_Odds_Calculator_3-way'!B485="","",'True_Odds_Calculator_3-way'!B485)</f>
        <v>3.93</v>
      </c>
      <c r="C484" s="4">
        <f>IF('True_Odds_Calculator_3-way'!C485="","",'True_Odds_Calculator_3-way'!C485)</f>
        <v>4.95</v>
      </c>
      <c r="D484" s="4">
        <f t="shared" si="35"/>
        <v>2.4654946410671563E-2</v>
      </c>
      <c r="E484" s="4">
        <f t="shared" si="36"/>
        <v>1.7858306749592638</v>
      </c>
      <c r="F484" s="4">
        <f t="shared" si="37"/>
        <v>4.0611675060671697</v>
      </c>
      <c r="G484" s="4">
        <f t="shared" si="38"/>
        <v>5.1599084910977755</v>
      </c>
      <c r="I484" s="4">
        <f t="shared" si="39"/>
        <v>1.0246549464106716</v>
      </c>
    </row>
    <row r="485" spans="1:9" x14ac:dyDescent="0.2">
      <c r="A485" s="4">
        <f>IF('True_Odds_Calculator_3-way'!A486="","",'True_Odds_Calculator_3-way'!A486)</f>
        <v>7.35</v>
      </c>
      <c r="B485" s="4">
        <f>IF('True_Odds_Calculator_3-way'!B486="","",'True_Odds_Calculator_3-way'!B486)</f>
        <v>4.78</v>
      </c>
      <c r="C485" s="4">
        <f>IF('True_Odds_Calculator_3-way'!C486="","",'True_Odds_Calculator_3-way'!C486)</f>
        <v>1.47</v>
      </c>
      <c r="D485" s="4">
        <f t="shared" si="35"/>
        <v>2.5531551532746999E-2</v>
      </c>
      <c r="E485" s="4">
        <f t="shared" si="36"/>
        <v>7.8404374023655423</v>
      </c>
      <c r="F485" s="4">
        <f t="shared" si="37"/>
        <v>4.9826974897177703</v>
      </c>
      <c r="G485" s="4">
        <f t="shared" si="38"/>
        <v>1.4886233634168042</v>
      </c>
      <c r="I485" s="4">
        <f t="shared" si="39"/>
        <v>1.025531551532747</v>
      </c>
    </row>
    <row r="486" spans="1:9" x14ac:dyDescent="0.2">
      <c r="A486" s="4">
        <f>IF('True_Odds_Calculator_3-way'!A487="","",'True_Odds_Calculator_3-way'!A487)</f>
        <v>1.44</v>
      </c>
      <c r="B486" s="4">
        <f>IF('True_Odds_Calculator_3-way'!B487="","",'True_Odds_Calculator_3-way'!B487)</f>
        <v>5.28</v>
      </c>
      <c r="C486" s="4">
        <f>IF('True_Odds_Calculator_3-way'!C487="","",'True_Odds_Calculator_3-way'!C487)</f>
        <v>7.14</v>
      </c>
      <c r="D486" s="4">
        <f t="shared" si="35"/>
        <v>2.3894406247347399E-2</v>
      </c>
      <c r="E486" s="4">
        <f t="shared" si="36"/>
        <v>1.4567074364496286</v>
      </c>
      <c r="F486" s="4">
        <f t="shared" si="37"/>
        <v>5.5117938321182116</v>
      </c>
      <c r="G486" s="4">
        <f t="shared" si="38"/>
        <v>7.5705258648388121</v>
      </c>
      <c r="I486" s="4">
        <f t="shared" si="39"/>
        <v>1.0238944062473474</v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1.67</v>
      </c>
      <c r="B2" s="4">
        <f>IF('True_Odds_Calculator_2-way'!B3="","",'True_Odds_Calculator_2-way'!B3)</f>
        <v>2.2999999999999998</v>
      </c>
      <c r="C2" s="4">
        <f>1/A2</f>
        <v>0.5988023952095809</v>
      </c>
      <c r="D2">
        <f>1/B2</f>
        <v>0.43478260869565222</v>
      </c>
      <c r="E2">
        <f>C2+D2-1</f>
        <v>3.3585003905233002E-2</v>
      </c>
      <c r="F2">
        <f>C2+D2-(C2*D2)-1</f>
        <v>-0.22676386357719358</v>
      </c>
      <c r="G2">
        <v>0</v>
      </c>
      <c r="H2">
        <f>C2*D2</f>
        <v>0.26034886748242653</v>
      </c>
      <c r="I2">
        <f>((-4*F2*H2)^0.5)/(2*F2)</f>
        <v>-1.0714969088698136</v>
      </c>
      <c r="J2">
        <f>(-((-4*F2*H2)^0.5))/(2*F2)</f>
        <v>1.0714969088698136</v>
      </c>
      <c r="K2">
        <f>IF(A2="","",(C2/($J2+C2-($J2*C2))))</f>
        <v>0.58210506726094002</v>
      </c>
      <c r="L2">
        <f>IF(B2="","",(D2/($J2+D2-($J2*D2))))</f>
        <v>0.41789493273906014</v>
      </c>
      <c r="M2">
        <f>IF(A2="","",1/K2)</f>
        <v>1.7179029289427752</v>
      </c>
      <c r="N2">
        <f>IF(B2="","",1/L2)</f>
        <v>2.3929459815307572</v>
      </c>
    </row>
    <row r="3" spans="1:14" x14ac:dyDescent="0.25">
      <c r="A3" s="4">
        <f>IF('True_Odds_Calculator_2-way'!A4="","",'True_Odds_Calculator_2-way'!A4)</f>
        <v>1.56</v>
      </c>
      <c r="B3" s="4">
        <f>IF('True_Odds_Calculator_2-way'!B4="","",'True_Odds_Calculator_2-way'!B4)</f>
        <v>2.56</v>
      </c>
      <c r="C3" s="4">
        <f t="shared" ref="C3:C66" si="0">1/A3</f>
        <v>0.64102564102564097</v>
      </c>
      <c r="D3">
        <f t="shared" ref="D3:D66" si="1">1/B3</f>
        <v>0.390625</v>
      </c>
      <c r="E3">
        <f t="shared" ref="E3:E66" si="2">C3+D3-1</f>
        <v>3.1650641025640969E-2</v>
      </c>
      <c r="F3">
        <f t="shared" ref="F3:F66" si="3">C3+D3-(C3*D3)-1</f>
        <v>-0.21875</v>
      </c>
      <c r="G3">
        <v>0</v>
      </c>
      <c r="H3">
        <f t="shared" ref="H3:H66" si="4">C3*D3</f>
        <v>0.25040064102564102</v>
      </c>
      <c r="I3">
        <f t="shared" ref="I3:I66" si="5">((-4*F3*H3)^0.5)/(2*F3)</f>
        <v>-1.0699012312772822</v>
      </c>
      <c r="J3">
        <f t="shared" ref="J3:J66" si="6">(-((-4*F3*H3)^0.5))/(2*F3)</f>
        <v>1.0699012312772822</v>
      </c>
      <c r="K3">
        <f t="shared" ref="K3:K66" si="7">IF(A3="","",(C3/($J3+C3-($J3*C3))))</f>
        <v>0.62533428435616611</v>
      </c>
      <c r="L3">
        <f t="shared" ref="L3:L66" si="8">IF(B3="","",(D3/($J3+D3-($J3*D3))))</f>
        <v>0.37466571564383383</v>
      </c>
      <c r="M3">
        <f t="shared" ref="M3:M66" si="9">IF(A3="","",1/K3)</f>
        <v>1.5991446895152783</v>
      </c>
      <c r="N3">
        <f t="shared" ref="N3:N66" si="10">IF(B3="","",1/L3)</f>
        <v>2.6690459207925601</v>
      </c>
    </row>
    <row r="4" spans="1:14" x14ac:dyDescent="0.25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0.625</v>
      </c>
      <c r="D4">
        <f t="shared" si="1"/>
        <v>0.4098360655737705</v>
      </c>
      <c r="E4">
        <f t="shared" si="2"/>
        <v>3.4836065573770503E-2</v>
      </c>
      <c r="F4">
        <f t="shared" si="3"/>
        <v>-0.22131147540983609</v>
      </c>
      <c r="G4">
        <v>0</v>
      </c>
      <c r="H4">
        <f t="shared" si="4"/>
        <v>0.25614754098360659</v>
      </c>
      <c r="I4">
        <f t="shared" si="5"/>
        <v>-1.075828707279838</v>
      </c>
      <c r="J4">
        <f t="shared" si="6"/>
        <v>1.075828707279838</v>
      </c>
      <c r="K4">
        <f t="shared" si="7"/>
        <v>0.60771904394073795</v>
      </c>
      <c r="L4">
        <f t="shared" si="8"/>
        <v>0.39228095605926194</v>
      </c>
      <c r="M4">
        <f t="shared" si="9"/>
        <v>1.6454972243679031</v>
      </c>
      <c r="N4">
        <f t="shared" si="10"/>
        <v>2.5491933384829668</v>
      </c>
    </row>
    <row r="5" spans="1:14" x14ac:dyDescent="0.25">
      <c r="A5" s="4">
        <f>IF('True_Odds_Calculator_2-way'!A6="","",'True_Odds_Calculator_2-way'!A6)</f>
        <v>1.67</v>
      </c>
      <c r="B5" s="4">
        <f>IF('True_Odds_Calculator_2-way'!B6="","",'True_Odds_Calculator_2-way'!B6)</f>
        <v>2.29</v>
      </c>
      <c r="C5" s="4">
        <f t="shared" si="0"/>
        <v>0.5988023952095809</v>
      </c>
      <c r="D5">
        <f t="shared" si="1"/>
        <v>0.4366812227074236</v>
      </c>
      <c r="E5">
        <f t="shared" si="2"/>
        <v>3.5483617917004384E-2</v>
      </c>
      <c r="F5">
        <f t="shared" si="3"/>
        <v>-0.22600214418324938</v>
      </c>
      <c r="G5">
        <v>0</v>
      </c>
      <c r="H5">
        <f t="shared" si="4"/>
        <v>0.2614857621002537</v>
      </c>
      <c r="I5">
        <f t="shared" si="5"/>
        <v>-1.0756419800880679</v>
      </c>
      <c r="J5">
        <f t="shared" si="6"/>
        <v>1.0756419800880679</v>
      </c>
      <c r="K5">
        <f t="shared" si="7"/>
        <v>0.58116554291916578</v>
      </c>
      <c r="L5">
        <f t="shared" si="8"/>
        <v>0.41883445708083428</v>
      </c>
      <c r="M5">
        <f t="shared" si="9"/>
        <v>1.7206801266590057</v>
      </c>
      <c r="N5">
        <f t="shared" si="10"/>
        <v>2.3875781543136072</v>
      </c>
    </row>
    <row r="6" spans="1:14" x14ac:dyDescent="0.25">
      <c r="A6" s="4">
        <f>IF('True_Odds_Calculator_2-way'!A7="","",'True_Odds_Calculator_2-way'!A7)</f>
        <v>1.59</v>
      </c>
      <c r="B6" s="4">
        <f>IF('True_Odds_Calculator_2-way'!B7="","",'True_Odds_Calculator_2-way'!B7)</f>
        <v>2.5</v>
      </c>
      <c r="C6" s="4">
        <f t="shared" si="0"/>
        <v>0.62893081761006286</v>
      </c>
      <c r="D6">
        <f t="shared" si="1"/>
        <v>0.4</v>
      </c>
      <c r="E6">
        <f t="shared" si="2"/>
        <v>2.8930817610062887E-2</v>
      </c>
      <c r="F6">
        <f t="shared" si="3"/>
        <v>-0.22264150943396221</v>
      </c>
      <c r="G6">
        <v>0</v>
      </c>
      <c r="H6">
        <f t="shared" si="4"/>
        <v>0.25157232704402516</v>
      </c>
      <c r="I6">
        <f t="shared" si="5"/>
        <v>-1.0629880069054678</v>
      </c>
      <c r="J6">
        <f t="shared" si="6"/>
        <v>1.0629880069054678</v>
      </c>
      <c r="K6">
        <f t="shared" si="7"/>
        <v>0.61456660866885815</v>
      </c>
      <c r="L6">
        <f t="shared" si="8"/>
        <v>0.38543339133114163</v>
      </c>
      <c r="M6">
        <f t="shared" si="9"/>
        <v>1.6271629240742262</v>
      </c>
      <c r="N6">
        <f t="shared" si="10"/>
        <v>2.594482010358202</v>
      </c>
    </row>
    <row r="7" spans="1:14" x14ac:dyDescent="0.25">
      <c r="A7" s="4">
        <f>IF('True_Odds_Calculator_2-way'!A8="","",'True_Odds_Calculator_2-way'!A8)</f>
        <v>2.0699999999999998</v>
      </c>
      <c r="B7" s="4">
        <f>IF('True_Odds_Calculator_2-way'!B8="","",'True_Odds_Calculator_2-way'!B8)</f>
        <v>1.85</v>
      </c>
      <c r="C7" s="4">
        <f t="shared" si="0"/>
        <v>0.48309178743961356</v>
      </c>
      <c r="D7">
        <f t="shared" si="1"/>
        <v>0.54054054054054046</v>
      </c>
      <c r="E7">
        <f t="shared" si="2"/>
        <v>2.3632327980154022E-2</v>
      </c>
      <c r="F7">
        <f t="shared" si="3"/>
        <v>-0.2374983679331506</v>
      </c>
      <c r="G7">
        <v>0</v>
      </c>
      <c r="H7">
        <f t="shared" si="4"/>
        <v>0.26113069591330457</v>
      </c>
      <c r="I7">
        <f t="shared" si="5"/>
        <v>-1.0485729457933801</v>
      </c>
      <c r="J7">
        <f t="shared" si="6"/>
        <v>1.0485729457933801</v>
      </c>
      <c r="K7">
        <f t="shared" si="7"/>
        <v>0.47125951908672531</v>
      </c>
      <c r="L7">
        <f t="shared" si="8"/>
        <v>0.52874048091327497</v>
      </c>
      <c r="M7">
        <f t="shared" si="9"/>
        <v>2.1219730519989164</v>
      </c>
      <c r="N7">
        <f t="shared" si="10"/>
        <v>1.8912870039243732</v>
      </c>
    </row>
    <row r="8" spans="1:14" x14ac:dyDescent="0.25">
      <c r="A8" s="4">
        <f>IF('True_Odds_Calculator_2-way'!A9="","",'True_Odds_Calculator_2-way'!A9)</f>
        <v>1.53</v>
      </c>
      <c r="B8" s="4">
        <f>IF('True_Odds_Calculator_2-way'!B9="","",'True_Odds_Calculator_2-way'!B9)</f>
        <v>2.67</v>
      </c>
      <c r="C8" s="4">
        <f t="shared" si="0"/>
        <v>0.65359477124183007</v>
      </c>
      <c r="D8">
        <f t="shared" si="1"/>
        <v>0.37453183520599254</v>
      </c>
      <c r="E8">
        <f t="shared" si="2"/>
        <v>2.81266064478225E-2</v>
      </c>
      <c r="F8">
        <f t="shared" si="3"/>
        <v>-0.21666544270642096</v>
      </c>
      <c r="G8">
        <v>0</v>
      </c>
      <c r="H8">
        <f t="shared" si="4"/>
        <v>0.24479204915424349</v>
      </c>
      <c r="I8">
        <f t="shared" si="5"/>
        <v>-1.0629279561748655</v>
      </c>
      <c r="J8">
        <f t="shared" si="6"/>
        <v>1.0629279561748655</v>
      </c>
      <c r="K8">
        <f t="shared" si="7"/>
        <v>0.63965128595581267</v>
      </c>
      <c r="L8">
        <f t="shared" si="8"/>
        <v>0.36034871404418739</v>
      </c>
      <c r="M8">
        <f t="shared" si="9"/>
        <v>1.5633518167726788</v>
      </c>
      <c r="N8">
        <f t="shared" si="10"/>
        <v>2.7750896868120249</v>
      </c>
    </row>
    <row r="9" spans="1:14" x14ac:dyDescent="0.25">
      <c r="A9" s="4">
        <f>IF('True_Odds_Calculator_2-way'!A10="","",'True_Odds_Calculator_2-way'!A10)</f>
        <v>2.15</v>
      </c>
      <c r="B9" s="4">
        <f>IF('True_Odds_Calculator_2-way'!B10="","",'True_Odds_Calculator_2-way'!B10)</f>
        <v>1.76</v>
      </c>
      <c r="C9" s="4">
        <f t="shared" si="0"/>
        <v>0.46511627906976744</v>
      </c>
      <c r="D9">
        <f t="shared" si="1"/>
        <v>0.56818181818181823</v>
      </c>
      <c r="E9">
        <f t="shared" si="2"/>
        <v>3.3298097251585723E-2</v>
      </c>
      <c r="F9">
        <f t="shared" si="3"/>
        <v>-0.23097251585623668</v>
      </c>
      <c r="G9">
        <v>0</v>
      </c>
      <c r="H9">
        <f t="shared" si="4"/>
        <v>0.26427061310782241</v>
      </c>
      <c r="I9">
        <f t="shared" si="5"/>
        <v>-1.0696563746013956</v>
      </c>
      <c r="J9">
        <f t="shared" si="6"/>
        <v>1.0696563746013956</v>
      </c>
      <c r="K9">
        <f t="shared" si="7"/>
        <v>0.44840941385030625</v>
      </c>
      <c r="L9">
        <f t="shared" si="8"/>
        <v>0.5515905861496937</v>
      </c>
      <c r="M9">
        <f t="shared" si="9"/>
        <v>2.2301048307916052</v>
      </c>
      <c r="N9">
        <f t="shared" si="10"/>
        <v>1.8129388446970602</v>
      </c>
    </row>
    <row r="10" spans="1:14" x14ac:dyDescent="0.25">
      <c r="A10" s="4">
        <f>IF('True_Odds_Calculator_2-way'!A11="","",'True_Odds_Calculator_2-way'!A11)</f>
        <v>2.16</v>
      </c>
      <c r="B10" s="4">
        <f>IF('True_Odds_Calculator_2-way'!B11="","",'True_Odds_Calculator_2-way'!B11)</f>
        <v>1.75</v>
      </c>
      <c r="C10" s="4">
        <f t="shared" si="0"/>
        <v>0.46296296296296291</v>
      </c>
      <c r="D10">
        <f t="shared" si="1"/>
        <v>0.5714285714285714</v>
      </c>
      <c r="E10">
        <f t="shared" si="2"/>
        <v>3.4391534391534417E-2</v>
      </c>
      <c r="F10">
        <f t="shared" si="3"/>
        <v>-0.23015873015873001</v>
      </c>
      <c r="G10">
        <v>0</v>
      </c>
      <c r="H10">
        <f t="shared" si="4"/>
        <v>0.26455026455026448</v>
      </c>
      <c r="I10">
        <f t="shared" si="5"/>
        <v>-1.0721125348377951</v>
      </c>
      <c r="J10">
        <f t="shared" si="6"/>
        <v>1.0721125348377951</v>
      </c>
      <c r="K10">
        <f t="shared" si="7"/>
        <v>0.44570220807044264</v>
      </c>
      <c r="L10">
        <f t="shared" si="8"/>
        <v>0.55429779192955719</v>
      </c>
      <c r="M10">
        <f t="shared" si="9"/>
        <v>2.2436505404118421</v>
      </c>
      <c r="N10">
        <f t="shared" si="10"/>
        <v>1.8040844011283466</v>
      </c>
    </row>
    <row r="11" spans="1:14" x14ac:dyDescent="0.25">
      <c r="A11" s="4">
        <f>IF('True_Odds_Calculator_2-way'!A12="","",'True_Odds_Calculator_2-way'!A12)</f>
        <v>1.59</v>
      </c>
      <c r="B11" s="4">
        <f>IF('True_Odds_Calculator_2-way'!B12="","",'True_Odds_Calculator_2-way'!B12)</f>
        <v>2.46</v>
      </c>
      <c r="C11" s="4">
        <f t="shared" si="0"/>
        <v>0.62893081761006286</v>
      </c>
      <c r="D11">
        <f t="shared" si="1"/>
        <v>0.4065040650406504</v>
      </c>
      <c r="E11">
        <f t="shared" si="2"/>
        <v>3.5434882650713373E-2</v>
      </c>
      <c r="F11">
        <f t="shared" si="3"/>
        <v>-0.22022805133711709</v>
      </c>
      <c r="G11">
        <v>0</v>
      </c>
      <c r="H11">
        <f t="shared" si="4"/>
        <v>0.25566293398783041</v>
      </c>
      <c r="I11">
        <f t="shared" si="5"/>
        <v>-1.0774510935845931</v>
      </c>
      <c r="J11">
        <f t="shared" si="6"/>
        <v>1.0774510935845931</v>
      </c>
      <c r="K11">
        <f t="shared" si="7"/>
        <v>0.61136049193819697</v>
      </c>
      <c r="L11">
        <f t="shared" si="8"/>
        <v>0.38863950806180297</v>
      </c>
      <c r="M11">
        <f t="shared" si="9"/>
        <v>1.6356961452149104</v>
      </c>
      <c r="N11">
        <f t="shared" si="10"/>
        <v>2.5730785966335055</v>
      </c>
    </row>
    <row r="12" spans="1:14" x14ac:dyDescent="0.25">
      <c r="A12" s="4">
        <f>IF('True_Odds_Calculator_2-way'!A13="","",'True_Odds_Calculator_2-way'!A13)</f>
        <v>1.76</v>
      </c>
      <c r="B12" s="4">
        <f>IF('True_Odds_Calculator_2-way'!B13="","",'True_Odds_Calculator_2-way'!B13)</f>
        <v>2.12</v>
      </c>
      <c r="C12" s="4">
        <f t="shared" si="0"/>
        <v>0.56818181818181823</v>
      </c>
      <c r="D12">
        <f t="shared" si="1"/>
        <v>0.47169811320754712</v>
      </c>
      <c r="E12">
        <f t="shared" si="2"/>
        <v>3.9879931389365408E-2</v>
      </c>
      <c r="F12">
        <f t="shared" si="3"/>
        <v>-0.22813036020583177</v>
      </c>
      <c r="G12">
        <v>0</v>
      </c>
      <c r="H12">
        <f t="shared" si="4"/>
        <v>0.26801029159519724</v>
      </c>
      <c r="I12">
        <f t="shared" si="5"/>
        <v>-1.0838874619051502</v>
      </c>
      <c r="J12">
        <f t="shared" si="6"/>
        <v>1.0838874619051502</v>
      </c>
      <c r="K12">
        <f t="shared" si="7"/>
        <v>0.54831942340648987</v>
      </c>
      <c r="L12">
        <f t="shared" si="8"/>
        <v>0.45168057659351019</v>
      </c>
      <c r="M12">
        <f t="shared" si="9"/>
        <v>1.8237544710479137</v>
      </c>
      <c r="N12">
        <f t="shared" si="10"/>
        <v>2.2139539573337679</v>
      </c>
    </row>
    <row r="13" spans="1:14" x14ac:dyDescent="0.25">
      <c r="A13" s="4">
        <f>IF('True_Odds_Calculator_2-way'!A14="","",'True_Odds_Calculator_2-way'!A14)</f>
        <v>2.69</v>
      </c>
      <c r="B13" s="4">
        <f>IF('True_Odds_Calculator_2-way'!B14="","",'True_Odds_Calculator_2-way'!B14)</f>
        <v>1.52</v>
      </c>
      <c r="C13" s="4">
        <f t="shared" si="0"/>
        <v>0.37174721189591081</v>
      </c>
      <c r="D13">
        <f t="shared" si="1"/>
        <v>0.65789473684210531</v>
      </c>
      <c r="E13">
        <f t="shared" si="2"/>
        <v>2.9641948738016177E-2</v>
      </c>
      <c r="F13">
        <f t="shared" si="3"/>
        <v>-0.21492858540403037</v>
      </c>
      <c r="G13">
        <v>0</v>
      </c>
      <c r="H13">
        <f t="shared" si="4"/>
        <v>0.2445705341420466</v>
      </c>
      <c r="I13">
        <f t="shared" si="5"/>
        <v>-1.0667311465869795</v>
      </c>
      <c r="J13">
        <f t="shared" si="6"/>
        <v>1.0667311465869795</v>
      </c>
      <c r="K13">
        <f t="shared" si="7"/>
        <v>0.35678917232533086</v>
      </c>
      <c r="L13">
        <f t="shared" si="8"/>
        <v>0.64321082767466897</v>
      </c>
      <c r="M13">
        <f t="shared" si="9"/>
        <v>2.8027756377319952</v>
      </c>
      <c r="N13">
        <f t="shared" si="10"/>
        <v>1.5547001962252294</v>
      </c>
    </row>
    <row r="14" spans="1:14" x14ac:dyDescent="0.25">
      <c r="A14" s="4">
        <f>IF('True_Odds_Calculator_2-way'!A15="","",'True_Odds_Calculator_2-way'!A15)</f>
        <v>2.98</v>
      </c>
      <c r="B14" s="4">
        <f>IF('True_Odds_Calculator_2-way'!B15="","",'True_Odds_Calculator_2-way'!B15)</f>
        <v>1.42</v>
      </c>
      <c r="C14" s="4">
        <f t="shared" si="0"/>
        <v>0.33557046979865773</v>
      </c>
      <c r="D14">
        <f t="shared" si="1"/>
        <v>0.70422535211267612</v>
      </c>
      <c r="E14">
        <f t="shared" si="2"/>
        <v>3.9795821911333906E-2</v>
      </c>
      <c r="F14">
        <f t="shared" si="3"/>
        <v>-0.19652141034124204</v>
      </c>
      <c r="G14">
        <v>0</v>
      </c>
      <c r="H14">
        <f t="shared" si="4"/>
        <v>0.23631723225257589</v>
      </c>
      <c r="I14">
        <f t="shared" si="5"/>
        <v>-1.0965861582662819</v>
      </c>
      <c r="J14">
        <f t="shared" si="6"/>
        <v>1.0965861582662819</v>
      </c>
      <c r="K14">
        <f t="shared" si="7"/>
        <v>0.31533400590656391</v>
      </c>
      <c r="L14">
        <f t="shared" si="8"/>
        <v>0.68466599409343598</v>
      </c>
      <c r="M14">
        <f t="shared" si="9"/>
        <v>3.1712405933672385</v>
      </c>
      <c r="N14">
        <f t="shared" si="10"/>
        <v>1.4605661864718384</v>
      </c>
    </row>
    <row r="15" spans="1:14" x14ac:dyDescent="0.25">
      <c r="A15" s="4">
        <f>IF('True_Odds_Calculator_2-way'!A16="","",'True_Odds_Calculator_2-way'!A16)</f>
        <v>3.1</v>
      </c>
      <c r="B15" s="4">
        <f>IF('True_Odds_Calculator_2-way'!B16="","",'True_Odds_Calculator_2-way'!B16)</f>
        <v>1.4</v>
      </c>
      <c r="C15" s="4">
        <f t="shared" si="0"/>
        <v>0.32258064516129031</v>
      </c>
      <c r="D15">
        <f t="shared" si="1"/>
        <v>0.7142857142857143</v>
      </c>
      <c r="E15">
        <f t="shared" si="2"/>
        <v>3.6866359447004671E-2</v>
      </c>
      <c r="F15">
        <f t="shared" si="3"/>
        <v>-0.19354838709677413</v>
      </c>
      <c r="G15">
        <v>0</v>
      </c>
      <c r="H15">
        <f t="shared" si="4"/>
        <v>0.2304147465437788</v>
      </c>
      <c r="I15">
        <f t="shared" si="5"/>
        <v>-1.091089451179962</v>
      </c>
      <c r="J15">
        <f t="shared" si="6"/>
        <v>1.091089451179962</v>
      </c>
      <c r="K15">
        <f t="shared" si="7"/>
        <v>0.30383243470068705</v>
      </c>
      <c r="L15">
        <f t="shared" si="8"/>
        <v>0.6961675652993129</v>
      </c>
      <c r="M15">
        <f t="shared" si="9"/>
        <v>3.2912878474779199</v>
      </c>
      <c r="N15">
        <f t="shared" si="10"/>
        <v>1.4364357804719849</v>
      </c>
    </row>
    <row r="16" spans="1:14" x14ac:dyDescent="0.25">
      <c r="A16" s="4">
        <f>IF('True_Odds_Calculator_2-way'!A17="","",'True_Odds_Calculator_2-way'!A17)</f>
        <v>1.79</v>
      </c>
      <c r="B16" s="4">
        <f>IF('True_Odds_Calculator_2-way'!B17="","",'True_Odds_Calculator_2-way'!B17)</f>
        <v>2.09</v>
      </c>
      <c r="C16" s="4">
        <f t="shared" si="0"/>
        <v>0.55865921787709494</v>
      </c>
      <c r="D16">
        <f t="shared" si="1"/>
        <v>0.47846889952153115</v>
      </c>
      <c r="E16">
        <f t="shared" si="2"/>
        <v>3.7128117398625982E-2</v>
      </c>
      <c r="F16">
        <f t="shared" si="3"/>
        <v>-0.23017294378658693</v>
      </c>
      <c r="G16">
        <v>0</v>
      </c>
      <c r="H16">
        <f t="shared" si="4"/>
        <v>0.26730106118521291</v>
      </c>
      <c r="I16">
        <f t="shared" si="5"/>
        <v>-1.077638764691236</v>
      </c>
      <c r="J16">
        <f t="shared" si="6"/>
        <v>1.077638764691236</v>
      </c>
      <c r="K16">
        <f t="shared" si="7"/>
        <v>0.54015086574792148</v>
      </c>
      <c r="L16">
        <f t="shared" si="8"/>
        <v>0.45984913425207868</v>
      </c>
      <c r="M16">
        <f t="shared" si="9"/>
        <v>1.8513346241060764</v>
      </c>
      <c r="N16">
        <f t="shared" si="10"/>
        <v>2.1746262535134471</v>
      </c>
    </row>
    <row r="17" spans="1:14" x14ac:dyDescent="0.25">
      <c r="A17" s="4">
        <f>IF('True_Odds_Calculator_2-way'!A18="","",'True_Odds_Calculator_2-way'!A18)</f>
        <v>1.6</v>
      </c>
      <c r="B17" s="4">
        <f>IF('True_Odds_Calculator_2-way'!B18="","",'True_Odds_Calculator_2-way'!B18)</f>
        <v>2.44</v>
      </c>
      <c r="C17" s="4">
        <f t="shared" si="0"/>
        <v>0.625</v>
      </c>
      <c r="D17">
        <f t="shared" si="1"/>
        <v>0.4098360655737705</v>
      </c>
      <c r="E17">
        <f t="shared" si="2"/>
        <v>3.4836065573770503E-2</v>
      </c>
      <c r="F17">
        <f t="shared" si="3"/>
        <v>-0.22131147540983609</v>
      </c>
      <c r="G17">
        <v>0</v>
      </c>
      <c r="H17">
        <f t="shared" si="4"/>
        <v>0.25614754098360659</v>
      </c>
      <c r="I17">
        <f t="shared" si="5"/>
        <v>-1.075828707279838</v>
      </c>
      <c r="J17">
        <f t="shared" si="6"/>
        <v>1.075828707279838</v>
      </c>
      <c r="K17">
        <f t="shared" si="7"/>
        <v>0.60771904394073795</v>
      </c>
      <c r="L17">
        <f t="shared" si="8"/>
        <v>0.39228095605926194</v>
      </c>
      <c r="M17">
        <f t="shared" si="9"/>
        <v>1.6454972243679031</v>
      </c>
      <c r="N17">
        <f t="shared" si="10"/>
        <v>2.5491933384829668</v>
      </c>
    </row>
    <row r="18" spans="1:14" x14ac:dyDescent="0.25">
      <c r="A18" s="4">
        <f>IF('True_Odds_Calculator_2-way'!A19="","",'True_Odds_Calculator_2-way'!A19)</f>
        <v>1.69</v>
      </c>
      <c r="B18" s="4">
        <f>IF('True_Odds_Calculator_2-way'!B19="","",'True_Odds_Calculator_2-way'!B19)</f>
        <v>2.2599999999999998</v>
      </c>
      <c r="C18" s="4">
        <f t="shared" si="0"/>
        <v>0.59171597633136097</v>
      </c>
      <c r="D18">
        <f t="shared" si="1"/>
        <v>0.44247787610619471</v>
      </c>
      <c r="E18">
        <f t="shared" si="2"/>
        <v>3.4193852437555794E-2</v>
      </c>
      <c r="F18">
        <f t="shared" si="3"/>
        <v>-0.22762737602764815</v>
      </c>
      <c r="G18">
        <v>0</v>
      </c>
      <c r="H18">
        <f t="shared" si="4"/>
        <v>0.261821228465204</v>
      </c>
      <c r="I18">
        <f t="shared" si="5"/>
        <v>-1.0724824201463119</v>
      </c>
      <c r="J18">
        <f t="shared" si="6"/>
        <v>1.0724824201463119</v>
      </c>
      <c r="K18">
        <f t="shared" si="7"/>
        <v>0.57470839285052078</v>
      </c>
      <c r="L18">
        <f t="shared" si="8"/>
        <v>0.42529160714947917</v>
      </c>
      <c r="M18">
        <f t="shared" si="9"/>
        <v>1.7400128699009547</v>
      </c>
      <c r="N18">
        <f t="shared" si="10"/>
        <v>2.351327849384353</v>
      </c>
    </row>
    <row r="19" spans="1:14" x14ac:dyDescent="0.25">
      <c r="A19" s="4">
        <f>IF('True_Odds_Calculator_2-way'!A20="","",'True_Odds_Calculator_2-way'!A20)</f>
        <v>1.56</v>
      </c>
      <c r="B19" s="4">
        <f>IF('True_Odds_Calculator_2-way'!B20="","",'True_Odds_Calculator_2-way'!B20)</f>
        <v>2.5499999999999998</v>
      </c>
      <c r="C19" s="4">
        <f t="shared" si="0"/>
        <v>0.64102564102564097</v>
      </c>
      <c r="D19">
        <f t="shared" si="1"/>
        <v>0.39215686274509809</v>
      </c>
      <c r="E19">
        <f t="shared" si="2"/>
        <v>3.3182503770738947E-2</v>
      </c>
      <c r="F19">
        <f t="shared" si="3"/>
        <v>-0.21820010055304184</v>
      </c>
      <c r="G19">
        <v>0</v>
      </c>
      <c r="H19">
        <f t="shared" si="4"/>
        <v>0.25138260432378079</v>
      </c>
      <c r="I19">
        <f t="shared" si="5"/>
        <v>-1.0733469768527293</v>
      </c>
      <c r="J19">
        <f t="shared" si="6"/>
        <v>1.0733469768527293</v>
      </c>
      <c r="K19">
        <f t="shared" si="7"/>
        <v>0.62458063039578859</v>
      </c>
      <c r="L19">
        <f t="shared" si="8"/>
        <v>0.37541936960421152</v>
      </c>
      <c r="M19">
        <f t="shared" si="9"/>
        <v>1.6010743070375286</v>
      </c>
      <c r="N19">
        <f t="shared" si="10"/>
        <v>2.6636878141217299</v>
      </c>
    </row>
    <row r="20" spans="1:14" x14ac:dyDescent="0.25">
      <c r="A20" s="4">
        <f>IF('True_Odds_Calculator_2-way'!A21="","",'True_Odds_Calculator_2-way'!A21)</f>
        <v>1.9</v>
      </c>
      <c r="B20" s="4">
        <f>IF('True_Odds_Calculator_2-way'!B21="","",'True_Odds_Calculator_2-way'!B21)</f>
        <v>1.99</v>
      </c>
      <c r="C20" s="4">
        <f t="shared" si="0"/>
        <v>0.52631578947368418</v>
      </c>
      <c r="D20">
        <f t="shared" si="1"/>
        <v>0.50251256281407031</v>
      </c>
      <c r="E20">
        <f t="shared" si="2"/>
        <v>2.8828352287754377E-2</v>
      </c>
      <c r="F20">
        <f t="shared" si="3"/>
        <v>-0.23565194393017741</v>
      </c>
      <c r="G20">
        <v>0</v>
      </c>
      <c r="H20">
        <f t="shared" si="4"/>
        <v>0.26448029621793173</v>
      </c>
      <c r="I20">
        <f t="shared" si="5"/>
        <v>-1.0594028769395465</v>
      </c>
      <c r="J20">
        <f t="shared" si="6"/>
        <v>1.0594028769395465</v>
      </c>
      <c r="K20">
        <f t="shared" si="7"/>
        <v>0.51191151829848447</v>
      </c>
      <c r="L20">
        <f t="shared" si="8"/>
        <v>0.48808848170151553</v>
      </c>
      <c r="M20">
        <f t="shared" si="9"/>
        <v>1.9534625892455926</v>
      </c>
      <c r="N20">
        <f t="shared" si="10"/>
        <v>2.0488088481701512</v>
      </c>
    </row>
    <row r="21" spans="1:14" x14ac:dyDescent="0.25">
      <c r="A21" s="4">
        <f>IF('True_Odds_Calculator_2-way'!A22="","",'True_Odds_Calculator_2-way'!A22)</f>
        <v>1.46</v>
      </c>
      <c r="B21" s="4">
        <f>IF('True_Odds_Calculator_2-way'!B22="","",'True_Odds_Calculator_2-way'!B22)</f>
        <v>2.88</v>
      </c>
      <c r="C21" s="4">
        <f t="shared" si="0"/>
        <v>0.68493150684931503</v>
      </c>
      <c r="D21">
        <f t="shared" si="1"/>
        <v>0.34722222222222221</v>
      </c>
      <c r="E21">
        <f t="shared" si="2"/>
        <v>3.215372907153724E-2</v>
      </c>
      <c r="F21">
        <f t="shared" si="3"/>
        <v>-0.20566971080669716</v>
      </c>
      <c r="G21">
        <v>0</v>
      </c>
      <c r="H21">
        <f t="shared" si="4"/>
        <v>0.23782343987823437</v>
      </c>
      <c r="I21">
        <f t="shared" si="5"/>
        <v>-1.0753309840483505</v>
      </c>
      <c r="J21">
        <f t="shared" si="6"/>
        <v>1.0753309840483505</v>
      </c>
      <c r="K21">
        <f t="shared" si="7"/>
        <v>0.66905194717956773</v>
      </c>
      <c r="L21">
        <f t="shared" si="8"/>
        <v>0.3309480528204321</v>
      </c>
      <c r="M21">
        <f t="shared" si="9"/>
        <v>1.4946522526622417</v>
      </c>
      <c r="N21">
        <f t="shared" si="10"/>
        <v>3.0216222500108993</v>
      </c>
    </row>
    <row r="22" spans="1:14" x14ac:dyDescent="0.25">
      <c r="A22" s="4">
        <f>IF('True_Odds_Calculator_2-way'!A23="","",'True_Odds_Calculator_2-way'!A23)</f>
        <v>1.74</v>
      </c>
      <c r="B22" s="4">
        <f>IF('True_Odds_Calculator_2-way'!B23="","",'True_Odds_Calculator_2-way'!B23)</f>
        <v>2.2000000000000002</v>
      </c>
      <c r="C22" s="4">
        <f t="shared" si="0"/>
        <v>0.57471264367816088</v>
      </c>
      <c r="D22">
        <f t="shared" si="1"/>
        <v>0.45454545454545453</v>
      </c>
      <c r="E22">
        <f t="shared" si="2"/>
        <v>2.925809822361547E-2</v>
      </c>
      <c r="F22">
        <f t="shared" si="3"/>
        <v>-0.23197492163009403</v>
      </c>
      <c r="G22">
        <v>0</v>
      </c>
      <c r="H22">
        <f t="shared" si="4"/>
        <v>0.2612330198537095</v>
      </c>
      <c r="I22">
        <f t="shared" si="5"/>
        <v>-1.0611908999450221</v>
      </c>
      <c r="J22">
        <f t="shared" si="6"/>
        <v>1.0611908999450221</v>
      </c>
      <c r="K22">
        <f t="shared" si="7"/>
        <v>0.56013582793221794</v>
      </c>
      <c r="L22">
        <f t="shared" si="8"/>
        <v>0.43986417206778194</v>
      </c>
      <c r="M22">
        <f t="shared" si="9"/>
        <v>1.7852812659593167</v>
      </c>
      <c r="N22">
        <f t="shared" si="10"/>
        <v>2.2734290799340271</v>
      </c>
    </row>
    <row r="23" spans="1:14" x14ac:dyDescent="0.25">
      <c r="A23" s="4">
        <f>IF('True_Odds_Calculator_2-way'!A24="","",'True_Odds_Calculator_2-way'!A24)</f>
        <v>1.66</v>
      </c>
      <c r="B23" s="4">
        <f>IF('True_Odds_Calculator_2-way'!B24="","",'True_Odds_Calculator_2-way'!B24)</f>
        <v>2.34</v>
      </c>
      <c r="C23" s="4">
        <f t="shared" si="0"/>
        <v>0.60240963855421692</v>
      </c>
      <c r="D23">
        <f t="shared" si="1"/>
        <v>0.42735042735042739</v>
      </c>
      <c r="E23">
        <f t="shared" si="2"/>
        <v>2.9760065904644417E-2</v>
      </c>
      <c r="F23">
        <f t="shared" si="3"/>
        <v>-0.22767995057151669</v>
      </c>
      <c r="G23">
        <v>0</v>
      </c>
      <c r="H23">
        <f t="shared" si="4"/>
        <v>0.2574400164761611</v>
      </c>
      <c r="I23">
        <f t="shared" si="5"/>
        <v>-1.0633485251477839</v>
      </c>
      <c r="J23">
        <f t="shared" si="6"/>
        <v>1.0633485251477839</v>
      </c>
      <c r="K23">
        <f t="shared" si="7"/>
        <v>0.58760965346955907</v>
      </c>
      <c r="L23">
        <f t="shared" si="8"/>
        <v>0.41239034653044082</v>
      </c>
      <c r="M23">
        <f t="shared" si="9"/>
        <v>1.7018100265975373</v>
      </c>
      <c r="N23">
        <f t="shared" si="10"/>
        <v>2.4248870236980302</v>
      </c>
    </row>
    <row r="24" spans="1:14" x14ac:dyDescent="0.25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0.6211180124223602</v>
      </c>
      <c r="D24">
        <f t="shared" si="1"/>
        <v>0.4081632653061224</v>
      </c>
      <c r="E24">
        <f t="shared" si="2"/>
        <v>2.9281277728482547E-2</v>
      </c>
      <c r="F24">
        <f t="shared" si="3"/>
        <v>-0.22423627836227666</v>
      </c>
      <c r="G24">
        <v>0</v>
      </c>
      <c r="H24">
        <f t="shared" si="4"/>
        <v>0.25351755609075921</v>
      </c>
      <c r="I24">
        <f t="shared" si="5"/>
        <v>-1.0632884133003033</v>
      </c>
      <c r="J24">
        <f t="shared" si="6"/>
        <v>1.0632884133003033</v>
      </c>
      <c r="K24">
        <f t="shared" si="7"/>
        <v>0.60657309337604948</v>
      </c>
      <c r="L24">
        <f t="shared" si="8"/>
        <v>0.39342690662395058</v>
      </c>
      <c r="M24">
        <f t="shared" si="9"/>
        <v>1.648605932113185</v>
      </c>
      <c r="N24">
        <f t="shared" si="10"/>
        <v>2.5417681992854404</v>
      </c>
    </row>
    <row r="25" spans="1:14" x14ac:dyDescent="0.25">
      <c r="A25" s="4">
        <f>IF('True_Odds_Calculator_2-way'!A26="","",'True_Odds_Calculator_2-way'!A26)</f>
        <v>1.53</v>
      </c>
      <c r="B25" s="4">
        <f>IF('True_Odds_Calculator_2-way'!B26="","",'True_Odds_Calculator_2-way'!B26)</f>
        <v>2.64</v>
      </c>
      <c r="C25" s="4">
        <f t="shared" si="0"/>
        <v>0.65359477124183007</v>
      </c>
      <c r="D25">
        <f t="shared" si="1"/>
        <v>0.37878787878787878</v>
      </c>
      <c r="E25">
        <f t="shared" si="2"/>
        <v>3.2382650029708859E-2</v>
      </c>
      <c r="F25">
        <f t="shared" si="3"/>
        <v>-0.21519112695583287</v>
      </c>
      <c r="G25">
        <v>0</v>
      </c>
      <c r="H25">
        <f t="shared" si="4"/>
        <v>0.2475737769855417</v>
      </c>
      <c r="I25">
        <f t="shared" si="5"/>
        <v>-1.0726058003503602</v>
      </c>
      <c r="J25">
        <f t="shared" si="6"/>
        <v>1.0726058003503602</v>
      </c>
      <c r="K25">
        <f t="shared" si="7"/>
        <v>0.63755949399591605</v>
      </c>
      <c r="L25">
        <f t="shared" si="8"/>
        <v>0.36244050600408406</v>
      </c>
      <c r="M25">
        <f t="shared" si="9"/>
        <v>1.5684810741856909</v>
      </c>
      <c r="N25">
        <f t="shared" si="10"/>
        <v>2.7590735125745902</v>
      </c>
    </row>
    <row r="26" spans="1:14" x14ac:dyDescent="0.25">
      <c r="A26" s="4">
        <f>IF('True_Odds_Calculator_2-way'!A27="","",'True_Odds_Calculator_2-way'!A27)</f>
        <v>1.35</v>
      </c>
      <c r="B26" s="4">
        <f>IF('True_Odds_Calculator_2-way'!B27="","",'True_Odds_Calculator_2-way'!B27)</f>
        <v>3.33</v>
      </c>
      <c r="C26" s="4">
        <f t="shared" si="0"/>
        <v>0.7407407407407407</v>
      </c>
      <c r="D26">
        <f t="shared" si="1"/>
        <v>0.3003003003003003</v>
      </c>
      <c r="E26">
        <f t="shared" si="2"/>
        <v>4.1041041041041115E-2</v>
      </c>
      <c r="F26">
        <f t="shared" si="3"/>
        <v>-0.18140362584807024</v>
      </c>
      <c r="G26">
        <v>0</v>
      </c>
      <c r="H26">
        <f t="shared" si="4"/>
        <v>0.22244466688911133</v>
      </c>
      <c r="I26">
        <f t="shared" si="5"/>
        <v>-1.1073579229811874</v>
      </c>
      <c r="J26">
        <f t="shared" si="6"/>
        <v>1.1073579229811874</v>
      </c>
      <c r="K26">
        <f t="shared" si="7"/>
        <v>0.72068162313577855</v>
      </c>
      <c r="L26">
        <f t="shared" si="8"/>
        <v>0.27931837686422134</v>
      </c>
      <c r="M26">
        <f t="shared" si="9"/>
        <v>1.3875752730434159</v>
      </c>
      <c r="N26">
        <f t="shared" si="10"/>
        <v>3.5801439605461662</v>
      </c>
    </row>
    <row r="27" spans="1:14" x14ac:dyDescent="0.25">
      <c r="A27" s="4">
        <f>IF('True_Odds_Calculator_2-way'!A28="","",'True_Odds_Calculator_2-way'!A28)</f>
        <v>1.68</v>
      </c>
      <c r="B27" s="4">
        <f>IF('True_Odds_Calculator_2-way'!B28="","",'True_Odds_Calculator_2-way'!B28)</f>
        <v>2.29</v>
      </c>
      <c r="C27" s="4">
        <f t="shared" si="0"/>
        <v>0.59523809523809523</v>
      </c>
      <c r="D27">
        <f t="shared" si="1"/>
        <v>0.4366812227074236</v>
      </c>
      <c r="E27">
        <f t="shared" si="2"/>
        <v>3.1919317945518833E-2</v>
      </c>
      <c r="F27">
        <f t="shared" si="3"/>
        <v>-0.22800998128509042</v>
      </c>
      <c r="G27">
        <v>0</v>
      </c>
      <c r="H27">
        <f t="shared" si="4"/>
        <v>0.25992929923060926</v>
      </c>
      <c r="I27">
        <f t="shared" si="5"/>
        <v>-1.0677035543974551</v>
      </c>
      <c r="J27">
        <f t="shared" si="6"/>
        <v>1.0677035543974551</v>
      </c>
      <c r="K27">
        <f t="shared" si="7"/>
        <v>0.57936138046320074</v>
      </c>
      <c r="L27">
        <f t="shared" si="8"/>
        <v>0.42063861953679943</v>
      </c>
      <c r="M27">
        <f t="shared" si="9"/>
        <v>1.7260384169902692</v>
      </c>
      <c r="N27">
        <f t="shared" si="10"/>
        <v>2.3773375851727168</v>
      </c>
    </row>
    <row r="28" spans="1:14" x14ac:dyDescent="0.25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0.5181347150259068</v>
      </c>
      <c r="D28">
        <f t="shared" si="1"/>
        <v>0.51020408163265307</v>
      </c>
      <c r="E28">
        <f t="shared" si="2"/>
        <v>2.8338796658559762E-2</v>
      </c>
      <c r="F28">
        <f t="shared" si="3"/>
        <v>-0.23601564978322942</v>
      </c>
      <c r="G28">
        <v>0</v>
      </c>
      <c r="H28">
        <f t="shared" si="4"/>
        <v>0.26435444644178918</v>
      </c>
      <c r="I28">
        <f t="shared" si="5"/>
        <v>-1.0583343916682539</v>
      </c>
      <c r="J28">
        <f t="shared" si="6"/>
        <v>1.0583343916682539</v>
      </c>
      <c r="K28">
        <f t="shared" si="7"/>
        <v>0.50396850395275605</v>
      </c>
      <c r="L28">
        <f t="shared" si="8"/>
        <v>0.49603149604724417</v>
      </c>
      <c r="M28">
        <f t="shared" si="9"/>
        <v>1.9842509842514759</v>
      </c>
      <c r="N28">
        <f t="shared" si="10"/>
        <v>2.0160010160015238</v>
      </c>
    </row>
    <row r="29" spans="1:14" x14ac:dyDescent="0.25">
      <c r="A29" s="4">
        <f>IF('True_Odds_Calculator_2-way'!A30="","",'True_Odds_Calculator_2-way'!A30)</f>
        <v>1.64</v>
      </c>
      <c r="B29" s="4">
        <f>IF('True_Odds_Calculator_2-way'!B30="","",'True_Odds_Calculator_2-way'!B30)</f>
        <v>2.36</v>
      </c>
      <c r="C29" s="4">
        <f t="shared" si="0"/>
        <v>0.6097560975609756</v>
      </c>
      <c r="D29">
        <f t="shared" si="1"/>
        <v>0.42372881355932207</v>
      </c>
      <c r="E29">
        <f t="shared" si="2"/>
        <v>3.3484911120297722E-2</v>
      </c>
      <c r="F29">
        <f t="shared" si="3"/>
        <v>-0.22488631665977676</v>
      </c>
      <c r="G29">
        <v>0</v>
      </c>
      <c r="H29">
        <f t="shared" si="4"/>
        <v>0.25837122778007443</v>
      </c>
      <c r="I29">
        <f t="shared" si="5"/>
        <v>-1.0718661571406802</v>
      </c>
      <c r="J29">
        <f t="shared" si="6"/>
        <v>1.0718661571406802</v>
      </c>
      <c r="K29">
        <f t="shared" si="7"/>
        <v>0.59312180114548885</v>
      </c>
      <c r="L29">
        <f t="shared" si="8"/>
        <v>0.40687819885451121</v>
      </c>
      <c r="M29">
        <f t="shared" si="9"/>
        <v>1.6859943405700353</v>
      </c>
      <c r="N29">
        <f t="shared" si="10"/>
        <v>2.4577379737113252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1.869</v>
      </c>
      <c r="C30" s="4">
        <f t="shared" si="0"/>
        <v>0.49019607843137253</v>
      </c>
      <c r="D30">
        <f t="shared" si="1"/>
        <v>0.53504547886570364</v>
      </c>
      <c r="E30">
        <f t="shared" si="2"/>
        <v>2.5241557297076112E-2</v>
      </c>
      <c r="F30">
        <f t="shared" si="3"/>
        <v>-0.23703563822532758</v>
      </c>
      <c r="G30">
        <v>0</v>
      </c>
      <c r="H30">
        <f t="shared" si="4"/>
        <v>0.26227719552240375</v>
      </c>
      <c r="I30">
        <f t="shared" si="5"/>
        <v>-1.0518975464657194</v>
      </c>
      <c r="J30">
        <f t="shared" si="6"/>
        <v>1.0518975464657194</v>
      </c>
      <c r="K30">
        <f t="shared" si="7"/>
        <v>0.47756097423309063</v>
      </c>
      <c r="L30">
        <f t="shared" si="8"/>
        <v>0.52243902576690948</v>
      </c>
      <c r="M30">
        <f t="shared" si="9"/>
        <v>2.0939734483243484</v>
      </c>
      <c r="N30">
        <f t="shared" si="10"/>
        <v>1.9140989678787095</v>
      </c>
    </row>
    <row r="31" spans="1:14" x14ac:dyDescent="0.25">
      <c r="A31" s="4">
        <f>IF('True_Odds_Calculator_2-way'!A32="","",'True_Odds_Calculator_2-way'!A32)</f>
        <v>2.27</v>
      </c>
      <c r="B31" s="4">
        <f>IF('True_Odds_Calculator_2-way'!B32="","",'True_Odds_Calculator_2-way'!B32)</f>
        <v>1.7</v>
      </c>
      <c r="C31" s="4">
        <f t="shared" si="0"/>
        <v>0.44052863436123346</v>
      </c>
      <c r="D31">
        <f t="shared" si="1"/>
        <v>0.58823529411764708</v>
      </c>
      <c r="E31">
        <f t="shared" si="2"/>
        <v>2.876392847888054E-2</v>
      </c>
      <c r="F31">
        <f t="shared" si="3"/>
        <v>-0.23037056232184505</v>
      </c>
      <c r="G31">
        <v>0</v>
      </c>
      <c r="H31">
        <f t="shared" si="4"/>
        <v>0.25913449080072559</v>
      </c>
      <c r="I31">
        <f t="shared" si="5"/>
        <v>-1.0605938867332434</v>
      </c>
      <c r="J31">
        <f t="shared" si="6"/>
        <v>1.0605938867332434</v>
      </c>
      <c r="K31">
        <f t="shared" si="7"/>
        <v>0.42608414965939195</v>
      </c>
      <c r="L31">
        <f t="shared" si="8"/>
        <v>0.5739158503406081</v>
      </c>
      <c r="M31">
        <f t="shared" si="9"/>
        <v>2.3469542361512192</v>
      </c>
      <c r="N31">
        <f t="shared" si="10"/>
        <v>1.7424157207132702</v>
      </c>
    </row>
    <row r="32" spans="1:14" x14ac:dyDescent="0.25">
      <c r="A32" s="4">
        <f>IF('True_Odds_Calculator_2-way'!A33="","",'True_Odds_Calculator_2-way'!A33)</f>
        <v>1.65</v>
      </c>
      <c r="B32" s="4">
        <f>IF('True_Odds_Calculator_2-way'!B33="","",'True_Odds_Calculator_2-way'!B33)</f>
        <v>2.35</v>
      </c>
      <c r="C32" s="4">
        <f t="shared" si="0"/>
        <v>0.60606060606060608</v>
      </c>
      <c r="D32">
        <f t="shared" si="1"/>
        <v>0.42553191489361702</v>
      </c>
      <c r="E32">
        <f t="shared" si="2"/>
        <v>3.1592520954223158E-2</v>
      </c>
      <c r="F32">
        <f t="shared" si="3"/>
        <v>-0.22630560928433263</v>
      </c>
      <c r="G32">
        <v>0</v>
      </c>
      <c r="H32">
        <f t="shared" si="4"/>
        <v>0.25789813023855579</v>
      </c>
      <c r="I32">
        <f t="shared" si="5"/>
        <v>-1.0675210253672478</v>
      </c>
      <c r="J32">
        <f t="shared" si="6"/>
        <v>1.0675210253672478</v>
      </c>
      <c r="K32">
        <f t="shared" si="7"/>
        <v>0.59035757177177173</v>
      </c>
      <c r="L32">
        <f t="shared" si="8"/>
        <v>0.40964242822822811</v>
      </c>
      <c r="M32">
        <f t="shared" si="9"/>
        <v>1.6938886664887112</v>
      </c>
      <c r="N32">
        <f t="shared" si="10"/>
        <v>2.4411533842457849</v>
      </c>
    </row>
    <row r="33" spans="1:14" x14ac:dyDescent="0.25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0.6097560975609756</v>
      </c>
      <c r="D33">
        <f t="shared" si="1"/>
        <v>0.41841004184100417</v>
      </c>
      <c r="E33">
        <f t="shared" si="2"/>
        <v>2.8166139401979873E-2</v>
      </c>
      <c r="F33">
        <f t="shared" si="3"/>
        <v>-0.22696193489131533</v>
      </c>
      <c r="G33">
        <v>0</v>
      </c>
      <c r="H33">
        <f t="shared" si="4"/>
        <v>0.2551280742932952</v>
      </c>
      <c r="I33">
        <f t="shared" si="5"/>
        <v>-1.0602361620999639</v>
      </c>
      <c r="J33">
        <f t="shared" si="6"/>
        <v>1.0602361620999639</v>
      </c>
      <c r="K33">
        <f t="shared" si="7"/>
        <v>0.59575188026116299</v>
      </c>
      <c r="L33">
        <f t="shared" si="8"/>
        <v>0.4042481197388369</v>
      </c>
      <c r="M33">
        <f t="shared" si="9"/>
        <v>1.6785511437439771</v>
      </c>
      <c r="N33">
        <f t="shared" si="10"/>
        <v>2.4737282653189494</v>
      </c>
    </row>
    <row r="34" spans="1:14" x14ac:dyDescent="0.25">
      <c r="A34" s="4">
        <f>IF('True_Odds_Calculator_2-way'!A35="","",'True_Odds_Calculator_2-way'!A35)</f>
        <v>2.4300000000000002</v>
      </c>
      <c r="B34" s="4">
        <f>IF('True_Odds_Calculator_2-way'!B35="","",'True_Odds_Calculator_2-way'!B35)</f>
        <v>1.61</v>
      </c>
      <c r="C34" s="4">
        <f t="shared" si="0"/>
        <v>0.41152263374485593</v>
      </c>
      <c r="D34">
        <f t="shared" si="1"/>
        <v>0.6211180124223602</v>
      </c>
      <c r="E34">
        <f t="shared" si="2"/>
        <v>3.2640646167216181E-2</v>
      </c>
      <c r="F34">
        <f t="shared" si="3"/>
        <v>-0.22296347417120366</v>
      </c>
      <c r="G34">
        <v>0</v>
      </c>
      <c r="H34">
        <f t="shared" si="4"/>
        <v>0.25560412033841978</v>
      </c>
      <c r="I34">
        <f t="shared" si="5"/>
        <v>-1.0706981783012146</v>
      </c>
      <c r="J34">
        <f t="shared" si="6"/>
        <v>1.0706981783012146</v>
      </c>
      <c r="K34">
        <f t="shared" si="7"/>
        <v>0.39508539138067028</v>
      </c>
      <c r="L34">
        <f t="shared" si="8"/>
        <v>0.60491460861932955</v>
      </c>
      <c r="M34">
        <f t="shared" si="9"/>
        <v>2.5310983949707371</v>
      </c>
      <c r="N34">
        <f t="shared" si="10"/>
        <v>1.6531258887637414</v>
      </c>
    </row>
    <row r="35" spans="1:14" x14ac:dyDescent="0.25">
      <c r="A35" s="4">
        <f>IF('True_Odds_Calculator_2-way'!A36="","",'True_Odds_Calculator_2-way'!A36)</f>
        <v>2.5099999999999998</v>
      </c>
      <c r="B35" s="4">
        <f>IF('True_Odds_Calculator_2-way'!B36="","",'True_Odds_Calculator_2-way'!B36)</f>
        <v>1.57</v>
      </c>
      <c r="C35" s="4">
        <f t="shared" si="0"/>
        <v>0.39840637450199207</v>
      </c>
      <c r="D35">
        <f t="shared" si="1"/>
        <v>0.63694267515923564</v>
      </c>
      <c r="E35">
        <f t="shared" si="2"/>
        <v>3.5349049661227649E-2</v>
      </c>
      <c r="F35">
        <f t="shared" si="3"/>
        <v>-0.21841297231456347</v>
      </c>
      <c r="G35">
        <v>0</v>
      </c>
      <c r="H35">
        <f t="shared" si="4"/>
        <v>0.25376202197579112</v>
      </c>
      <c r="I35">
        <f t="shared" si="5"/>
        <v>-1.0778891454484929</v>
      </c>
      <c r="J35">
        <f t="shared" si="6"/>
        <v>1.0778891454484929</v>
      </c>
      <c r="K35">
        <f t="shared" si="7"/>
        <v>0.3805736037101255</v>
      </c>
      <c r="L35">
        <f t="shared" si="8"/>
        <v>0.61942639628987439</v>
      </c>
      <c r="M35">
        <f t="shared" si="9"/>
        <v>2.6276126096272243</v>
      </c>
      <c r="N35">
        <f t="shared" si="10"/>
        <v>1.6143968129056414</v>
      </c>
    </row>
    <row r="36" spans="1:14" x14ac:dyDescent="0.25">
      <c r="A36" s="4">
        <f>IF('True_Odds_Calculator_2-way'!A37="","",'True_Odds_Calculator_2-way'!A37)</f>
        <v>1.76</v>
      </c>
      <c r="B36" s="4">
        <f>IF('True_Odds_Calculator_2-way'!B37="","",'True_Odds_Calculator_2-way'!B37)</f>
        <v>2.15</v>
      </c>
      <c r="C36" s="4">
        <f t="shared" si="0"/>
        <v>0.56818181818181823</v>
      </c>
      <c r="D36">
        <f t="shared" si="1"/>
        <v>0.46511627906976744</v>
      </c>
      <c r="E36">
        <f t="shared" si="2"/>
        <v>3.3298097251585723E-2</v>
      </c>
      <c r="F36">
        <f t="shared" si="3"/>
        <v>-0.23097251585623668</v>
      </c>
      <c r="G36">
        <v>0</v>
      </c>
      <c r="H36">
        <f t="shared" si="4"/>
        <v>0.26427061310782241</v>
      </c>
      <c r="I36">
        <f t="shared" si="5"/>
        <v>-1.0696563746013956</v>
      </c>
      <c r="J36">
        <f t="shared" si="6"/>
        <v>1.0696563746013956</v>
      </c>
      <c r="K36">
        <f t="shared" si="7"/>
        <v>0.5515905861496937</v>
      </c>
      <c r="L36">
        <f t="shared" si="8"/>
        <v>0.44840941385030625</v>
      </c>
      <c r="M36">
        <f t="shared" si="9"/>
        <v>1.8129388446970602</v>
      </c>
      <c r="N36">
        <f t="shared" si="10"/>
        <v>2.2301048307916052</v>
      </c>
    </row>
    <row r="37" spans="1:14" x14ac:dyDescent="0.25">
      <c r="A37" s="4">
        <f>IF('True_Odds_Calculator_2-way'!A38="","",'True_Odds_Calculator_2-way'!A38)</f>
        <v>1.84</v>
      </c>
      <c r="B37" s="4">
        <f>IF('True_Odds_Calculator_2-way'!B38="","",'True_Odds_Calculator_2-way'!B38)</f>
        <v>2.06</v>
      </c>
      <c r="C37" s="4">
        <f t="shared" si="0"/>
        <v>0.54347826086956519</v>
      </c>
      <c r="D37">
        <f t="shared" si="1"/>
        <v>0.4854368932038835</v>
      </c>
      <c r="E37">
        <f t="shared" si="2"/>
        <v>2.891515407344869E-2</v>
      </c>
      <c r="F37">
        <f t="shared" si="3"/>
        <v>-0.23490924440692273</v>
      </c>
      <c r="G37">
        <v>0</v>
      </c>
      <c r="H37">
        <f t="shared" si="4"/>
        <v>0.26382439848037148</v>
      </c>
      <c r="I37">
        <f t="shared" si="5"/>
        <v>-1.0597597584982434</v>
      </c>
      <c r="J37">
        <f t="shared" si="6"/>
        <v>1.0597597584982434</v>
      </c>
      <c r="K37">
        <f t="shared" si="7"/>
        <v>0.52904505015074577</v>
      </c>
      <c r="L37">
        <f t="shared" si="8"/>
        <v>0.47095494984925418</v>
      </c>
      <c r="M37">
        <f t="shared" si="9"/>
        <v>1.8901981971385247</v>
      </c>
      <c r="N37">
        <f t="shared" si="10"/>
        <v>2.123345344008138</v>
      </c>
    </row>
    <row r="38" spans="1:14" x14ac:dyDescent="0.25">
      <c r="A38" s="4">
        <f>IF('True_Odds_Calculator_2-way'!A39="","",'True_Odds_Calculator_2-way'!A39)</f>
        <v>2.39</v>
      </c>
      <c r="B38" s="4">
        <f>IF('True_Odds_Calculator_2-way'!B39="","",'True_Odds_Calculator_2-way'!B39)</f>
        <v>1.63</v>
      </c>
      <c r="C38" s="4">
        <f t="shared" si="0"/>
        <v>0.41841004184100417</v>
      </c>
      <c r="D38">
        <f t="shared" si="1"/>
        <v>0.61349693251533743</v>
      </c>
      <c r="E38">
        <f t="shared" si="2"/>
        <v>3.19069743563416E-2</v>
      </c>
      <c r="F38">
        <f t="shared" si="3"/>
        <v>-0.22478630284672851</v>
      </c>
      <c r="G38">
        <v>0</v>
      </c>
      <c r="H38">
        <f t="shared" si="4"/>
        <v>0.25669327720307006</v>
      </c>
      <c r="I38">
        <f t="shared" si="5"/>
        <v>-1.0686176060625021</v>
      </c>
      <c r="J38">
        <f t="shared" si="6"/>
        <v>1.0686176060625021</v>
      </c>
      <c r="K38">
        <f t="shared" si="7"/>
        <v>0.40235320740649128</v>
      </c>
      <c r="L38">
        <f t="shared" si="8"/>
        <v>0.59764679259350884</v>
      </c>
      <c r="M38">
        <f t="shared" si="9"/>
        <v>2.4853784724268779</v>
      </c>
      <c r="N38">
        <f t="shared" si="10"/>
        <v>1.6732290918193764</v>
      </c>
    </row>
    <row r="39" spans="1:14" x14ac:dyDescent="0.25">
      <c r="A39" s="4">
        <f>IF('True_Odds_Calculator_2-way'!A40="","",'True_Odds_Calculator_2-way'!A40)</f>
        <v>2.14</v>
      </c>
      <c r="B39" s="4">
        <f>IF('True_Odds_Calculator_2-way'!B40="","",'True_Odds_Calculator_2-way'!B40)</f>
        <v>1.76</v>
      </c>
      <c r="C39" s="4">
        <f t="shared" si="0"/>
        <v>0.46728971962616822</v>
      </c>
      <c r="D39">
        <f t="shared" si="1"/>
        <v>0.56818181818181823</v>
      </c>
      <c r="E39">
        <f t="shared" si="2"/>
        <v>3.5471537807986397E-2</v>
      </c>
      <c r="F39">
        <f t="shared" si="3"/>
        <v>-0.23003398470688197</v>
      </c>
      <c r="G39">
        <v>0</v>
      </c>
      <c r="H39">
        <f t="shared" si="4"/>
        <v>0.26550552251486831</v>
      </c>
      <c r="I39">
        <f t="shared" si="5"/>
        <v>-1.0743376064838499</v>
      </c>
      <c r="J39">
        <f t="shared" si="6"/>
        <v>1.0743376064838499</v>
      </c>
      <c r="K39">
        <f t="shared" si="7"/>
        <v>0.4494897427831781</v>
      </c>
      <c r="L39">
        <f t="shared" si="8"/>
        <v>0.55051025721682212</v>
      </c>
      <c r="M39">
        <f t="shared" si="9"/>
        <v>2.2247448713915889</v>
      </c>
      <c r="N39">
        <f t="shared" si="10"/>
        <v>1.8164965809277254</v>
      </c>
    </row>
    <row r="40" spans="1:14" x14ac:dyDescent="0.25">
      <c r="A40" s="4">
        <f>IF('True_Odds_Calculator_2-way'!A41="","",'True_Odds_Calculator_2-way'!A41)</f>
        <v>2.7</v>
      </c>
      <c r="B40" s="4">
        <f>IF('True_Odds_Calculator_2-way'!B41="","",'True_Odds_Calculator_2-way'!B41)</f>
        <v>1.51</v>
      </c>
      <c r="C40" s="4">
        <f t="shared" si="0"/>
        <v>0.37037037037037035</v>
      </c>
      <c r="D40">
        <f t="shared" si="1"/>
        <v>0.66225165562913912</v>
      </c>
      <c r="E40">
        <f t="shared" si="2"/>
        <v>3.2622025999509585E-2</v>
      </c>
      <c r="F40">
        <f t="shared" si="3"/>
        <v>-0.21265636497424567</v>
      </c>
      <c r="G40">
        <v>0</v>
      </c>
      <c r="H40">
        <f t="shared" si="4"/>
        <v>0.24527839097375523</v>
      </c>
      <c r="I40">
        <f t="shared" si="5"/>
        <v>-1.0739657990297378</v>
      </c>
      <c r="J40">
        <f t="shared" si="6"/>
        <v>1.0739657990297378</v>
      </c>
      <c r="K40">
        <f t="shared" si="7"/>
        <v>0.35388936786452291</v>
      </c>
      <c r="L40">
        <f t="shared" si="8"/>
        <v>0.64611063213547693</v>
      </c>
      <c r="M40">
        <f t="shared" si="9"/>
        <v>2.8257418583505545</v>
      </c>
      <c r="N40">
        <f t="shared" si="10"/>
        <v>1.5477225575051663</v>
      </c>
    </row>
    <row r="41" spans="1:14" x14ac:dyDescent="0.25">
      <c r="A41" s="4">
        <f>IF('True_Odds_Calculator_2-way'!A42="","",'True_Odds_Calculator_2-way'!A42)</f>
        <v>2.52</v>
      </c>
      <c r="B41" s="4">
        <f>IF('True_Odds_Calculator_2-way'!B42="","",'True_Odds_Calculator_2-way'!B42)</f>
        <v>1.57</v>
      </c>
      <c r="C41" s="4">
        <f t="shared" si="0"/>
        <v>0.3968253968253968</v>
      </c>
      <c r="D41">
        <f t="shared" si="1"/>
        <v>0.63694267515923564</v>
      </c>
      <c r="E41">
        <f t="shared" si="2"/>
        <v>3.3768071984632497E-2</v>
      </c>
      <c r="F41">
        <f t="shared" si="3"/>
        <v>-0.21898695784046107</v>
      </c>
      <c r="G41">
        <v>0</v>
      </c>
      <c r="H41">
        <f t="shared" si="4"/>
        <v>0.25275502982509351</v>
      </c>
      <c r="I41">
        <f t="shared" si="5"/>
        <v>-1.0743376064838499</v>
      </c>
      <c r="J41">
        <f t="shared" si="6"/>
        <v>1.0743376064838499</v>
      </c>
      <c r="K41">
        <f t="shared" si="7"/>
        <v>0.37979589711327127</v>
      </c>
      <c r="L41">
        <f t="shared" si="8"/>
        <v>0.62020410288672867</v>
      </c>
      <c r="M41">
        <f t="shared" si="9"/>
        <v>2.6329931618554516</v>
      </c>
      <c r="N41">
        <f t="shared" si="10"/>
        <v>1.6123724356957947</v>
      </c>
    </row>
    <row r="42" spans="1:14" x14ac:dyDescent="0.25">
      <c r="A42" s="4">
        <f>IF('True_Odds_Calculator_2-way'!A43="","",'True_Odds_Calculator_2-way'!A43)</f>
        <v>1.93</v>
      </c>
      <c r="B42" s="4">
        <f>IF('True_Odds_Calculator_2-way'!B43="","",'True_Odds_Calculator_2-way'!B43)</f>
        <v>1.96</v>
      </c>
      <c r="C42" s="4">
        <f t="shared" si="0"/>
        <v>0.5181347150259068</v>
      </c>
      <c r="D42">
        <f t="shared" si="1"/>
        <v>0.51020408163265307</v>
      </c>
      <c r="E42">
        <f t="shared" si="2"/>
        <v>2.8338796658559762E-2</v>
      </c>
      <c r="F42">
        <f t="shared" si="3"/>
        <v>-0.23601564978322942</v>
      </c>
      <c r="G42">
        <v>0</v>
      </c>
      <c r="H42">
        <f t="shared" si="4"/>
        <v>0.26435444644178918</v>
      </c>
      <c r="I42">
        <f t="shared" si="5"/>
        <v>-1.0583343916682539</v>
      </c>
      <c r="J42">
        <f t="shared" si="6"/>
        <v>1.0583343916682539</v>
      </c>
      <c r="K42">
        <f t="shared" si="7"/>
        <v>0.50396850395275605</v>
      </c>
      <c r="L42">
        <f t="shared" si="8"/>
        <v>0.49603149604724417</v>
      </c>
      <c r="M42">
        <f t="shared" si="9"/>
        <v>1.9842509842514759</v>
      </c>
      <c r="N42">
        <f t="shared" si="10"/>
        <v>2.0160010160015238</v>
      </c>
    </row>
    <row r="43" spans="1:14" x14ac:dyDescent="0.25">
      <c r="A43" s="4">
        <f>IF('True_Odds_Calculator_2-way'!A44="","",'True_Odds_Calculator_2-way'!A44)</f>
        <v>2.1800000000000002</v>
      </c>
      <c r="B43" s="4">
        <f>IF('True_Odds_Calculator_2-way'!B44="","",'True_Odds_Calculator_2-way'!B44)</f>
        <v>1.74</v>
      </c>
      <c r="C43" s="4">
        <f t="shared" si="0"/>
        <v>0.4587155963302752</v>
      </c>
      <c r="D43">
        <f t="shared" si="1"/>
        <v>0.57471264367816088</v>
      </c>
      <c r="E43">
        <f t="shared" si="2"/>
        <v>3.3428240008436028E-2</v>
      </c>
      <c r="F43">
        <f t="shared" si="3"/>
        <v>-0.23020141305494057</v>
      </c>
      <c r="G43">
        <v>0</v>
      </c>
      <c r="H43">
        <f t="shared" si="4"/>
        <v>0.26362965306337655</v>
      </c>
      <c r="I43">
        <f t="shared" si="5"/>
        <v>-1.0701462561817372</v>
      </c>
      <c r="J43">
        <f t="shared" si="6"/>
        <v>1.0701462561817372</v>
      </c>
      <c r="K43">
        <f t="shared" si="7"/>
        <v>0.44193570658612125</v>
      </c>
      <c r="L43">
        <f t="shared" si="8"/>
        <v>0.55806429341387886</v>
      </c>
      <c r="M43">
        <f t="shared" si="9"/>
        <v>2.26277258229445</v>
      </c>
      <c r="N43">
        <f t="shared" si="10"/>
        <v>1.7919082295744857</v>
      </c>
    </row>
    <row r="44" spans="1:14" x14ac:dyDescent="0.25">
      <c r="A44" s="4">
        <f>IF('True_Odds_Calculator_2-way'!A45="","",'True_Odds_Calculator_2-way'!A45)</f>
        <v>2.4700000000000002</v>
      </c>
      <c r="B44" s="4">
        <f>IF('True_Odds_Calculator_2-way'!B45="","",'True_Odds_Calculator_2-way'!B45)</f>
        <v>1.59</v>
      </c>
      <c r="C44" s="4">
        <f t="shared" si="0"/>
        <v>0.40485829959514169</v>
      </c>
      <c r="D44">
        <f t="shared" si="1"/>
        <v>0.62893081761006286</v>
      </c>
      <c r="E44">
        <f t="shared" si="2"/>
        <v>3.37891172052045E-2</v>
      </c>
      <c r="F44">
        <f t="shared" si="3"/>
        <v>-0.22083874417538774</v>
      </c>
      <c r="G44">
        <v>0</v>
      </c>
      <c r="H44">
        <f t="shared" si="4"/>
        <v>0.25462786138059224</v>
      </c>
      <c r="I44">
        <f t="shared" si="5"/>
        <v>-1.0737800400040409</v>
      </c>
      <c r="J44">
        <f t="shared" si="6"/>
        <v>1.0737800400040409</v>
      </c>
      <c r="K44">
        <f t="shared" si="7"/>
        <v>0.38782889624489203</v>
      </c>
      <c r="L44">
        <f t="shared" si="8"/>
        <v>0.61217110375510797</v>
      </c>
      <c r="M44">
        <f t="shared" si="9"/>
        <v>2.5784566588059405</v>
      </c>
      <c r="N44">
        <f t="shared" si="10"/>
        <v>1.6335302236023845</v>
      </c>
    </row>
    <row r="45" spans="1:14" x14ac:dyDescent="0.25">
      <c r="A45" s="4">
        <f>IF('True_Odds_Calculator_2-way'!A46="","",'True_Odds_Calculator_2-way'!A46)</f>
        <v>2.25</v>
      </c>
      <c r="B45" s="4">
        <f>IF('True_Odds_Calculator_2-way'!B46="","",'True_Odds_Calculator_2-way'!B46)</f>
        <v>1.69</v>
      </c>
      <c r="C45" s="4">
        <f t="shared" si="0"/>
        <v>0.44444444444444442</v>
      </c>
      <c r="D45">
        <f t="shared" si="1"/>
        <v>0.59171597633136097</v>
      </c>
      <c r="E45">
        <f t="shared" si="2"/>
        <v>3.6160420775805502E-2</v>
      </c>
      <c r="F45">
        <f t="shared" si="3"/>
        <v>-0.22682445759368819</v>
      </c>
      <c r="G45">
        <v>0</v>
      </c>
      <c r="H45">
        <f t="shared" si="4"/>
        <v>0.26298487836949375</v>
      </c>
      <c r="I45">
        <f t="shared" si="5"/>
        <v>-1.0767638041163314</v>
      </c>
      <c r="J45">
        <f t="shared" si="6"/>
        <v>1.0767638041163314</v>
      </c>
      <c r="K45">
        <f t="shared" si="7"/>
        <v>0.42626568044702751</v>
      </c>
      <c r="L45">
        <f t="shared" si="8"/>
        <v>0.57373431955297227</v>
      </c>
      <c r="M45">
        <f t="shared" si="9"/>
        <v>2.3459547551454145</v>
      </c>
      <c r="N45">
        <f t="shared" si="10"/>
        <v>1.7429670248402687</v>
      </c>
    </row>
    <row r="46" spans="1:14" x14ac:dyDescent="0.25">
      <c r="A46" s="4">
        <f>IF('True_Odds_Calculator_2-way'!A47="","",'True_Odds_Calculator_2-way'!A47)</f>
        <v>2.09</v>
      </c>
      <c r="B46" s="4">
        <f>IF('True_Odds_Calculator_2-way'!B47="","",'True_Odds_Calculator_2-way'!B47)</f>
        <v>1.79</v>
      </c>
      <c r="C46" s="4">
        <f t="shared" si="0"/>
        <v>0.47846889952153115</v>
      </c>
      <c r="D46">
        <f t="shared" si="1"/>
        <v>0.55865921787709494</v>
      </c>
      <c r="E46">
        <f t="shared" si="2"/>
        <v>3.7128117398625982E-2</v>
      </c>
      <c r="F46">
        <f t="shared" si="3"/>
        <v>-0.23017294378658693</v>
      </c>
      <c r="G46">
        <v>0</v>
      </c>
      <c r="H46">
        <f t="shared" si="4"/>
        <v>0.26730106118521291</v>
      </c>
      <c r="I46">
        <f t="shared" si="5"/>
        <v>-1.077638764691236</v>
      </c>
      <c r="J46">
        <f t="shared" si="6"/>
        <v>1.077638764691236</v>
      </c>
      <c r="K46">
        <f t="shared" si="7"/>
        <v>0.45984913425207868</v>
      </c>
      <c r="L46">
        <f t="shared" si="8"/>
        <v>0.54015086574792148</v>
      </c>
      <c r="M46">
        <f t="shared" si="9"/>
        <v>2.1746262535134471</v>
      </c>
      <c r="N46">
        <f t="shared" si="10"/>
        <v>1.8513346241060764</v>
      </c>
    </row>
    <row r="47" spans="1:14" x14ac:dyDescent="0.25">
      <c r="A47" s="4">
        <f>IF('True_Odds_Calculator_2-way'!A48="","",'True_Odds_Calculator_2-way'!A48)</f>
        <v>1.76</v>
      </c>
      <c r="B47" s="4">
        <f>IF('True_Odds_Calculator_2-way'!B48="","",'True_Odds_Calculator_2-way'!B48)</f>
        <v>2.13</v>
      </c>
      <c r="C47" s="4">
        <f t="shared" si="0"/>
        <v>0.56818181818181823</v>
      </c>
      <c r="D47">
        <f t="shared" si="1"/>
        <v>0.46948356807511737</v>
      </c>
      <c r="E47">
        <f t="shared" si="2"/>
        <v>3.7665386256935607E-2</v>
      </c>
      <c r="F47">
        <f t="shared" si="3"/>
        <v>-0.22908664105847198</v>
      </c>
      <c r="G47">
        <v>0</v>
      </c>
      <c r="H47">
        <f t="shared" si="4"/>
        <v>0.26675202731540765</v>
      </c>
      <c r="I47">
        <f t="shared" si="5"/>
        <v>-1.0790808419378759</v>
      </c>
      <c r="J47">
        <f t="shared" si="6"/>
        <v>1.0790808419378759</v>
      </c>
      <c r="K47">
        <f t="shared" si="7"/>
        <v>0.54941992687500663</v>
      </c>
      <c r="L47">
        <f t="shared" si="8"/>
        <v>0.45058007312499337</v>
      </c>
      <c r="M47">
        <f t="shared" si="9"/>
        <v>1.8201014398727853</v>
      </c>
      <c r="N47">
        <f t="shared" si="10"/>
        <v>2.2193613513897996</v>
      </c>
    </row>
    <row r="48" spans="1:14" x14ac:dyDescent="0.25">
      <c r="A48" s="4">
        <f>IF('True_Odds_Calculator_2-way'!A49="","",'True_Odds_Calculator_2-way'!A49)</f>
        <v>2.15</v>
      </c>
      <c r="B48" s="4">
        <f>IF('True_Odds_Calculator_2-way'!B49="","",'True_Odds_Calculator_2-way'!B49)</f>
        <v>1.74</v>
      </c>
      <c r="C48" s="4">
        <f t="shared" si="0"/>
        <v>0.46511627906976744</v>
      </c>
      <c r="D48">
        <f t="shared" si="1"/>
        <v>0.57471264367816088</v>
      </c>
      <c r="E48">
        <f t="shared" si="2"/>
        <v>3.9828922747928264E-2</v>
      </c>
      <c r="F48">
        <f t="shared" si="3"/>
        <v>-0.22747928361400704</v>
      </c>
      <c r="G48">
        <v>0</v>
      </c>
      <c r="H48">
        <f t="shared" si="4"/>
        <v>0.26730820636193531</v>
      </c>
      <c r="I48">
        <f t="shared" si="5"/>
        <v>-1.0840148207519444</v>
      </c>
      <c r="J48">
        <f t="shared" si="6"/>
        <v>1.0840148207519444</v>
      </c>
      <c r="K48">
        <f t="shared" si="7"/>
        <v>0.44511368892659747</v>
      </c>
      <c r="L48">
        <f t="shared" si="8"/>
        <v>0.55488631107340269</v>
      </c>
      <c r="M48">
        <f t="shared" si="9"/>
        <v>2.2466170438647359</v>
      </c>
      <c r="N48">
        <f t="shared" si="10"/>
        <v>1.8021709673564388</v>
      </c>
    </row>
    <row r="49" spans="1:14" x14ac:dyDescent="0.25">
      <c r="A49" s="4">
        <f>IF('True_Odds_Calculator_2-way'!A50="","",'True_Odds_Calculator_2-way'!A50)</f>
        <v>1.97</v>
      </c>
      <c r="B49" s="4">
        <f>IF('True_Odds_Calculator_2-way'!B50="","",'True_Odds_Calculator_2-way'!B50)</f>
        <v>1.9</v>
      </c>
      <c r="C49" s="4">
        <f t="shared" si="0"/>
        <v>0.50761421319796951</v>
      </c>
      <c r="D49">
        <f t="shared" si="1"/>
        <v>0.52631578947368418</v>
      </c>
      <c r="E49">
        <f t="shared" si="2"/>
        <v>3.3930002671653803E-2</v>
      </c>
      <c r="F49">
        <f t="shared" si="3"/>
        <v>-0.23323537269569861</v>
      </c>
      <c r="G49">
        <v>0</v>
      </c>
      <c r="H49">
        <f t="shared" si="4"/>
        <v>0.26716537536735235</v>
      </c>
      <c r="I49">
        <f t="shared" si="5"/>
        <v>-1.0702688317798925</v>
      </c>
      <c r="J49">
        <f t="shared" si="6"/>
        <v>1.0702688317798925</v>
      </c>
      <c r="K49">
        <f t="shared" si="7"/>
        <v>0.49063843062637452</v>
      </c>
      <c r="L49">
        <f t="shared" si="8"/>
        <v>0.50936156937362553</v>
      </c>
      <c r="M49">
        <f t="shared" si="9"/>
        <v>2.0381607668264961</v>
      </c>
      <c r="N49">
        <f t="shared" si="10"/>
        <v>1.963241948601903</v>
      </c>
    </row>
    <row r="50" spans="1:14" x14ac:dyDescent="0.25">
      <c r="A50" s="4">
        <f>IF('True_Odds_Calculator_2-way'!A51="","",'True_Odds_Calculator_2-way'!A51)</f>
        <v>2.06</v>
      </c>
      <c r="B50" s="4">
        <f>IF('True_Odds_Calculator_2-way'!B51="","",'True_Odds_Calculator_2-way'!B51)</f>
        <v>1.82</v>
      </c>
      <c r="C50" s="4">
        <f t="shared" si="0"/>
        <v>0.4854368932038835</v>
      </c>
      <c r="D50">
        <f t="shared" si="1"/>
        <v>0.54945054945054939</v>
      </c>
      <c r="E50">
        <f t="shared" si="2"/>
        <v>3.4887442654432999E-2</v>
      </c>
      <c r="F50">
        <f t="shared" si="3"/>
        <v>-0.2318361250400085</v>
      </c>
      <c r="G50">
        <v>0</v>
      </c>
      <c r="H50">
        <f t="shared" si="4"/>
        <v>0.26672356769444144</v>
      </c>
      <c r="I50">
        <f t="shared" si="5"/>
        <v>-1.0726058003503602</v>
      </c>
      <c r="J50">
        <f t="shared" si="6"/>
        <v>1.0726058003503602</v>
      </c>
      <c r="K50">
        <f t="shared" si="7"/>
        <v>0.46795400693555494</v>
      </c>
      <c r="L50">
        <f t="shared" si="8"/>
        <v>0.53204599306444489</v>
      </c>
      <c r="M50">
        <f t="shared" si="9"/>
        <v>2.1369621483713819</v>
      </c>
      <c r="N50">
        <f t="shared" si="10"/>
        <v>1.8795367562872962</v>
      </c>
    </row>
    <row r="51" spans="1:14" x14ac:dyDescent="0.25">
      <c r="A51" s="4">
        <f>IF('True_Odds_Calculator_2-way'!A52="","",'True_Odds_Calculator_2-way'!A52)</f>
        <v>1.99</v>
      </c>
      <c r="B51" s="4">
        <f>IF('True_Odds_Calculator_2-way'!B52="","",'True_Odds_Calculator_2-way'!B52)</f>
        <v>1.88</v>
      </c>
      <c r="C51" s="4">
        <f t="shared" si="0"/>
        <v>0.50251256281407031</v>
      </c>
      <c r="D51">
        <f t="shared" si="1"/>
        <v>0.53191489361702127</v>
      </c>
      <c r="E51">
        <f t="shared" si="2"/>
        <v>3.4427456431091574E-2</v>
      </c>
      <c r="F51">
        <f t="shared" si="3"/>
        <v>-0.23286645995937127</v>
      </c>
      <c r="G51">
        <v>0</v>
      </c>
      <c r="H51">
        <f t="shared" si="4"/>
        <v>0.2672939163904629</v>
      </c>
      <c r="I51">
        <f t="shared" si="5"/>
        <v>-1.0713739108887084</v>
      </c>
      <c r="J51">
        <f t="shared" si="6"/>
        <v>1.0713739108887084</v>
      </c>
      <c r="K51">
        <f t="shared" si="7"/>
        <v>0.48528137423857021</v>
      </c>
      <c r="L51">
        <f t="shared" si="8"/>
        <v>0.51471862576142968</v>
      </c>
      <c r="M51">
        <f t="shared" si="9"/>
        <v>2.0606601717798219</v>
      </c>
      <c r="N51">
        <f t="shared" si="10"/>
        <v>1.9428090415820634</v>
      </c>
    </row>
    <row r="52" spans="1:14" x14ac:dyDescent="0.25">
      <c r="A52" s="4">
        <f>IF('True_Odds_Calculator_2-way'!A53="","",'True_Odds_Calculator_2-way'!A53)</f>
        <v>2.13</v>
      </c>
      <c r="B52" s="4">
        <f>IF('True_Odds_Calculator_2-way'!B53="","",'True_Odds_Calculator_2-way'!B53)</f>
        <v>1.76</v>
      </c>
      <c r="C52" s="4">
        <f t="shared" si="0"/>
        <v>0.46948356807511737</v>
      </c>
      <c r="D52">
        <f t="shared" si="1"/>
        <v>0.56818181818181823</v>
      </c>
      <c r="E52">
        <f t="shared" si="2"/>
        <v>3.7665386256935607E-2</v>
      </c>
      <c r="F52">
        <f t="shared" si="3"/>
        <v>-0.22908664105847198</v>
      </c>
      <c r="G52">
        <v>0</v>
      </c>
      <c r="H52">
        <f t="shared" si="4"/>
        <v>0.26675202731540765</v>
      </c>
      <c r="I52">
        <f t="shared" si="5"/>
        <v>-1.0790808419378759</v>
      </c>
      <c r="J52">
        <f t="shared" si="6"/>
        <v>1.0790808419378759</v>
      </c>
      <c r="K52">
        <f t="shared" si="7"/>
        <v>0.45058007312499337</v>
      </c>
      <c r="L52">
        <f t="shared" si="8"/>
        <v>0.54941992687500663</v>
      </c>
      <c r="M52">
        <f t="shared" si="9"/>
        <v>2.2193613513897996</v>
      </c>
      <c r="N52">
        <f t="shared" si="10"/>
        <v>1.8201014398727853</v>
      </c>
    </row>
    <row r="53" spans="1:14" x14ac:dyDescent="0.25">
      <c r="A53" s="4">
        <f>IF('True_Odds_Calculator_2-way'!A54="","",'True_Odds_Calculator_2-way'!A54)</f>
        <v>2.36</v>
      </c>
      <c r="B53" s="4">
        <f>IF('True_Odds_Calculator_2-way'!B54="","",'True_Odds_Calculator_2-way'!B54)</f>
        <v>1.63</v>
      </c>
      <c r="C53" s="4">
        <f t="shared" si="0"/>
        <v>0.42372881355932207</v>
      </c>
      <c r="D53">
        <f t="shared" si="1"/>
        <v>0.61349693251533743</v>
      </c>
      <c r="E53">
        <f t="shared" si="2"/>
        <v>3.7225746074659449E-2</v>
      </c>
      <c r="F53">
        <f t="shared" si="3"/>
        <v>-0.2227305812623479</v>
      </c>
      <c r="G53">
        <v>0</v>
      </c>
      <c r="H53">
        <f t="shared" si="4"/>
        <v>0.25995632733700741</v>
      </c>
      <c r="I53">
        <f t="shared" si="5"/>
        <v>-1.0803395392536073</v>
      </c>
      <c r="J53">
        <f t="shared" si="6"/>
        <v>1.0803395392536073</v>
      </c>
      <c r="K53">
        <f t="shared" si="7"/>
        <v>0.40497933867464492</v>
      </c>
      <c r="L53">
        <f t="shared" si="8"/>
        <v>0.59502066132535514</v>
      </c>
      <c r="M53">
        <f t="shared" si="9"/>
        <v>2.4692617733849058</v>
      </c>
      <c r="N53">
        <f t="shared" si="10"/>
        <v>1.6806139097297725</v>
      </c>
    </row>
    <row r="54" spans="1:14" x14ac:dyDescent="0.25">
      <c r="A54" s="4">
        <f>IF('True_Odds_Calculator_2-way'!A55="","",'True_Odds_Calculator_2-way'!A55)</f>
        <v>1.81</v>
      </c>
      <c r="B54" s="4">
        <f>IF('True_Odds_Calculator_2-way'!B55="","",'True_Odds_Calculator_2-way'!B55)</f>
        <v>2.06</v>
      </c>
      <c r="C54" s="4">
        <f t="shared" si="0"/>
        <v>0.5524861878453039</v>
      </c>
      <c r="D54">
        <f t="shared" si="1"/>
        <v>0.4854368932038835</v>
      </c>
      <c r="E54">
        <f t="shared" si="2"/>
        <v>3.7923081049187513E-2</v>
      </c>
      <c r="F54">
        <f t="shared" si="3"/>
        <v>-0.23027409751649397</v>
      </c>
      <c r="G54">
        <v>0</v>
      </c>
      <c r="H54">
        <f t="shared" si="4"/>
        <v>0.26819717856568148</v>
      </c>
      <c r="I54">
        <f t="shared" si="5"/>
        <v>-1.079206513730294</v>
      </c>
      <c r="J54">
        <f t="shared" si="6"/>
        <v>1.079206513730294</v>
      </c>
      <c r="K54">
        <f t="shared" si="7"/>
        <v>0.5335731492446798</v>
      </c>
      <c r="L54">
        <f t="shared" si="8"/>
        <v>0.46642685075531992</v>
      </c>
      <c r="M54">
        <f t="shared" si="9"/>
        <v>1.8741572761215382</v>
      </c>
      <c r="N54">
        <f t="shared" si="10"/>
        <v>2.1439589045541121</v>
      </c>
    </row>
    <row r="55" spans="1:14" x14ac:dyDescent="0.25">
      <c r="A55" s="4">
        <f>IF('True_Odds_Calculator_2-way'!A56="","",'True_Odds_Calculator_2-way'!A56)</f>
        <v>1.7</v>
      </c>
      <c r="B55" s="4">
        <f>IF('True_Odds_Calculator_2-way'!B56="","",'True_Odds_Calculator_2-way'!B56)</f>
        <v>2.21</v>
      </c>
      <c r="C55" s="4">
        <f t="shared" si="0"/>
        <v>0.58823529411764708</v>
      </c>
      <c r="D55">
        <f t="shared" si="1"/>
        <v>0.45248868778280543</v>
      </c>
      <c r="E55">
        <f t="shared" si="2"/>
        <v>4.0723981900452566E-2</v>
      </c>
      <c r="F55">
        <f t="shared" si="3"/>
        <v>-0.2254458344423742</v>
      </c>
      <c r="G55">
        <v>0</v>
      </c>
      <c r="H55">
        <f t="shared" si="4"/>
        <v>0.26616981634282671</v>
      </c>
      <c r="I55">
        <f t="shared" si="5"/>
        <v>-1.0865714630312671</v>
      </c>
      <c r="J55">
        <f t="shared" si="6"/>
        <v>1.0865714630312671</v>
      </c>
      <c r="K55">
        <f t="shared" si="7"/>
        <v>0.56798817806375879</v>
      </c>
      <c r="L55">
        <f t="shared" si="8"/>
        <v>0.43201182193624138</v>
      </c>
      <c r="M55">
        <f t="shared" si="9"/>
        <v>1.7606000241218864</v>
      </c>
      <c r="N55">
        <f t="shared" si="10"/>
        <v>2.3147514702678329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1.86</v>
      </c>
      <c r="C56" s="4">
        <f t="shared" si="0"/>
        <v>0.49751243781094534</v>
      </c>
      <c r="D56">
        <f t="shared" si="1"/>
        <v>0.5376344086021505</v>
      </c>
      <c r="E56">
        <f t="shared" si="2"/>
        <v>3.5146846413095734E-2</v>
      </c>
      <c r="F56">
        <f t="shared" si="3"/>
        <v>-0.2323329588616061</v>
      </c>
      <c r="G56">
        <v>0</v>
      </c>
      <c r="H56">
        <f t="shared" si="4"/>
        <v>0.26747980527470178</v>
      </c>
      <c r="I56">
        <f t="shared" si="5"/>
        <v>-1.0729761966090035</v>
      </c>
      <c r="J56">
        <f t="shared" si="6"/>
        <v>1.0729761966090035</v>
      </c>
      <c r="K56">
        <f t="shared" si="7"/>
        <v>0.47991416249720437</v>
      </c>
      <c r="L56">
        <f t="shared" si="8"/>
        <v>0.52008583750279591</v>
      </c>
      <c r="M56">
        <f t="shared" si="9"/>
        <v>2.0837059585750928</v>
      </c>
      <c r="N56">
        <f t="shared" si="10"/>
        <v>1.9227595290837431</v>
      </c>
    </row>
    <row r="57" spans="1:14" x14ac:dyDescent="0.25">
      <c r="A57" s="4">
        <f>IF('True_Odds_Calculator_2-way'!A58="","",'True_Odds_Calculator_2-way'!A58)</f>
        <v>2.12</v>
      </c>
      <c r="B57" s="4">
        <f>IF('True_Odds_Calculator_2-way'!B58="","",'True_Odds_Calculator_2-way'!B58)</f>
        <v>1.76</v>
      </c>
      <c r="C57" s="4">
        <f t="shared" si="0"/>
        <v>0.47169811320754712</v>
      </c>
      <c r="D57">
        <f t="shared" si="1"/>
        <v>0.56818181818181823</v>
      </c>
      <c r="E57">
        <f t="shared" si="2"/>
        <v>3.9879931389365408E-2</v>
      </c>
      <c r="F57">
        <f t="shared" si="3"/>
        <v>-0.22813036020583177</v>
      </c>
      <c r="G57">
        <v>0</v>
      </c>
      <c r="H57">
        <f t="shared" si="4"/>
        <v>0.26801029159519724</v>
      </c>
      <c r="I57">
        <f t="shared" si="5"/>
        <v>-1.0838874619051502</v>
      </c>
      <c r="J57">
        <f t="shared" si="6"/>
        <v>1.0838874619051502</v>
      </c>
      <c r="K57">
        <f t="shared" si="7"/>
        <v>0.45168057659351019</v>
      </c>
      <c r="L57">
        <f t="shared" si="8"/>
        <v>0.54831942340648987</v>
      </c>
      <c r="M57">
        <f t="shared" si="9"/>
        <v>2.2139539573337679</v>
      </c>
      <c r="N57">
        <f t="shared" si="10"/>
        <v>1.8237544710479137</v>
      </c>
    </row>
    <row r="58" spans="1:14" x14ac:dyDescent="0.25">
      <c r="A58" s="4">
        <f>IF('True_Odds_Calculator_2-way'!A59="","",'True_Odds_Calculator_2-way'!A59)</f>
        <v>2.02</v>
      </c>
      <c r="B58" s="4">
        <f>IF('True_Odds_Calculator_2-way'!B59="","",'True_Odds_Calculator_2-way'!B59)</f>
        <v>1.85</v>
      </c>
      <c r="C58" s="4">
        <f t="shared" si="0"/>
        <v>0.49504950495049505</v>
      </c>
      <c r="D58">
        <f t="shared" si="1"/>
        <v>0.54054054054054046</v>
      </c>
      <c r="E58">
        <f t="shared" si="2"/>
        <v>3.5590045491035394E-2</v>
      </c>
      <c r="F58">
        <f t="shared" si="3"/>
        <v>-0.23200428150923214</v>
      </c>
      <c r="G58">
        <v>0</v>
      </c>
      <c r="H58">
        <f t="shared" si="4"/>
        <v>0.26759432700026753</v>
      </c>
      <c r="I58">
        <f t="shared" si="5"/>
        <v>-1.0739657990297369</v>
      </c>
      <c r="J58">
        <f t="shared" si="6"/>
        <v>1.0739657990297369</v>
      </c>
      <c r="K58">
        <f t="shared" si="7"/>
        <v>0.4772255750516613</v>
      </c>
      <c r="L58">
        <f t="shared" si="8"/>
        <v>0.52277442494833892</v>
      </c>
      <c r="M58">
        <f t="shared" si="9"/>
        <v>2.0954451150103317</v>
      </c>
      <c r="N58">
        <f t="shared" si="10"/>
        <v>1.9128709291752766</v>
      </c>
    </row>
    <row r="59" spans="1:14" x14ac:dyDescent="0.25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0.4854368932038835</v>
      </c>
      <c r="D59">
        <f t="shared" si="1"/>
        <v>0.54644808743169393</v>
      </c>
      <c r="E59">
        <f t="shared" si="2"/>
        <v>3.1884980635577431E-2</v>
      </c>
      <c r="F59">
        <f t="shared" si="3"/>
        <v>-0.2333810812244681</v>
      </c>
      <c r="G59">
        <v>0</v>
      </c>
      <c r="H59">
        <f t="shared" si="4"/>
        <v>0.26526606186004559</v>
      </c>
      <c r="I59">
        <f t="shared" si="5"/>
        <v>-1.0661247392009334</v>
      </c>
      <c r="J59">
        <f t="shared" si="6"/>
        <v>1.0661247392009334</v>
      </c>
      <c r="K59">
        <f t="shared" si="7"/>
        <v>0.46946324151730962</v>
      </c>
      <c r="L59">
        <f t="shared" si="8"/>
        <v>0.53053675848269044</v>
      </c>
      <c r="M59">
        <f t="shared" si="9"/>
        <v>2.1300922235529893</v>
      </c>
      <c r="N59">
        <f t="shared" si="10"/>
        <v>1.8848835335367746</v>
      </c>
    </row>
    <row r="60" spans="1:14" x14ac:dyDescent="0.25">
      <c r="A60" s="4">
        <f>IF('True_Odds_Calculator_2-way'!A61="","",'True_Odds_Calculator_2-way'!A61)</f>
        <v>1.88</v>
      </c>
      <c r="B60" s="4">
        <f>IF('True_Odds_Calculator_2-way'!B61="","",'True_Odds_Calculator_2-way'!B61)</f>
        <v>2</v>
      </c>
      <c r="C60" s="4">
        <f t="shared" si="0"/>
        <v>0.53191489361702127</v>
      </c>
      <c r="D60">
        <f t="shared" si="1"/>
        <v>0.5</v>
      </c>
      <c r="E60">
        <f t="shared" si="2"/>
        <v>3.1914893617021267E-2</v>
      </c>
      <c r="F60">
        <f t="shared" si="3"/>
        <v>-0.23404255319148937</v>
      </c>
      <c r="G60">
        <v>0</v>
      </c>
      <c r="H60">
        <f t="shared" si="4"/>
        <v>0.26595744680851063</v>
      </c>
      <c r="I60">
        <f t="shared" si="5"/>
        <v>-1.0660035817780522</v>
      </c>
      <c r="J60">
        <f t="shared" si="6"/>
        <v>1.0660035817780522</v>
      </c>
      <c r="K60">
        <f t="shared" si="7"/>
        <v>0.51597373362761745</v>
      </c>
      <c r="L60">
        <f t="shared" si="8"/>
        <v>0.48402626637238261</v>
      </c>
      <c r="M60">
        <f t="shared" si="9"/>
        <v>1.9380831519646857</v>
      </c>
      <c r="N60">
        <f t="shared" si="10"/>
        <v>2.0660035817780522</v>
      </c>
    </row>
    <row r="61" spans="1:14" x14ac:dyDescent="0.25">
      <c r="A61" s="4">
        <f>IF('True_Odds_Calculator_2-way'!A62="","",'True_Odds_Calculator_2-way'!A62)</f>
        <v>2.13</v>
      </c>
      <c r="B61" s="4">
        <f>IF('True_Odds_Calculator_2-way'!B62="","",'True_Odds_Calculator_2-way'!B62)</f>
        <v>1.76</v>
      </c>
      <c r="C61" s="4">
        <f t="shared" si="0"/>
        <v>0.46948356807511737</v>
      </c>
      <c r="D61">
        <f t="shared" si="1"/>
        <v>0.56818181818181823</v>
      </c>
      <c r="E61">
        <f t="shared" si="2"/>
        <v>3.7665386256935607E-2</v>
      </c>
      <c r="F61">
        <f t="shared" si="3"/>
        <v>-0.22908664105847198</v>
      </c>
      <c r="G61">
        <v>0</v>
      </c>
      <c r="H61">
        <f t="shared" si="4"/>
        <v>0.26675202731540765</v>
      </c>
      <c r="I61">
        <f t="shared" si="5"/>
        <v>-1.0790808419378759</v>
      </c>
      <c r="J61">
        <f t="shared" si="6"/>
        <v>1.0790808419378759</v>
      </c>
      <c r="K61">
        <f t="shared" si="7"/>
        <v>0.45058007312499337</v>
      </c>
      <c r="L61">
        <f t="shared" si="8"/>
        <v>0.54941992687500663</v>
      </c>
      <c r="M61">
        <f t="shared" si="9"/>
        <v>2.2193613513897996</v>
      </c>
      <c r="N61">
        <f t="shared" si="10"/>
        <v>1.8201014398727853</v>
      </c>
    </row>
    <row r="62" spans="1:14" x14ac:dyDescent="0.25">
      <c r="A62" s="4">
        <f>IF('True_Odds_Calculator_2-way'!A63="","",'True_Odds_Calculator_2-way'!A63)</f>
        <v>2.11</v>
      </c>
      <c r="B62" s="4">
        <f>IF('True_Odds_Calculator_2-way'!B63="","",'True_Odds_Calculator_2-way'!B63)</f>
        <v>1.78</v>
      </c>
      <c r="C62" s="4">
        <f t="shared" si="0"/>
        <v>0.47393364928909953</v>
      </c>
      <c r="D62">
        <f t="shared" si="1"/>
        <v>0.5617977528089888</v>
      </c>
      <c r="E62">
        <f t="shared" si="2"/>
        <v>3.5731402098088338E-2</v>
      </c>
      <c r="F62">
        <f t="shared" si="3"/>
        <v>-0.23052345705309119</v>
      </c>
      <c r="G62">
        <v>0</v>
      </c>
      <c r="H62">
        <f t="shared" si="4"/>
        <v>0.26625485915117952</v>
      </c>
      <c r="I62">
        <f t="shared" si="5"/>
        <v>-1.0747098003652684</v>
      </c>
      <c r="J62">
        <f t="shared" si="6"/>
        <v>1.0747098003652684</v>
      </c>
      <c r="K62">
        <f t="shared" si="7"/>
        <v>0.45601134895833134</v>
      </c>
      <c r="L62">
        <f t="shared" si="8"/>
        <v>0.54398865104166871</v>
      </c>
      <c r="M62">
        <f t="shared" si="9"/>
        <v>2.192927878405448</v>
      </c>
      <c r="N62">
        <f t="shared" si="10"/>
        <v>1.838273644284909</v>
      </c>
    </row>
    <row r="63" spans="1:14" x14ac:dyDescent="0.25">
      <c r="A63" s="4">
        <f>IF('True_Odds_Calculator_2-way'!A64="","",'True_Odds_Calculator_2-way'!A64)</f>
        <v>2.12</v>
      </c>
      <c r="B63" s="4">
        <f>IF('True_Odds_Calculator_2-way'!B64="","",'True_Odds_Calculator_2-way'!B64)</f>
        <v>1.76</v>
      </c>
      <c r="C63" s="4">
        <f t="shared" si="0"/>
        <v>0.47169811320754712</v>
      </c>
      <c r="D63">
        <f t="shared" si="1"/>
        <v>0.56818181818181823</v>
      </c>
      <c r="E63">
        <f t="shared" si="2"/>
        <v>3.9879931389365408E-2</v>
      </c>
      <c r="F63">
        <f t="shared" si="3"/>
        <v>-0.22813036020583177</v>
      </c>
      <c r="G63">
        <v>0</v>
      </c>
      <c r="H63">
        <f t="shared" si="4"/>
        <v>0.26801029159519724</v>
      </c>
      <c r="I63">
        <f t="shared" si="5"/>
        <v>-1.0838874619051502</v>
      </c>
      <c r="J63">
        <f t="shared" si="6"/>
        <v>1.0838874619051502</v>
      </c>
      <c r="K63">
        <f t="shared" si="7"/>
        <v>0.45168057659351019</v>
      </c>
      <c r="L63">
        <f t="shared" si="8"/>
        <v>0.54831942340648987</v>
      </c>
      <c r="M63">
        <f t="shared" si="9"/>
        <v>2.2139539573337679</v>
      </c>
      <c r="N63">
        <f t="shared" si="10"/>
        <v>1.8237544710479137</v>
      </c>
    </row>
    <row r="64" spans="1:14" x14ac:dyDescent="0.25">
      <c r="A64" s="4">
        <f>IF('True_Odds_Calculator_2-way'!A65="","",'True_Odds_Calculator_2-way'!A65)</f>
        <v>2.06</v>
      </c>
      <c r="B64" s="4">
        <f>IF('True_Odds_Calculator_2-way'!B65="","",'True_Odds_Calculator_2-way'!B65)</f>
        <v>1.83</v>
      </c>
      <c r="C64" s="4">
        <f t="shared" si="0"/>
        <v>0.4854368932038835</v>
      </c>
      <c r="D64">
        <f t="shared" si="1"/>
        <v>0.54644808743169393</v>
      </c>
      <c r="E64">
        <f t="shared" si="2"/>
        <v>3.1884980635577431E-2</v>
      </c>
      <c r="F64">
        <f t="shared" si="3"/>
        <v>-0.2333810812244681</v>
      </c>
      <c r="G64">
        <v>0</v>
      </c>
      <c r="H64">
        <f t="shared" si="4"/>
        <v>0.26526606186004559</v>
      </c>
      <c r="I64">
        <f t="shared" si="5"/>
        <v>-1.0661247392009334</v>
      </c>
      <c r="J64">
        <f t="shared" si="6"/>
        <v>1.0661247392009334</v>
      </c>
      <c r="K64">
        <f t="shared" si="7"/>
        <v>0.46946324151730962</v>
      </c>
      <c r="L64">
        <f t="shared" si="8"/>
        <v>0.53053675848269044</v>
      </c>
      <c r="M64">
        <f t="shared" si="9"/>
        <v>2.1300922235529893</v>
      </c>
      <c r="N64">
        <f t="shared" si="10"/>
        <v>1.8848835335367746</v>
      </c>
    </row>
    <row r="65" spans="1:14" x14ac:dyDescent="0.25">
      <c r="A65" s="4">
        <f>IF('True_Odds_Calculator_2-way'!A66="","",'True_Odds_Calculator_2-way'!A66)</f>
        <v>2.02</v>
      </c>
      <c r="B65" s="4">
        <f>IF('True_Odds_Calculator_2-way'!B66="","",'True_Odds_Calculator_2-way'!B66)</f>
        <v>1.85</v>
      </c>
      <c r="C65" s="4">
        <f t="shared" si="0"/>
        <v>0.49504950495049505</v>
      </c>
      <c r="D65">
        <f t="shared" si="1"/>
        <v>0.54054054054054046</v>
      </c>
      <c r="E65">
        <f t="shared" si="2"/>
        <v>3.5590045491035394E-2</v>
      </c>
      <c r="F65">
        <f t="shared" si="3"/>
        <v>-0.23200428150923214</v>
      </c>
      <c r="G65">
        <v>0</v>
      </c>
      <c r="H65">
        <f t="shared" si="4"/>
        <v>0.26759432700026753</v>
      </c>
      <c r="I65">
        <f t="shared" si="5"/>
        <v>-1.0739657990297369</v>
      </c>
      <c r="J65">
        <f t="shared" si="6"/>
        <v>1.0739657990297369</v>
      </c>
      <c r="K65">
        <f t="shared" si="7"/>
        <v>0.4772255750516613</v>
      </c>
      <c r="L65">
        <f t="shared" si="8"/>
        <v>0.52277442494833892</v>
      </c>
      <c r="M65">
        <f t="shared" si="9"/>
        <v>2.0954451150103317</v>
      </c>
      <c r="N65">
        <f t="shared" si="10"/>
        <v>1.9128709291752766</v>
      </c>
    </row>
    <row r="66" spans="1:14" x14ac:dyDescent="0.25">
      <c r="A66" s="4">
        <f>IF('True_Odds_Calculator_2-way'!A67="","",'True_Odds_Calculator_2-way'!A67)</f>
        <v>1.88</v>
      </c>
      <c r="B66" s="4">
        <f>IF('True_Odds_Calculator_2-way'!B67="","",'True_Odds_Calculator_2-way'!B67)</f>
        <v>1.99</v>
      </c>
      <c r="C66" s="4">
        <f t="shared" si="0"/>
        <v>0.53191489361702127</v>
      </c>
      <c r="D66">
        <f t="shared" si="1"/>
        <v>0.50251256281407031</v>
      </c>
      <c r="E66">
        <f t="shared" si="2"/>
        <v>3.4427456431091574E-2</v>
      </c>
      <c r="F66">
        <f t="shared" si="3"/>
        <v>-0.23286645995937127</v>
      </c>
      <c r="G66">
        <v>0</v>
      </c>
      <c r="H66">
        <f t="shared" si="4"/>
        <v>0.2672939163904629</v>
      </c>
      <c r="I66">
        <f t="shared" si="5"/>
        <v>-1.0713739108887084</v>
      </c>
      <c r="J66">
        <f t="shared" si="6"/>
        <v>1.0713739108887084</v>
      </c>
      <c r="K66">
        <f t="shared" si="7"/>
        <v>0.51471862576142968</v>
      </c>
      <c r="L66">
        <f t="shared" si="8"/>
        <v>0.48528137423857021</v>
      </c>
      <c r="M66">
        <f t="shared" si="9"/>
        <v>1.9428090415820634</v>
      </c>
      <c r="N66">
        <f t="shared" si="10"/>
        <v>2.0606601717798219</v>
      </c>
    </row>
    <row r="67" spans="1:14" x14ac:dyDescent="0.25">
      <c r="A67" s="4">
        <f>IF('True_Odds_Calculator_2-way'!A68="","",'True_Odds_Calculator_2-way'!A68)</f>
        <v>2.0099999999999998</v>
      </c>
      <c r="B67" s="4">
        <f>IF('True_Odds_Calculator_2-way'!B68="","",'True_Odds_Calculator_2-way'!B68)</f>
        <v>1.86</v>
      </c>
      <c r="C67" s="4">
        <f t="shared" ref="C67:C130" si="11">1/A67</f>
        <v>0.49751243781094534</v>
      </c>
      <c r="D67">
        <f t="shared" ref="D67:D130" si="12">1/B67</f>
        <v>0.5376344086021505</v>
      </c>
      <c r="E67">
        <f t="shared" ref="E67:E130" si="13">C67+D67-1</f>
        <v>3.5146846413095734E-2</v>
      </c>
      <c r="F67">
        <f t="shared" ref="F67:F130" si="14">C67+D67-(C67*D67)-1</f>
        <v>-0.2323329588616061</v>
      </c>
      <c r="G67">
        <v>0</v>
      </c>
      <c r="H67">
        <f t="shared" ref="H67:H130" si="15">C67*D67</f>
        <v>0.26747980527470178</v>
      </c>
      <c r="I67">
        <f t="shared" ref="I67:I130" si="16">((-4*F67*H67)^0.5)/(2*F67)</f>
        <v>-1.0729761966090035</v>
      </c>
      <c r="J67">
        <f t="shared" ref="J67:J130" si="17">(-((-4*F67*H67)^0.5))/(2*F67)</f>
        <v>1.0729761966090035</v>
      </c>
      <c r="K67">
        <f t="shared" ref="K67:K130" si="18">IF(A67="","",(C67/($J67+C67-($J67*C67))))</f>
        <v>0.47991416249720437</v>
      </c>
      <c r="L67">
        <f t="shared" ref="L67:L130" si="19">IF(B67="","",(D67/($J67+D67-($J67*D67))))</f>
        <v>0.52008583750279591</v>
      </c>
      <c r="M67">
        <f t="shared" ref="M67:M130" si="20">IF(A67="","",1/K67)</f>
        <v>2.0837059585750928</v>
      </c>
      <c r="N67">
        <f t="shared" ref="N67:N130" si="21">IF(B67="","",1/L67)</f>
        <v>1.9227595290837431</v>
      </c>
    </row>
    <row r="68" spans="1:14" x14ac:dyDescent="0.25">
      <c r="A68" s="4">
        <f>IF('True_Odds_Calculator_2-way'!A69="","",'True_Odds_Calculator_2-way'!A69)</f>
        <v>2.37</v>
      </c>
      <c r="B68" s="4">
        <f>IF('True_Odds_Calculator_2-way'!B69="","",'True_Odds_Calculator_2-way'!B69)</f>
        <v>1.62</v>
      </c>
      <c r="C68" s="4">
        <f t="shared" si="11"/>
        <v>0.42194092827004215</v>
      </c>
      <c r="D68">
        <f t="shared" si="12"/>
        <v>0.61728395061728392</v>
      </c>
      <c r="E68">
        <f t="shared" si="13"/>
        <v>3.9224878887325954E-2</v>
      </c>
      <c r="F68">
        <f t="shared" si="14"/>
        <v>-0.22123248424232966</v>
      </c>
      <c r="G68">
        <v>0</v>
      </c>
      <c r="H68">
        <f t="shared" si="15"/>
        <v>0.26045736312965562</v>
      </c>
      <c r="I68">
        <f t="shared" si="16"/>
        <v>-1.0850353103361388</v>
      </c>
      <c r="J68">
        <f t="shared" si="17"/>
        <v>1.0850353103361388</v>
      </c>
      <c r="K68">
        <f t="shared" si="18"/>
        <v>0.40217199013268901</v>
      </c>
      <c r="L68">
        <f t="shared" si="19"/>
        <v>0.59782800986731122</v>
      </c>
      <c r="M68">
        <f t="shared" si="20"/>
        <v>2.4864983751605103</v>
      </c>
      <c r="N68">
        <f t="shared" si="21"/>
        <v>1.672721892408406</v>
      </c>
    </row>
    <row r="69" spans="1:14" x14ac:dyDescent="0.25">
      <c r="A69" s="4">
        <f>IF('True_Odds_Calculator_2-way'!A70="","",'True_Odds_Calculator_2-way'!A70)</f>
        <v>2.16</v>
      </c>
      <c r="B69" s="4">
        <f>IF('True_Odds_Calculator_2-way'!B70="","",'True_Odds_Calculator_2-way'!B70)</f>
        <v>1.74</v>
      </c>
      <c r="C69" s="4">
        <f t="shared" si="11"/>
        <v>0.46296296296296291</v>
      </c>
      <c r="D69">
        <f t="shared" si="12"/>
        <v>0.57471264367816088</v>
      </c>
      <c r="E69">
        <f t="shared" si="13"/>
        <v>3.7675606641123682E-2</v>
      </c>
      <c r="F69">
        <f t="shared" si="14"/>
        <v>-0.22839506172839519</v>
      </c>
      <c r="G69">
        <v>0</v>
      </c>
      <c r="H69">
        <f t="shared" si="15"/>
        <v>0.26607066836951887</v>
      </c>
      <c r="I69">
        <f t="shared" si="16"/>
        <v>-1.0793322294408634</v>
      </c>
      <c r="J69">
        <f t="shared" si="17"/>
        <v>1.0793322294408634</v>
      </c>
      <c r="K69">
        <f t="shared" si="18"/>
        <v>0.44404472798104189</v>
      </c>
      <c r="L69">
        <f t="shared" si="19"/>
        <v>0.55595527201895822</v>
      </c>
      <c r="M69">
        <f t="shared" si="20"/>
        <v>2.2520253861514017</v>
      </c>
      <c r="N69">
        <f t="shared" si="21"/>
        <v>1.7987058497862392</v>
      </c>
    </row>
    <row r="70" spans="1:14" x14ac:dyDescent="0.25">
      <c r="A70" s="4">
        <f>IF('True_Odds_Calculator_2-way'!A71="","",'True_Odds_Calculator_2-way'!A71)</f>
        <v>2.16</v>
      </c>
      <c r="B70" s="4">
        <f>IF('True_Odds_Calculator_2-way'!B71="","",'True_Odds_Calculator_2-way'!B71)</f>
        <v>1.72</v>
      </c>
      <c r="C70" s="4">
        <f t="shared" si="11"/>
        <v>0.46296296296296291</v>
      </c>
      <c r="D70">
        <f t="shared" si="12"/>
        <v>0.58139534883720934</v>
      </c>
      <c r="E70">
        <f t="shared" si="13"/>
        <v>4.4358311800172245E-2</v>
      </c>
      <c r="F70">
        <f t="shared" si="14"/>
        <v>-0.22480620155038755</v>
      </c>
      <c r="G70">
        <v>0</v>
      </c>
      <c r="H70">
        <f t="shared" si="15"/>
        <v>0.26916451335055985</v>
      </c>
      <c r="I70">
        <f t="shared" si="16"/>
        <v>-1.0942202738310214</v>
      </c>
      <c r="J70">
        <f t="shared" si="17"/>
        <v>1.0942202738310214</v>
      </c>
      <c r="K70">
        <f t="shared" si="18"/>
        <v>0.44066539250833864</v>
      </c>
      <c r="L70">
        <f t="shared" si="19"/>
        <v>0.55933460749166131</v>
      </c>
      <c r="M70">
        <f t="shared" si="20"/>
        <v>2.2692955176439846</v>
      </c>
      <c r="N70">
        <f t="shared" si="21"/>
        <v>1.7878385971583355</v>
      </c>
    </row>
    <row r="71" spans="1:14" x14ac:dyDescent="0.25">
      <c r="A71" s="4">
        <f>IF('True_Odds_Calculator_2-way'!A72="","",'True_Odds_Calculator_2-way'!A72)</f>
        <v>1.68</v>
      </c>
      <c r="B71" s="4">
        <f>IF('True_Odds_Calculator_2-way'!B72="","",'True_Odds_Calculator_2-way'!B72)</f>
        <v>2.23</v>
      </c>
      <c r="C71" s="4">
        <f t="shared" si="11"/>
        <v>0.59523809523809523</v>
      </c>
      <c r="D71">
        <f t="shared" si="12"/>
        <v>0.44843049327354262</v>
      </c>
      <c r="E71">
        <f t="shared" si="13"/>
        <v>4.3668588511637907E-2</v>
      </c>
      <c r="F71">
        <f t="shared" si="14"/>
        <v>-0.22325432415118507</v>
      </c>
      <c r="G71">
        <v>0</v>
      </c>
      <c r="H71">
        <f t="shared" si="15"/>
        <v>0.26692291266282298</v>
      </c>
      <c r="I71">
        <f t="shared" si="16"/>
        <v>-1.0934350421017387</v>
      </c>
      <c r="J71">
        <f t="shared" si="17"/>
        <v>1.0934350421017387</v>
      </c>
      <c r="K71">
        <f t="shared" si="18"/>
        <v>0.57354714688382902</v>
      </c>
      <c r="L71">
        <f t="shared" si="19"/>
        <v>0.42645285311617104</v>
      </c>
      <c r="M71">
        <f t="shared" si="20"/>
        <v>1.743535828629182</v>
      </c>
      <c r="N71">
        <f t="shared" si="21"/>
        <v>2.3449251017851385</v>
      </c>
    </row>
    <row r="72" spans="1:14" x14ac:dyDescent="0.25">
      <c r="A72" s="4">
        <f>IF('True_Odds_Calculator_2-way'!A73="","",'True_Odds_Calculator_2-way'!A73)</f>
        <v>2.16</v>
      </c>
      <c r="B72" s="4">
        <f>IF('True_Odds_Calculator_2-way'!B73="","",'True_Odds_Calculator_2-way'!B73)</f>
        <v>1.72</v>
      </c>
      <c r="C72" s="4">
        <f t="shared" si="11"/>
        <v>0.46296296296296291</v>
      </c>
      <c r="D72">
        <f t="shared" si="12"/>
        <v>0.58139534883720934</v>
      </c>
      <c r="E72">
        <f t="shared" si="13"/>
        <v>4.4358311800172245E-2</v>
      </c>
      <c r="F72">
        <f t="shared" si="14"/>
        <v>-0.22480620155038755</v>
      </c>
      <c r="G72">
        <v>0</v>
      </c>
      <c r="H72">
        <f t="shared" si="15"/>
        <v>0.26916451335055985</v>
      </c>
      <c r="I72">
        <f t="shared" si="16"/>
        <v>-1.0942202738310214</v>
      </c>
      <c r="J72">
        <f t="shared" si="17"/>
        <v>1.0942202738310214</v>
      </c>
      <c r="K72">
        <f t="shared" si="18"/>
        <v>0.44066539250833864</v>
      </c>
      <c r="L72">
        <f t="shared" si="19"/>
        <v>0.55933460749166131</v>
      </c>
      <c r="M72">
        <f t="shared" si="20"/>
        <v>2.2692955176439846</v>
      </c>
      <c r="N72">
        <f t="shared" si="21"/>
        <v>1.7878385971583355</v>
      </c>
    </row>
    <row r="73" spans="1:14" x14ac:dyDescent="0.25">
      <c r="A73" s="4">
        <f>IF('True_Odds_Calculator_2-way'!A74="","",'True_Odds_Calculator_2-way'!A74)</f>
        <v>1.5</v>
      </c>
      <c r="B73" s="4">
        <f>IF('True_Odds_Calculator_2-way'!B74="","",'True_Odds_Calculator_2-way'!B74)</f>
        <v>2.61</v>
      </c>
      <c r="C73" s="4">
        <f t="shared" si="11"/>
        <v>0.66666666666666663</v>
      </c>
      <c r="D73">
        <f t="shared" si="12"/>
        <v>0.38314176245210729</v>
      </c>
      <c r="E73">
        <f t="shared" si="13"/>
        <v>4.9808429118773923E-2</v>
      </c>
      <c r="F73">
        <f t="shared" si="14"/>
        <v>-0.20561941251596427</v>
      </c>
      <c r="G73">
        <v>0</v>
      </c>
      <c r="H73">
        <f t="shared" si="15"/>
        <v>0.2554278416347382</v>
      </c>
      <c r="I73">
        <f t="shared" si="16"/>
        <v>-1.1145564251507054</v>
      </c>
      <c r="J73">
        <f t="shared" si="17"/>
        <v>1.1145564251507054</v>
      </c>
      <c r="K73">
        <f t="shared" si="18"/>
        <v>0.64214601599430798</v>
      </c>
      <c r="L73">
        <f t="shared" si="19"/>
        <v>0.35785398400569202</v>
      </c>
      <c r="M73">
        <f t="shared" si="20"/>
        <v>1.557278212575353</v>
      </c>
      <c r="N73">
        <f t="shared" si="21"/>
        <v>2.7944358444926354</v>
      </c>
    </row>
    <row r="74" spans="1:14" x14ac:dyDescent="0.25">
      <c r="A74" s="4">
        <f>IF('True_Odds_Calculator_2-way'!A75="","",'True_Odds_Calculator_2-way'!A75)</f>
        <v>1.95</v>
      </c>
      <c r="B74" s="4">
        <f>IF('True_Odds_Calculator_2-way'!B75="","",'True_Odds_Calculator_2-way'!B75)</f>
        <v>1.9</v>
      </c>
      <c r="C74" s="4">
        <f t="shared" si="11"/>
        <v>0.51282051282051289</v>
      </c>
      <c r="D74">
        <f t="shared" si="12"/>
        <v>0.52631578947368418</v>
      </c>
      <c r="E74">
        <f t="shared" si="13"/>
        <v>3.9136302294197067E-2</v>
      </c>
      <c r="F74">
        <f t="shared" si="14"/>
        <v>-0.23076923076923073</v>
      </c>
      <c r="G74">
        <v>0</v>
      </c>
      <c r="H74">
        <f t="shared" si="15"/>
        <v>0.26990553306342779</v>
      </c>
      <c r="I74">
        <f t="shared" si="16"/>
        <v>-1.0814761408717504</v>
      </c>
      <c r="J74">
        <f t="shared" si="17"/>
        <v>1.0814761408717504</v>
      </c>
      <c r="K74">
        <f t="shared" si="18"/>
        <v>0.49324200890692937</v>
      </c>
      <c r="L74">
        <f t="shared" si="19"/>
        <v>0.50675799109307063</v>
      </c>
      <c r="M74">
        <f t="shared" si="20"/>
        <v>2.0274023338281628</v>
      </c>
      <c r="N74">
        <f t="shared" si="21"/>
        <v>1.9733285267845753</v>
      </c>
    </row>
    <row r="75" spans="1:14" x14ac:dyDescent="0.25">
      <c r="A75" s="4">
        <f>IF('True_Odds_Calculator_2-way'!A76="","",'True_Odds_Calculator_2-way'!A76)</f>
        <v>1.75</v>
      </c>
      <c r="B75" s="4">
        <f>IF('True_Odds_Calculator_2-way'!B76="","",'True_Odds_Calculator_2-way'!B76)</f>
        <v>2.12</v>
      </c>
      <c r="C75" s="4">
        <f t="shared" si="11"/>
        <v>0.5714285714285714</v>
      </c>
      <c r="D75">
        <f t="shared" si="12"/>
        <v>0.47169811320754712</v>
      </c>
      <c r="E75">
        <f t="shared" si="13"/>
        <v>4.3126684636118462E-2</v>
      </c>
      <c r="F75">
        <f t="shared" si="14"/>
        <v>-0.22641509433962281</v>
      </c>
      <c r="G75">
        <v>0</v>
      </c>
      <c r="H75">
        <f t="shared" si="15"/>
        <v>0.26954177897574122</v>
      </c>
      <c r="I75">
        <f t="shared" si="16"/>
        <v>-1.0910894511799614</v>
      </c>
      <c r="J75">
        <f t="shared" si="17"/>
        <v>1.0910894511799614</v>
      </c>
      <c r="K75">
        <f t="shared" si="18"/>
        <v>0.54995908380765413</v>
      </c>
      <c r="L75">
        <f t="shared" si="19"/>
        <v>0.45004091619234604</v>
      </c>
      <c r="M75">
        <f t="shared" si="20"/>
        <v>1.8183170883849711</v>
      </c>
      <c r="N75">
        <f t="shared" si="21"/>
        <v>2.2220201853215569</v>
      </c>
    </row>
    <row r="76" spans="1:14" x14ac:dyDescent="0.25">
      <c r="A76" s="4">
        <f>IF('True_Odds_Calculator_2-way'!A77="","",'True_Odds_Calculator_2-way'!A77)</f>
        <v>1.97</v>
      </c>
      <c r="B76" s="4">
        <f>IF('True_Odds_Calculator_2-way'!B77="","",'True_Odds_Calculator_2-way'!B77)</f>
        <v>1.88</v>
      </c>
      <c r="C76" s="4">
        <f t="shared" si="11"/>
        <v>0.50761421319796951</v>
      </c>
      <c r="D76">
        <f t="shared" si="12"/>
        <v>0.53191489361702127</v>
      </c>
      <c r="E76">
        <f t="shared" si="13"/>
        <v>3.9529106814990778E-2</v>
      </c>
      <c r="F76">
        <f t="shared" si="14"/>
        <v>-0.23047845339669515</v>
      </c>
      <c r="G76">
        <v>0</v>
      </c>
      <c r="H76">
        <f t="shared" si="15"/>
        <v>0.27000756021168593</v>
      </c>
      <c r="I76">
        <f t="shared" si="16"/>
        <v>-1.0823626487770475</v>
      </c>
      <c r="J76">
        <f t="shared" si="17"/>
        <v>1.0823626487770475</v>
      </c>
      <c r="K76">
        <f t="shared" si="18"/>
        <v>0.48783063328986415</v>
      </c>
      <c r="L76">
        <f t="shared" si="19"/>
        <v>0.5121693667101358</v>
      </c>
      <c r="M76">
        <f t="shared" si="20"/>
        <v>2.049891769313736</v>
      </c>
      <c r="N76">
        <f t="shared" si="21"/>
        <v>1.9524791309238021</v>
      </c>
    </row>
    <row r="77" spans="1:14" x14ac:dyDescent="0.25">
      <c r="A77" s="4">
        <f>IF('True_Odds_Calculator_2-way'!A78="","",'True_Odds_Calculator_2-way'!A78)</f>
        <v>1.85</v>
      </c>
      <c r="B77" s="4">
        <f>IF('True_Odds_Calculator_2-way'!B78="","",'True_Odds_Calculator_2-way'!B78)</f>
        <v>2.0099999999999998</v>
      </c>
      <c r="C77" s="4">
        <f t="shared" si="11"/>
        <v>0.54054054054054046</v>
      </c>
      <c r="D77">
        <f t="shared" si="12"/>
        <v>0.49751243781094534</v>
      </c>
      <c r="E77">
        <f t="shared" si="13"/>
        <v>3.80529783514858E-2</v>
      </c>
      <c r="F77">
        <f t="shared" si="14"/>
        <v>-0.23087266370848458</v>
      </c>
      <c r="G77">
        <v>0</v>
      </c>
      <c r="H77">
        <f t="shared" si="15"/>
        <v>0.26892564205997044</v>
      </c>
      <c r="I77">
        <f t="shared" si="16"/>
        <v>-1.0792693660942112</v>
      </c>
      <c r="J77">
        <f t="shared" si="17"/>
        <v>1.0792693660942112</v>
      </c>
      <c r="K77">
        <f t="shared" si="18"/>
        <v>0.52154530755074879</v>
      </c>
      <c r="L77">
        <f t="shared" si="19"/>
        <v>0.47845469244925098</v>
      </c>
      <c r="M77">
        <f t="shared" si="20"/>
        <v>1.91737896118008</v>
      </c>
      <c r="N77">
        <f t="shared" si="21"/>
        <v>2.0900620597551534</v>
      </c>
    </row>
    <row r="78" spans="1:14" x14ac:dyDescent="0.25">
      <c r="A78" s="4">
        <f>IF('True_Odds_Calculator_2-way'!A79="","",'True_Odds_Calculator_2-way'!A79)</f>
        <v>1.81</v>
      </c>
      <c r="B78" s="4">
        <f>IF('True_Odds_Calculator_2-way'!B79="","",'True_Odds_Calculator_2-way'!B79)</f>
        <v>2.1</v>
      </c>
      <c r="C78" s="4">
        <f t="shared" si="11"/>
        <v>0.5524861878453039</v>
      </c>
      <c r="D78">
        <f t="shared" si="12"/>
        <v>0.47619047619047616</v>
      </c>
      <c r="E78">
        <f t="shared" si="13"/>
        <v>2.8676664035780064E-2</v>
      </c>
      <c r="F78">
        <f t="shared" si="14"/>
        <v>-0.23441199684293612</v>
      </c>
      <c r="G78">
        <v>0</v>
      </c>
      <c r="H78">
        <f t="shared" si="15"/>
        <v>0.26308866087871613</v>
      </c>
      <c r="I78">
        <f t="shared" si="16"/>
        <v>-1.0594028769395469</v>
      </c>
      <c r="J78">
        <f t="shared" si="17"/>
        <v>1.0594028769395469</v>
      </c>
      <c r="K78">
        <f t="shared" si="18"/>
        <v>0.5381794367133228</v>
      </c>
      <c r="L78">
        <f t="shared" si="19"/>
        <v>0.46182056328667725</v>
      </c>
      <c r="M78">
        <f t="shared" si="20"/>
        <v>1.8581163303210331</v>
      </c>
      <c r="N78">
        <f t="shared" si="21"/>
        <v>2.1653431646335015</v>
      </c>
    </row>
    <row r="79" spans="1:14" x14ac:dyDescent="0.25">
      <c r="A79" s="4">
        <f>IF('True_Odds_Calculator_2-way'!A80="","",'True_Odds_Calculator_2-way'!A80)</f>
        <v>2.0699999999999998</v>
      </c>
      <c r="B79" s="4">
        <f>IF('True_Odds_Calculator_2-way'!B80="","",'True_Odds_Calculator_2-way'!B80)</f>
        <v>1.85</v>
      </c>
      <c r="C79" s="4">
        <f t="shared" si="11"/>
        <v>0.48309178743961356</v>
      </c>
      <c r="D79">
        <f t="shared" si="12"/>
        <v>0.54054054054054046</v>
      </c>
      <c r="E79">
        <f t="shared" si="13"/>
        <v>2.3632327980154022E-2</v>
      </c>
      <c r="F79">
        <f t="shared" si="14"/>
        <v>-0.2374983679331506</v>
      </c>
      <c r="G79">
        <v>0</v>
      </c>
      <c r="H79">
        <f t="shared" si="15"/>
        <v>0.26113069591330457</v>
      </c>
      <c r="I79">
        <f t="shared" si="16"/>
        <v>-1.0485729457933801</v>
      </c>
      <c r="J79">
        <f t="shared" si="17"/>
        <v>1.0485729457933801</v>
      </c>
      <c r="K79">
        <f t="shared" si="18"/>
        <v>0.47125951908672531</v>
      </c>
      <c r="L79">
        <f t="shared" si="19"/>
        <v>0.52874048091327497</v>
      </c>
      <c r="M79">
        <f t="shared" si="20"/>
        <v>2.1219730519989164</v>
      </c>
      <c r="N79">
        <f t="shared" si="21"/>
        <v>1.8912870039243732</v>
      </c>
    </row>
    <row r="80" spans="1:14" x14ac:dyDescent="0.25">
      <c r="A80" s="4">
        <f>IF('True_Odds_Calculator_2-way'!A81="","",'True_Odds_Calculator_2-way'!A81)</f>
        <v>2.4900000000000002</v>
      </c>
      <c r="B80" s="4">
        <f>IF('True_Odds_Calculator_2-way'!B81="","",'True_Odds_Calculator_2-way'!B81)</f>
        <v>1.56</v>
      </c>
      <c r="C80" s="4">
        <f t="shared" si="11"/>
        <v>0.40160642570281119</v>
      </c>
      <c r="D80">
        <f t="shared" si="12"/>
        <v>0.64102564102564097</v>
      </c>
      <c r="E80">
        <f t="shared" si="13"/>
        <v>4.26320667284521E-2</v>
      </c>
      <c r="F80">
        <f t="shared" si="14"/>
        <v>-0.21480794974770889</v>
      </c>
      <c r="G80">
        <v>0</v>
      </c>
      <c r="H80">
        <f t="shared" si="15"/>
        <v>0.25744001647616099</v>
      </c>
      <c r="I80">
        <f t="shared" si="16"/>
        <v>-1.0947447024610961</v>
      </c>
      <c r="J80">
        <f t="shared" si="17"/>
        <v>1.0947447024610961</v>
      </c>
      <c r="K80">
        <f t="shared" si="18"/>
        <v>0.38005911799305264</v>
      </c>
      <c r="L80">
        <f t="shared" si="19"/>
        <v>0.61994088200694741</v>
      </c>
      <c r="M80">
        <f t="shared" si="20"/>
        <v>2.6311696066670334</v>
      </c>
      <c r="N80">
        <f t="shared" si="21"/>
        <v>1.6130570333782139</v>
      </c>
    </row>
    <row r="81" spans="1:14" x14ac:dyDescent="0.25">
      <c r="A81" s="4">
        <f>IF('True_Odds_Calculator_2-way'!A82="","",'True_Odds_Calculator_2-way'!A82)</f>
        <v>2.7</v>
      </c>
      <c r="B81" s="4">
        <f>IF('True_Odds_Calculator_2-way'!B82="","",'True_Odds_Calculator_2-way'!B82)</f>
        <v>1.49</v>
      </c>
      <c r="C81" s="4">
        <f t="shared" si="11"/>
        <v>0.37037037037037035</v>
      </c>
      <c r="D81">
        <f t="shared" si="12"/>
        <v>0.67114093959731547</v>
      </c>
      <c r="E81">
        <f t="shared" si="13"/>
        <v>4.1511309967685817E-2</v>
      </c>
      <c r="F81">
        <f t="shared" si="14"/>
        <v>-0.20705940840169024</v>
      </c>
      <c r="G81">
        <v>0</v>
      </c>
      <c r="H81">
        <f t="shared" si="15"/>
        <v>0.24857071836937608</v>
      </c>
      <c r="I81">
        <f t="shared" si="16"/>
        <v>-1.0956642697819579</v>
      </c>
      <c r="J81">
        <f t="shared" si="17"/>
        <v>1.0956642697819579</v>
      </c>
      <c r="K81">
        <f t="shared" si="18"/>
        <v>0.34932920390774452</v>
      </c>
      <c r="L81">
        <f t="shared" si="19"/>
        <v>0.65067079609225564</v>
      </c>
      <c r="M81">
        <f t="shared" si="20"/>
        <v>2.8626292586293278</v>
      </c>
      <c r="N81">
        <f t="shared" si="21"/>
        <v>1.5368754921931591</v>
      </c>
    </row>
    <row r="82" spans="1:14" x14ac:dyDescent="0.25">
      <c r="A82" s="4">
        <f>IF('True_Odds_Calculator_2-way'!A83="","",'True_Odds_Calculator_2-way'!A83)</f>
        <v>2.21</v>
      </c>
      <c r="B82" s="4">
        <f>IF('True_Odds_Calculator_2-way'!B83="","",'True_Odds_Calculator_2-way'!B83)</f>
        <v>1.69</v>
      </c>
      <c r="C82" s="4">
        <f t="shared" si="11"/>
        <v>0.45248868778280543</v>
      </c>
      <c r="D82">
        <f t="shared" si="12"/>
        <v>0.59171597633136097</v>
      </c>
      <c r="E82">
        <f t="shared" si="13"/>
        <v>4.4204664114166459E-2</v>
      </c>
      <c r="F82">
        <f t="shared" si="14"/>
        <v>-0.22354012155613256</v>
      </c>
      <c r="G82">
        <v>0</v>
      </c>
      <c r="H82">
        <f t="shared" si="15"/>
        <v>0.26774478567029908</v>
      </c>
      <c r="I82">
        <f t="shared" si="16"/>
        <v>-1.0944168462342658</v>
      </c>
      <c r="J82">
        <f t="shared" si="17"/>
        <v>1.0944168462342658</v>
      </c>
      <c r="K82">
        <f t="shared" si="18"/>
        <v>0.430247355617285</v>
      </c>
      <c r="L82">
        <f t="shared" si="19"/>
        <v>0.56975264438271478</v>
      </c>
      <c r="M82">
        <f t="shared" si="20"/>
        <v>2.3242443839434617</v>
      </c>
      <c r="N82">
        <f t="shared" si="21"/>
        <v>1.7551476239016437</v>
      </c>
    </row>
    <row r="83" spans="1:14" x14ac:dyDescent="0.25">
      <c r="A83" s="4">
        <f>IF('True_Odds_Calculator_2-way'!A84="","",'True_Odds_Calculator_2-way'!A84)</f>
        <v>2.57</v>
      </c>
      <c r="B83" s="4">
        <f>IF('True_Odds_Calculator_2-way'!B84="","",'True_Odds_Calculator_2-way'!B84)</f>
        <v>1.53</v>
      </c>
      <c r="C83" s="4">
        <f t="shared" si="11"/>
        <v>0.38910505836575876</v>
      </c>
      <c r="D83">
        <f t="shared" si="12"/>
        <v>0.65359477124183007</v>
      </c>
      <c r="E83">
        <f t="shared" si="13"/>
        <v>4.2699829607588891E-2</v>
      </c>
      <c r="F83">
        <f t="shared" si="14"/>
        <v>-0.21161720200401812</v>
      </c>
      <c r="G83">
        <v>0</v>
      </c>
      <c r="H83">
        <f t="shared" si="15"/>
        <v>0.25431703161160701</v>
      </c>
      <c r="I83">
        <f t="shared" si="16"/>
        <v>-1.0962566453052482</v>
      </c>
      <c r="J83">
        <f t="shared" si="17"/>
        <v>1.0962566453052482</v>
      </c>
      <c r="K83">
        <f t="shared" si="18"/>
        <v>0.36749534092163155</v>
      </c>
      <c r="L83">
        <f t="shared" si="19"/>
        <v>0.6325046590783685</v>
      </c>
      <c r="M83">
        <f t="shared" si="20"/>
        <v>2.7211229331292399</v>
      </c>
      <c r="N83">
        <f t="shared" si="21"/>
        <v>1.5810160220117813</v>
      </c>
    </row>
    <row r="84" spans="1:14" x14ac:dyDescent="0.25">
      <c r="A84" s="4">
        <f>IF('True_Odds_Calculator_2-way'!A85="","",'True_Odds_Calculator_2-way'!A85)</f>
        <v>2.13</v>
      </c>
      <c r="B84" s="4">
        <f>IF('True_Odds_Calculator_2-way'!B85="","",'True_Odds_Calculator_2-way'!B85)</f>
        <v>1.75</v>
      </c>
      <c r="C84" s="4">
        <f t="shared" si="11"/>
        <v>0.46948356807511737</v>
      </c>
      <c r="D84">
        <f t="shared" si="12"/>
        <v>0.5714285714285714</v>
      </c>
      <c r="E84">
        <f t="shared" si="13"/>
        <v>4.091213950368866E-2</v>
      </c>
      <c r="F84">
        <f t="shared" si="14"/>
        <v>-0.22736418511066403</v>
      </c>
      <c r="G84">
        <v>0</v>
      </c>
      <c r="H84">
        <f t="shared" si="15"/>
        <v>0.26827632461435275</v>
      </c>
      <c r="I84">
        <f t="shared" si="16"/>
        <v>-1.0862508931871366</v>
      </c>
      <c r="J84">
        <f t="shared" si="17"/>
        <v>1.0862508931871366</v>
      </c>
      <c r="K84">
        <f t="shared" si="18"/>
        <v>0.4489411367792065</v>
      </c>
      <c r="L84">
        <f t="shared" si="19"/>
        <v>0.55105886322079345</v>
      </c>
      <c r="M84">
        <f t="shared" si="20"/>
        <v>2.2274635093014643</v>
      </c>
      <c r="N84">
        <f t="shared" si="21"/>
        <v>1.814688169890353</v>
      </c>
    </row>
    <row r="85" spans="1:14" x14ac:dyDescent="0.25">
      <c r="A85" s="4">
        <f>IF('True_Odds_Calculator_2-way'!A86="","",'True_Odds_Calculator_2-way'!A86)</f>
        <v>2.4700000000000002</v>
      </c>
      <c r="B85" s="4">
        <f>IF('True_Odds_Calculator_2-way'!B86="","",'True_Odds_Calculator_2-way'!B86)</f>
        <v>1.56</v>
      </c>
      <c r="C85" s="4">
        <f t="shared" si="11"/>
        <v>0.40485829959514169</v>
      </c>
      <c r="D85">
        <f t="shared" si="12"/>
        <v>0.64102564102564097</v>
      </c>
      <c r="E85">
        <f t="shared" si="13"/>
        <v>4.5883940620782715E-2</v>
      </c>
      <c r="F85">
        <f t="shared" si="14"/>
        <v>-0.21364061040174398</v>
      </c>
      <c r="G85">
        <v>0</v>
      </c>
      <c r="H85">
        <f t="shared" si="15"/>
        <v>0.25952455102252669</v>
      </c>
      <c r="I85">
        <f t="shared" si="16"/>
        <v>-1.1021667854435135</v>
      </c>
      <c r="J85">
        <f t="shared" si="17"/>
        <v>1.1021667854435135</v>
      </c>
      <c r="K85">
        <f t="shared" si="18"/>
        <v>0.3816524151396708</v>
      </c>
      <c r="L85">
        <f t="shared" si="19"/>
        <v>0.61834758486032915</v>
      </c>
      <c r="M85">
        <f t="shared" si="20"/>
        <v>2.6201851746019651</v>
      </c>
      <c r="N85">
        <f t="shared" si="21"/>
        <v>1.6172133998483678</v>
      </c>
    </row>
    <row r="86" spans="1:14" x14ac:dyDescent="0.25">
      <c r="A86" s="4">
        <f>IF('True_Odds_Calculator_2-way'!A87="","",'True_Odds_Calculator_2-way'!A87)</f>
        <v>2.33</v>
      </c>
      <c r="B86" s="4">
        <f>IF('True_Odds_Calculator_2-way'!B87="","",'True_Odds_Calculator_2-way'!B87)</f>
        <v>1.63</v>
      </c>
      <c r="C86" s="4">
        <f t="shared" si="11"/>
        <v>0.42918454935622319</v>
      </c>
      <c r="D86">
        <f t="shared" si="12"/>
        <v>0.61349693251533743</v>
      </c>
      <c r="E86">
        <f t="shared" si="13"/>
        <v>4.2681481871560623E-2</v>
      </c>
      <c r="F86">
        <f t="shared" si="14"/>
        <v>-0.22062192264145974</v>
      </c>
      <c r="G86">
        <v>0</v>
      </c>
      <c r="H86">
        <f t="shared" si="15"/>
        <v>0.26330340451302037</v>
      </c>
      <c r="I86">
        <f t="shared" si="16"/>
        <v>-1.0924558755741036</v>
      </c>
      <c r="J86">
        <f t="shared" si="17"/>
        <v>1.0924558755741036</v>
      </c>
      <c r="K86">
        <f t="shared" si="18"/>
        <v>0.40766968306220203</v>
      </c>
      <c r="L86">
        <f t="shared" si="19"/>
        <v>0.59233031693779803</v>
      </c>
      <c r="M86">
        <f t="shared" si="20"/>
        <v>2.4529663145135583</v>
      </c>
      <c r="N86">
        <f t="shared" si="21"/>
        <v>1.688247201611685</v>
      </c>
    </row>
    <row r="87" spans="1:14" x14ac:dyDescent="0.25">
      <c r="A87" s="4">
        <f>IF('True_Odds_Calculator_2-way'!A88="","",'True_Odds_Calculator_2-way'!A88)</f>
        <v>2.35</v>
      </c>
      <c r="B87" s="4">
        <f>IF('True_Odds_Calculator_2-way'!B88="","",'True_Odds_Calculator_2-way'!B88)</f>
        <v>1.62</v>
      </c>
      <c r="C87" s="4">
        <f t="shared" si="11"/>
        <v>0.42553191489361702</v>
      </c>
      <c r="D87">
        <f t="shared" si="12"/>
        <v>0.61728395061728392</v>
      </c>
      <c r="E87">
        <f t="shared" si="13"/>
        <v>4.2815865510900997E-2</v>
      </c>
      <c r="F87">
        <f t="shared" si="14"/>
        <v>-0.21985815602836878</v>
      </c>
      <c r="G87">
        <v>0</v>
      </c>
      <c r="H87">
        <f t="shared" si="15"/>
        <v>0.26267402153926978</v>
      </c>
      <c r="I87">
        <f t="shared" si="16"/>
        <v>-1.0930430596399217</v>
      </c>
      <c r="J87">
        <f t="shared" si="17"/>
        <v>1.0930430596399217</v>
      </c>
      <c r="K87">
        <f t="shared" si="18"/>
        <v>0.40394115194330737</v>
      </c>
      <c r="L87">
        <f t="shared" si="19"/>
        <v>0.59605884805669263</v>
      </c>
      <c r="M87">
        <f t="shared" si="20"/>
        <v>2.4756081305138942</v>
      </c>
      <c r="N87">
        <f t="shared" si="21"/>
        <v>1.6776866969767514</v>
      </c>
    </row>
    <row r="88" spans="1:14" x14ac:dyDescent="0.25">
      <c r="A88" s="4">
        <f>IF('True_Odds_Calculator_2-way'!A89="","",'True_Odds_Calculator_2-way'!A89)</f>
        <v>2.42</v>
      </c>
      <c r="B88" s="4">
        <f>IF('True_Odds_Calculator_2-way'!B89="","",'True_Odds_Calculator_2-way'!B89)</f>
        <v>1.56</v>
      </c>
      <c r="C88" s="4">
        <f t="shared" si="11"/>
        <v>0.41322314049586778</v>
      </c>
      <c r="D88">
        <f t="shared" si="12"/>
        <v>0.64102564102564097</v>
      </c>
      <c r="E88">
        <f t="shared" si="13"/>
        <v>5.4248781521508693E-2</v>
      </c>
      <c r="F88">
        <f t="shared" si="14"/>
        <v>-0.21063784700148347</v>
      </c>
      <c r="G88">
        <v>0</v>
      </c>
      <c r="H88">
        <f t="shared" si="15"/>
        <v>0.26488662852299216</v>
      </c>
      <c r="I88">
        <f t="shared" si="16"/>
        <v>-1.1214032600406412</v>
      </c>
      <c r="J88">
        <f t="shared" si="17"/>
        <v>1.1214032600406412</v>
      </c>
      <c r="K88">
        <f t="shared" si="18"/>
        <v>0.38574403765618398</v>
      </c>
      <c r="L88">
        <f t="shared" si="19"/>
        <v>0.61425596234381619</v>
      </c>
      <c r="M88">
        <f t="shared" si="20"/>
        <v>2.5923926292577102</v>
      </c>
      <c r="N88">
        <f t="shared" si="21"/>
        <v>1.6279858256227591</v>
      </c>
    </row>
    <row r="89" spans="1:14" x14ac:dyDescent="0.25">
      <c r="A89" s="4">
        <f>IF('True_Odds_Calculator_2-way'!A90="","",'True_Odds_Calculator_2-way'!A90)</f>
        <v>2.1800000000000002</v>
      </c>
      <c r="B89" s="4">
        <f>IF('True_Odds_Calculator_2-way'!B90="","",'True_Odds_Calculator_2-way'!B90)</f>
        <v>1.68</v>
      </c>
      <c r="C89" s="4">
        <f t="shared" si="11"/>
        <v>0.4587155963302752</v>
      </c>
      <c r="D89">
        <f t="shared" si="12"/>
        <v>0.59523809523809523</v>
      </c>
      <c r="E89">
        <f t="shared" si="13"/>
        <v>5.3953691568370488E-2</v>
      </c>
      <c r="F89">
        <f t="shared" si="14"/>
        <v>-0.21909130624726947</v>
      </c>
      <c r="G89">
        <v>0</v>
      </c>
      <c r="H89">
        <f t="shared" si="15"/>
        <v>0.27304499781564001</v>
      </c>
      <c r="I89">
        <f t="shared" si="16"/>
        <v>-1.1163607017227666</v>
      </c>
      <c r="J89">
        <f t="shared" si="17"/>
        <v>1.1163607017227666</v>
      </c>
      <c r="K89">
        <f t="shared" si="18"/>
        <v>0.4315356541246953</v>
      </c>
      <c r="L89">
        <f t="shared" si="19"/>
        <v>0.5684643458753047</v>
      </c>
      <c r="M89">
        <f t="shared" si="20"/>
        <v>2.3173056280328646</v>
      </c>
      <c r="N89">
        <f t="shared" si="21"/>
        <v>1.7591252771714809</v>
      </c>
    </row>
    <row r="90" spans="1:14" x14ac:dyDescent="0.25">
      <c r="A90" s="4">
        <f>IF('True_Odds_Calculator_2-way'!A91="","",'True_Odds_Calculator_2-way'!A91)</f>
        <v>1.94</v>
      </c>
      <c r="B90" s="4">
        <f>IF('True_Odds_Calculator_2-way'!B91="","",'True_Odds_Calculator_2-way'!B91)</f>
        <v>1.96</v>
      </c>
      <c r="C90" s="4">
        <f t="shared" si="11"/>
        <v>0.51546391752577325</v>
      </c>
      <c r="D90">
        <f t="shared" si="12"/>
        <v>0.51020408163265307</v>
      </c>
      <c r="E90">
        <f t="shared" si="13"/>
        <v>2.5667999158426325E-2</v>
      </c>
      <c r="F90">
        <f t="shared" si="14"/>
        <v>-0.23732379549758043</v>
      </c>
      <c r="G90">
        <v>0</v>
      </c>
      <c r="H90">
        <f t="shared" si="15"/>
        <v>0.26299179465600675</v>
      </c>
      <c r="I90">
        <f t="shared" si="16"/>
        <v>-1.052689901333149</v>
      </c>
      <c r="J90">
        <f t="shared" si="17"/>
        <v>1.052689901333149</v>
      </c>
      <c r="K90">
        <f t="shared" si="18"/>
        <v>0.50263165184833114</v>
      </c>
      <c r="L90">
        <f t="shared" si="19"/>
        <v>0.49736834815166897</v>
      </c>
      <c r="M90">
        <f t="shared" si="20"/>
        <v>1.9895285072531594</v>
      </c>
      <c r="N90">
        <f t="shared" si="21"/>
        <v>2.0105823052798226</v>
      </c>
    </row>
    <row r="91" spans="1:14" x14ac:dyDescent="0.25">
      <c r="A91" s="4">
        <f>IF('True_Odds_Calculator_2-way'!A92="","",'True_Odds_Calculator_2-way'!A92)</f>
        <v>2</v>
      </c>
      <c r="B91" s="4">
        <f>IF('True_Odds_Calculator_2-way'!B92="","",'True_Odds_Calculator_2-way'!B92)</f>
        <v>1.91</v>
      </c>
      <c r="C91" s="4">
        <f t="shared" si="11"/>
        <v>0.5</v>
      </c>
      <c r="D91">
        <f t="shared" si="12"/>
        <v>0.52356020942408377</v>
      </c>
      <c r="E91">
        <f t="shared" si="13"/>
        <v>2.3560209424083656E-2</v>
      </c>
      <c r="F91">
        <f t="shared" si="14"/>
        <v>-0.23821989528795817</v>
      </c>
      <c r="G91">
        <v>0</v>
      </c>
      <c r="H91">
        <f t="shared" si="15"/>
        <v>0.26178010471204188</v>
      </c>
      <c r="I91">
        <f t="shared" si="16"/>
        <v>-1.0482848367219182</v>
      </c>
      <c r="J91">
        <f t="shared" si="17"/>
        <v>1.0482848367219182</v>
      </c>
      <c r="K91">
        <f t="shared" si="18"/>
        <v>0.4882133490771739</v>
      </c>
      <c r="L91">
        <f t="shared" si="19"/>
        <v>0.51178665092282616</v>
      </c>
      <c r="M91">
        <f t="shared" si="20"/>
        <v>2.0482848367219182</v>
      </c>
      <c r="N91">
        <f t="shared" si="21"/>
        <v>1.9539392014169454</v>
      </c>
    </row>
    <row r="92" spans="1:14" x14ac:dyDescent="0.25">
      <c r="A92" s="4">
        <f>IF('True_Odds_Calculator_2-way'!A93="","",'True_Odds_Calculator_2-way'!A93)</f>
        <v>1.67</v>
      </c>
      <c r="B92" s="4">
        <f>IF('True_Odds_Calculator_2-way'!B93="","",'True_Odds_Calculator_2-way'!B93)</f>
        <v>2.3199999999999998</v>
      </c>
      <c r="C92" s="4">
        <f t="shared" si="11"/>
        <v>0.5988023952095809</v>
      </c>
      <c r="D92">
        <f t="shared" si="12"/>
        <v>0.43103448275862072</v>
      </c>
      <c r="E92">
        <f t="shared" si="13"/>
        <v>2.9836877968201669E-2</v>
      </c>
      <c r="F92">
        <f t="shared" si="14"/>
        <v>-0.22826760272558322</v>
      </c>
      <c r="G92">
        <v>0</v>
      </c>
      <c r="H92">
        <f t="shared" si="15"/>
        <v>0.25810448069378489</v>
      </c>
      <c r="I92">
        <f t="shared" si="16"/>
        <v>-1.0633485251477839</v>
      </c>
      <c r="J92">
        <f t="shared" si="17"/>
        <v>1.0633485251477839</v>
      </c>
      <c r="K92">
        <f t="shared" si="18"/>
        <v>0.5839608682450772</v>
      </c>
      <c r="L92">
        <f t="shared" si="19"/>
        <v>0.41603913175492269</v>
      </c>
      <c r="M92">
        <f t="shared" si="20"/>
        <v>1.7124435118490151</v>
      </c>
      <c r="N92">
        <f t="shared" si="21"/>
        <v>2.4036200531950747</v>
      </c>
    </row>
    <row r="93" spans="1:14" x14ac:dyDescent="0.25">
      <c r="A93" s="4">
        <f>IF('True_Odds_Calculator_2-way'!A94="","",'True_Odds_Calculator_2-way'!A94)</f>
        <v>1.98</v>
      </c>
      <c r="B93" s="4">
        <f>IF('True_Odds_Calculator_2-way'!B94="","",'True_Odds_Calculator_2-way'!B94)</f>
        <v>1.9</v>
      </c>
      <c r="C93" s="4">
        <f t="shared" si="11"/>
        <v>0.50505050505050508</v>
      </c>
      <c r="D93">
        <f t="shared" si="12"/>
        <v>0.52631578947368418</v>
      </c>
      <c r="E93">
        <f t="shared" si="13"/>
        <v>3.1366294524189264E-2</v>
      </c>
      <c r="F93">
        <f t="shared" si="14"/>
        <v>-0.23444976076555024</v>
      </c>
      <c r="G93">
        <v>0</v>
      </c>
      <c r="H93">
        <f t="shared" si="15"/>
        <v>0.26581605528973951</v>
      </c>
      <c r="I93">
        <f t="shared" si="16"/>
        <v>-1.0647942749998998</v>
      </c>
      <c r="J93">
        <f t="shared" si="17"/>
        <v>1.0647942749998998</v>
      </c>
      <c r="K93">
        <f t="shared" si="18"/>
        <v>0.48935688187389592</v>
      </c>
      <c r="L93">
        <f t="shared" si="19"/>
        <v>0.51064311812610408</v>
      </c>
      <c r="M93">
        <f t="shared" si="20"/>
        <v>2.0434983894999017</v>
      </c>
      <c r="N93">
        <f t="shared" si="21"/>
        <v>1.9583148474999099</v>
      </c>
    </row>
    <row r="94" spans="1:14" x14ac:dyDescent="0.25">
      <c r="A94" s="4">
        <f>IF('True_Odds_Calculator_2-way'!A95="","",'True_Odds_Calculator_2-way'!A95)</f>
        <v>1.91</v>
      </c>
      <c r="B94" s="4">
        <f>IF('True_Odds_Calculator_2-way'!B95="","",'True_Odds_Calculator_2-way'!B95)</f>
        <v>1.97</v>
      </c>
      <c r="C94" s="4">
        <f t="shared" si="11"/>
        <v>0.52356020942408377</v>
      </c>
      <c r="D94">
        <f t="shared" si="12"/>
        <v>0.50761421319796951</v>
      </c>
      <c r="E94">
        <f t="shared" si="13"/>
        <v>3.1174422622053388E-2</v>
      </c>
      <c r="F94">
        <f t="shared" si="14"/>
        <v>-0.23459218114651703</v>
      </c>
      <c r="G94">
        <v>0</v>
      </c>
      <c r="H94">
        <f t="shared" si="15"/>
        <v>0.26576660376857042</v>
      </c>
      <c r="I94">
        <f t="shared" si="16"/>
        <v>-1.0643719889333219</v>
      </c>
      <c r="J94">
        <f t="shared" si="17"/>
        <v>1.0643719889333219</v>
      </c>
      <c r="K94">
        <f t="shared" si="18"/>
        <v>0.50798075614261506</v>
      </c>
      <c r="L94">
        <f t="shared" si="19"/>
        <v>0.49201924385738482</v>
      </c>
      <c r="M94">
        <f t="shared" si="20"/>
        <v>1.9685785099293232</v>
      </c>
      <c r="N94">
        <f t="shared" si="21"/>
        <v>2.032440829265322</v>
      </c>
    </row>
    <row r="95" spans="1:14" x14ac:dyDescent="0.25">
      <c r="A95" s="4">
        <f>IF('True_Odds_Calculator_2-way'!A96="","",'True_Odds_Calculator_2-way'!A96)</f>
        <v>2.21</v>
      </c>
      <c r="B95" s="4">
        <f>IF('True_Odds_Calculator_2-way'!B96="","",'True_Odds_Calculator_2-way'!B96)</f>
        <v>1.72</v>
      </c>
      <c r="C95" s="4">
        <f t="shared" si="11"/>
        <v>0.45248868778280543</v>
      </c>
      <c r="D95">
        <f t="shared" si="12"/>
        <v>0.58139534883720934</v>
      </c>
      <c r="E95">
        <f t="shared" si="13"/>
        <v>3.3884036620014824E-2</v>
      </c>
      <c r="F95">
        <f t="shared" si="14"/>
        <v>-0.2291907818583605</v>
      </c>
      <c r="G95">
        <v>0</v>
      </c>
      <c r="H95">
        <f t="shared" si="15"/>
        <v>0.26307481847837527</v>
      </c>
      <c r="I95">
        <f t="shared" si="16"/>
        <v>-1.0713739108887084</v>
      </c>
      <c r="J95">
        <f t="shared" si="17"/>
        <v>1.0713739108887084</v>
      </c>
      <c r="K95">
        <f t="shared" si="18"/>
        <v>0.43547132891069945</v>
      </c>
      <c r="L95">
        <f t="shared" si="19"/>
        <v>0.56452867108930049</v>
      </c>
      <c r="M95">
        <f t="shared" si="20"/>
        <v>2.2963624321753371</v>
      </c>
      <c r="N95">
        <f t="shared" si="21"/>
        <v>1.7713892158398703</v>
      </c>
    </row>
    <row r="96" spans="1:14" x14ac:dyDescent="0.25">
      <c r="A96" s="4">
        <f>IF('True_Odds_Calculator_2-way'!A97="","",'True_Odds_Calculator_2-way'!A97)</f>
        <v>1.73</v>
      </c>
      <c r="B96" s="4">
        <f>IF('True_Odds_Calculator_2-way'!B97="","",'True_Odds_Calculator_2-way'!B97)</f>
        <v>2.19</v>
      </c>
      <c r="C96" s="4">
        <f t="shared" si="11"/>
        <v>0.5780346820809249</v>
      </c>
      <c r="D96">
        <f t="shared" si="12"/>
        <v>0.45662100456621008</v>
      </c>
      <c r="E96">
        <f t="shared" si="13"/>
        <v>3.4655686647135031E-2</v>
      </c>
      <c r="F96">
        <f t="shared" si="14"/>
        <v>-0.22928709055876673</v>
      </c>
      <c r="G96">
        <v>0</v>
      </c>
      <c r="H96">
        <f t="shared" si="15"/>
        <v>0.26394277720590181</v>
      </c>
      <c r="I96">
        <f t="shared" si="16"/>
        <v>-1.0729144372515058</v>
      </c>
      <c r="J96">
        <f t="shared" si="17"/>
        <v>1.0729144372515058</v>
      </c>
      <c r="K96">
        <f t="shared" si="18"/>
        <v>0.56078093121655925</v>
      </c>
      <c r="L96">
        <f t="shared" si="19"/>
        <v>0.43921906878344058</v>
      </c>
      <c r="M96">
        <f t="shared" si="20"/>
        <v>1.7832275391935992</v>
      </c>
      <c r="N96">
        <f t="shared" si="21"/>
        <v>2.2767681803292916</v>
      </c>
    </row>
    <row r="97" spans="1:14" x14ac:dyDescent="0.25">
      <c r="A97" s="4">
        <f>IF('True_Odds_Calculator_2-way'!A98="","",'True_Odds_Calculator_2-way'!A98)</f>
        <v>2.04</v>
      </c>
      <c r="B97" s="4">
        <f>IF('True_Odds_Calculator_2-way'!B98="","",'True_Odds_Calculator_2-way'!B98)</f>
        <v>1.86</v>
      </c>
      <c r="C97" s="4">
        <f t="shared" si="11"/>
        <v>0.49019607843137253</v>
      </c>
      <c r="D97">
        <f t="shared" si="12"/>
        <v>0.5376344086021505</v>
      </c>
      <c r="E97">
        <f t="shared" si="13"/>
        <v>2.7830487033523088E-2</v>
      </c>
      <c r="F97">
        <f t="shared" si="14"/>
        <v>-0.23571579169302126</v>
      </c>
      <c r="G97">
        <v>0</v>
      </c>
      <c r="H97">
        <f t="shared" si="15"/>
        <v>0.26354627872654435</v>
      </c>
      <c r="I97">
        <f t="shared" si="16"/>
        <v>-1.0573873360945338</v>
      </c>
      <c r="J97">
        <f t="shared" si="17"/>
        <v>1.0573873360945338</v>
      </c>
      <c r="K97">
        <f t="shared" si="18"/>
        <v>0.47626240779417284</v>
      </c>
      <c r="L97">
        <f t="shared" si="19"/>
        <v>0.52373759220582705</v>
      </c>
      <c r="M97">
        <f t="shared" si="20"/>
        <v>2.0996828295383159</v>
      </c>
      <c r="N97">
        <f t="shared" si="21"/>
        <v>1.9093531090412992</v>
      </c>
    </row>
    <row r="98" spans="1:14" x14ac:dyDescent="0.25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11"/>
        <v>0.51020408163265307</v>
      </c>
      <c r="D98">
        <f t="shared" si="12"/>
        <v>0.5181347150259068</v>
      </c>
      <c r="E98">
        <f t="shared" si="13"/>
        <v>2.8338796658559762E-2</v>
      </c>
      <c r="F98">
        <f t="shared" si="14"/>
        <v>-0.23601564978322942</v>
      </c>
      <c r="G98">
        <v>0</v>
      </c>
      <c r="H98">
        <f t="shared" si="15"/>
        <v>0.26435444644178918</v>
      </c>
      <c r="I98">
        <f t="shared" si="16"/>
        <v>-1.0583343916682539</v>
      </c>
      <c r="J98">
        <f t="shared" si="17"/>
        <v>1.0583343916682539</v>
      </c>
      <c r="K98">
        <f t="shared" si="18"/>
        <v>0.49603149604724417</v>
      </c>
      <c r="L98">
        <f t="shared" si="19"/>
        <v>0.50396850395275605</v>
      </c>
      <c r="M98">
        <f t="shared" si="20"/>
        <v>2.0160010160015238</v>
      </c>
      <c r="N98">
        <f t="shared" si="21"/>
        <v>1.9842509842514759</v>
      </c>
    </row>
    <row r="99" spans="1:14" x14ac:dyDescent="0.25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1.79</v>
      </c>
      <c r="C99" s="4">
        <f t="shared" si="11"/>
        <v>0.47846889952153115</v>
      </c>
      <c r="D99">
        <f t="shared" si="12"/>
        <v>0.55865921787709494</v>
      </c>
      <c r="E99">
        <f t="shared" si="13"/>
        <v>3.7128117398625982E-2</v>
      </c>
      <c r="F99">
        <f t="shared" si="14"/>
        <v>-0.23017294378658693</v>
      </c>
      <c r="G99">
        <v>0</v>
      </c>
      <c r="H99">
        <f t="shared" si="15"/>
        <v>0.26730106118521291</v>
      </c>
      <c r="I99">
        <f t="shared" si="16"/>
        <v>-1.077638764691236</v>
      </c>
      <c r="J99">
        <f t="shared" si="17"/>
        <v>1.077638764691236</v>
      </c>
      <c r="K99">
        <f t="shared" si="18"/>
        <v>0.45984913425207868</v>
      </c>
      <c r="L99">
        <f t="shared" si="19"/>
        <v>0.54015086574792148</v>
      </c>
      <c r="M99">
        <f t="shared" si="20"/>
        <v>2.1746262535134471</v>
      </c>
      <c r="N99">
        <f t="shared" si="21"/>
        <v>1.8513346241060764</v>
      </c>
    </row>
    <row r="100" spans="1:14" x14ac:dyDescent="0.25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11"/>
        <v>0.51020408163265307</v>
      </c>
      <c r="D100">
        <f t="shared" si="12"/>
        <v>0.5181347150259068</v>
      </c>
      <c r="E100">
        <f t="shared" si="13"/>
        <v>2.8338796658559762E-2</v>
      </c>
      <c r="F100">
        <f t="shared" si="14"/>
        <v>-0.23601564978322942</v>
      </c>
      <c r="G100">
        <v>0</v>
      </c>
      <c r="H100">
        <f t="shared" si="15"/>
        <v>0.26435444644178918</v>
      </c>
      <c r="I100">
        <f t="shared" si="16"/>
        <v>-1.0583343916682539</v>
      </c>
      <c r="J100">
        <f t="shared" si="17"/>
        <v>1.0583343916682539</v>
      </c>
      <c r="K100">
        <f t="shared" si="18"/>
        <v>0.49603149604724417</v>
      </c>
      <c r="L100">
        <f t="shared" si="19"/>
        <v>0.50396850395275605</v>
      </c>
      <c r="M100">
        <f t="shared" si="20"/>
        <v>2.0160010160015238</v>
      </c>
      <c r="N100">
        <f t="shared" si="21"/>
        <v>1.9842509842514759</v>
      </c>
    </row>
    <row r="101" spans="1:14" x14ac:dyDescent="0.25">
      <c r="A101" s="4">
        <f>IF('True_Odds_Calculator_2-way'!A102="","",'True_Odds_Calculator_2-way'!A102)</f>
        <v>1.8</v>
      </c>
      <c r="B101" s="4">
        <f>IF('True_Odds_Calculator_2-way'!B102="","",'True_Odds_Calculator_2-way'!B102)</f>
        <v>2.09</v>
      </c>
      <c r="C101" s="4">
        <f t="shared" si="11"/>
        <v>0.55555555555555558</v>
      </c>
      <c r="D101">
        <f t="shared" si="12"/>
        <v>0.47846889952153115</v>
      </c>
      <c r="E101">
        <f t="shared" si="13"/>
        <v>3.4024455077086735E-2</v>
      </c>
      <c r="F101">
        <f t="shared" si="14"/>
        <v>-0.23179160021265277</v>
      </c>
      <c r="G101">
        <v>0</v>
      </c>
      <c r="H101">
        <f t="shared" si="15"/>
        <v>0.26581605528973956</v>
      </c>
      <c r="I101">
        <f t="shared" si="16"/>
        <v>-1.0708823421952987</v>
      </c>
      <c r="J101">
        <f t="shared" si="17"/>
        <v>1.0708823421952987</v>
      </c>
      <c r="K101">
        <f t="shared" si="18"/>
        <v>0.53858826760586154</v>
      </c>
      <c r="L101">
        <f t="shared" si="19"/>
        <v>0.46141173239413841</v>
      </c>
      <c r="M101">
        <f t="shared" si="20"/>
        <v>1.8567058737562385</v>
      </c>
      <c r="N101">
        <f t="shared" si="21"/>
        <v>2.1672617529928755</v>
      </c>
    </row>
    <row r="102" spans="1:14" x14ac:dyDescent="0.25">
      <c r="A102" s="4">
        <f>IF('True_Odds_Calculator_2-way'!A103="","",'True_Odds_Calculator_2-way'!A103)</f>
        <v>1.56</v>
      </c>
      <c r="B102" s="4">
        <f>IF('True_Odds_Calculator_2-way'!B103="","",'True_Odds_Calculator_2-way'!B103)</f>
        <v>2.5299999999999998</v>
      </c>
      <c r="C102" s="4">
        <f t="shared" si="11"/>
        <v>0.64102564102564097</v>
      </c>
      <c r="D102">
        <f t="shared" si="12"/>
        <v>0.39525691699604748</v>
      </c>
      <c r="E102">
        <f t="shared" si="13"/>
        <v>3.6282558021688338E-2</v>
      </c>
      <c r="F102">
        <f t="shared" si="14"/>
        <v>-0.21708726056552163</v>
      </c>
      <c r="G102">
        <v>0</v>
      </c>
      <c r="H102">
        <f t="shared" si="15"/>
        <v>0.25336981858720992</v>
      </c>
      <c r="I102">
        <f t="shared" si="16"/>
        <v>-1.0803395392536068</v>
      </c>
      <c r="J102">
        <f t="shared" si="17"/>
        <v>1.0803395392536068</v>
      </c>
      <c r="K102">
        <f t="shared" si="18"/>
        <v>0.6230567863582569</v>
      </c>
      <c r="L102">
        <f t="shared" si="19"/>
        <v>0.3769432136417431</v>
      </c>
      <c r="M102">
        <f t="shared" si="20"/>
        <v>1.6049901419820203</v>
      </c>
      <c r="N102">
        <f t="shared" si="21"/>
        <v>2.6529194950580188</v>
      </c>
    </row>
    <row r="103" spans="1:14" x14ac:dyDescent="0.25">
      <c r="A103" s="4">
        <f>IF('True_Odds_Calculator_2-way'!A104="","",'True_Odds_Calculator_2-way'!A104)</f>
        <v>1.18</v>
      </c>
      <c r="B103" s="4">
        <f>IF('True_Odds_Calculator_2-way'!B104="","",'True_Odds_Calculator_2-way'!B104)</f>
        <v>4.83</v>
      </c>
      <c r="C103" s="4">
        <f t="shared" si="11"/>
        <v>0.84745762711864414</v>
      </c>
      <c r="D103">
        <f t="shared" si="12"/>
        <v>0.20703933747412007</v>
      </c>
      <c r="E103">
        <f t="shared" si="13"/>
        <v>5.4496964592764208E-2</v>
      </c>
      <c r="F103">
        <f t="shared" si="14"/>
        <v>-0.12096010106326971</v>
      </c>
      <c r="G103">
        <v>0</v>
      </c>
      <c r="H103">
        <f t="shared" si="15"/>
        <v>0.17545706565603397</v>
      </c>
      <c r="I103">
        <f t="shared" si="16"/>
        <v>-1.2043822892165408</v>
      </c>
      <c r="J103">
        <f t="shared" si="17"/>
        <v>1.2043822892165408</v>
      </c>
      <c r="K103">
        <f t="shared" si="18"/>
        <v>0.82183530131893634</v>
      </c>
      <c r="L103">
        <f t="shared" si="19"/>
        <v>0.17816469868106372</v>
      </c>
      <c r="M103">
        <f t="shared" si="20"/>
        <v>1.2167888120589772</v>
      </c>
      <c r="N103">
        <f t="shared" si="21"/>
        <v>5.6127841676993517</v>
      </c>
    </row>
    <row r="104" spans="1:14" x14ac:dyDescent="0.25">
      <c r="A104" s="4">
        <f>IF('True_Odds_Calculator_2-way'!A105="","",'True_Odds_Calculator_2-way'!A105)</f>
        <v>2.06</v>
      </c>
      <c r="B104" s="4">
        <f>IF('True_Odds_Calculator_2-way'!B105="","",'True_Odds_Calculator_2-way'!B105)</f>
        <v>1.84</v>
      </c>
      <c r="C104" s="4">
        <f t="shared" si="11"/>
        <v>0.4854368932038835</v>
      </c>
      <c r="D104">
        <f t="shared" si="12"/>
        <v>0.54347826086956519</v>
      </c>
      <c r="E104">
        <f t="shared" si="13"/>
        <v>2.891515407344869E-2</v>
      </c>
      <c r="F104">
        <f t="shared" si="14"/>
        <v>-0.23490924440692273</v>
      </c>
      <c r="G104">
        <v>0</v>
      </c>
      <c r="H104">
        <f t="shared" si="15"/>
        <v>0.26382439848037148</v>
      </c>
      <c r="I104">
        <f t="shared" si="16"/>
        <v>-1.0597597584982434</v>
      </c>
      <c r="J104">
        <f t="shared" si="17"/>
        <v>1.0597597584982434</v>
      </c>
      <c r="K104">
        <f t="shared" si="18"/>
        <v>0.47095494984925418</v>
      </c>
      <c r="L104">
        <f t="shared" si="19"/>
        <v>0.52904505015074577</v>
      </c>
      <c r="M104">
        <f t="shared" si="20"/>
        <v>2.123345344008138</v>
      </c>
      <c r="N104">
        <f t="shared" si="21"/>
        <v>1.8901981971385247</v>
      </c>
    </row>
    <row r="105" spans="1:14" x14ac:dyDescent="0.25">
      <c r="A105" s="4">
        <f>IF('True_Odds_Calculator_2-way'!A106="","",'True_Odds_Calculator_2-way'!A106)</f>
        <v>1.78</v>
      </c>
      <c r="B105" s="4">
        <f>IF('True_Odds_Calculator_2-way'!B106="","",'True_Odds_Calculator_2-way'!B106)</f>
        <v>2.13</v>
      </c>
      <c r="C105" s="4">
        <f t="shared" si="11"/>
        <v>0.5617977528089888</v>
      </c>
      <c r="D105">
        <f t="shared" si="12"/>
        <v>0.46948356807511737</v>
      </c>
      <c r="E105">
        <f t="shared" si="13"/>
        <v>3.128132088410629E-2</v>
      </c>
      <c r="F105">
        <f t="shared" si="14"/>
        <v>-0.23247349264124062</v>
      </c>
      <c r="G105">
        <v>0</v>
      </c>
      <c r="H105">
        <f t="shared" si="15"/>
        <v>0.26375481352534685</v>
      </c>
      <c r="I105">
        <f t="shared" si="16"/>
        <v>-1.0651566348113084</v>
      </c>
      <c r="J105">
        <f t="shared" si="17"/>
        <v>1.0651566348113084</v>
      </c>
      <c r="K105">
        <f t="shared" si="18"/>
        <v>0.54620269164946567</v>
      </c>
      <c r="L105">
        <f t="shared" si="19"/>
        <v>0.45379730835053417</v>
      </c>
      <c r="M105">
        <f t="shared" si="20"/>
        <v>1.8308221751528204</v>
      </c>
      <c r="N105">
        <f t="shared" si="21"/>
        <v>2.2036269973367788</v>
      </c>
    </row>
    <row r="106" spans="1:14" x14ac:dyDescent="0.25">
      <c r="A106" s="4">
        <f>IF('True_Odds_Calculator_2-way'!A107="","",'True_Odds_Calculator_2-way'!A107)</f>
        <v>2.25</v>
      </c>
      <c r="B106" s="4">
        <f>IF('True_Odds_Calculator_2-way'!B107="","",'True_Odds_Calculator_2-way'!B107)</f>
        <v>1.68</v>
      </c>
      <c r="C106" s="4">
        <f t="shared" si="11"/>
        <v>0.44444444444444442</v>
      </c>
      <c r="D106">
        <f t="shared" si="12"/>
        <v>0.59523809523809523</v>
      </c>
      <c r="E106">
        <f t="shared" si="13"/>
        <v>3.9682539682539542E-2</v>
      </c>
      <c r="F106">
        <f t="shared" si="14"/>
        <v>-0.22486772486772499</v>
      </c>
      <c r="G106">
        <v>0</v>
      </c>
      <c r="H106">
        <f t="shared" si="15"/>
        <v>0.26455026455026454</v>
      </c>
      <c r="I106">
        <f t="shared" si="16"/>
        <v>-1.0846522890932806</v>
      </c>
      <c r="J106">
        <f t="shared" si="17"/>
        <v>1.0846522890932806</v>
      </c>
      <c r="K106">
        <f t="shared" si="18"/>
        <v>0.42448148373559424</v>
      </c>
      <c r="L106">
        <f t="shared" si="19"/>
        <v>0.57551851626440576</v>
      </c>
      <c r="M106">
        <f t="shared" si="20"/>
        <v>2.3558153613666013</v>
      </c>
      <c r="N106">
        <f t="shared" si="21"/>
        <v>1.7375635565834309</v>
      </c>
    </row>
    <row r="107" spans="1:14" x14ac:dyDescent="0.25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1.54</v>
      </c>
      <c r="C107" s="4">
        <f t="shared" si="11"/>
        <v>0.38610038610038611</v>
      </c>
      <c r="D107">
        <f t="shared" si="12"/>
        <v>0.64935064935064934</v>
      </c>
      <c r="E107">
        <f t="shared" si="13"/>
        <v>3.5451035451035562E-2</v>
      </c>
      <c r="F107">
        <f t="shared" si="14"/>
        <v>-0.21526350097778657</v>
      </c>
      <c r="G107">
        <v>0</v>
      </c>
      <c r="H107">
        <f t="shared" si="15"/>
        <v>0.25071453642882213</v>
      </c>
      <c r="I107">
        <f t="shared" si="16"/>
        <v>-1.0792065137302937</v>
      </c>
      <c r="J107">
        <f t="shared" si="17"/>
        <v>1.0792065137302937</v>
      </c>
      <c r="K107">
        <f t="shared" si="18"/>
        <v>0.36819686922745715</v>
      </c>
      <c r="L107">
        <f t="shared" si="19"/>
        <v>0.6318031307725428</v>
      </c>
      <c r="M107">
        <f t="shared" si="20"/>
        <v>2.7159383568311668</v>
      </c>
      <c r="N107">
        <f t="shared" si="21"/>
        <v>1.5827715174143586</v>
      </c>
    </row>
    <row r="108" spans="1:14" x14ac:dyDescent="0.25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1.81</v>
      </c>
      <c r="C108" s="4">
        <f t="shared" si="11"/>
        <v>0.4854368932038835</v>
      </c>
      <c r="D108">
        <f t="shared" si="12"/>
        <v>0.5524861878453039</v>
      </c>
      <c r="E108">
        <f t="shared" si="13"/>
        <v>3.7923081049187513E-2</v>
      </c>
      <c r="F108">
        <f t="shared" si="14"/>
        <v>-0.23027409751649397</v>
      </c>
      <c r="G108">
        <v>0</v>
      </c>
      <c r="H108">
        <f t="shared" si="15"/>
        <v>0.26819717856568148</v>
      </c>
      <c r="I108">
        <f t="shared" si="16"/>
        <v>-1.079206513730294</v>
      </c>
      <c r="J108">
        <f t="shared" si="17"/>
        <v>1.079206513730294</v>
      </c>
      <c r="K108">
        <f t="shared" si="18"/>
        <v>0.46642685075531992</v>
      </c>
      <c r="L108">
        <f t="shared" si="19"/>
        <v>0.5335731492446798</v>
      </c>
      <c r="M108">
        <f t="shared" si="20"/>
        <v>2.1439589045541121</v>
      </c>
      <c r="N108">
        <f t="shared" si="21"/>
        <v>1.8741572761215382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11"/>
        <v>0.54054054054054046</v>
      </c>
      <c r="D109">
        <f t="shared" si="12"/>
        <v>0.49751243781094534</v>
      </c>
      <c r="E109">
        <f t="shared" si="13"/>
        <v>3.80529783514858E-2</v>
      </c>
      <c r="F109">
        <f t="shared" si="14"/>
        <v>-0.23087266370848458</v>
      </c>
      <c r="G109">
        <v>0</v>
      </c>
      <c r="H109">
        <f t="shared" si="15"/>
        <v>0.26892564205997044</v>
      </c>
      <c r="I109">
        <f t="shared" si="16"/>
        <v>-1.0792693660942112</v>
      </c>
      <c r="J109">
        <f t="shared" si="17"/>
        <v>1.0792693660942112</v>
      </c>
      <c r="K109">
        <f t="shared" si="18"/>
        <v>0.52154530755074879</v>
      </c>
      <c r="L109">
        <f t="shared" si="19"/>
        <v>0.47845469244925098</v>
      </c>
      <c r="M109">
        <f t="shared" si="20"/>
        <v>1.91737896118008</v>
      </c>
      <c r="N109">
        <f t="shared" si="21"/>
        <v>2.0900620597551534</v>
      </c>
    </row>
    <row r="110" spans="1:14" x14ac:dyDescent="0.25">
      <c r="A110" s="4">
        <f>IF('True_Odds_Calculator_2-way'!A111="","",'True_Odds_Calculator_2-way'!A111)</f>
        <v>1.56</v>
      </c>
      <c r="B110" s="4">
        <f>IF('True_Odds_Calculator_2-way'!B111="","",'True_Odds_Calculator_2-way'!B111)</f>
        <v>2.48</v>
      </c>
      <c r="C110" s="4">
        <f t="shared" si="11"/>
        <v>0.64102564102564097</v>
      </c>
      <c r="D110">
        <f t="shared" si="12"/>
        <v>0.40322580645161293</v>
      </c>
      <c r="E110">
        <f t="shared" si="13"/>
        <v>4.4251447477253958E-2</v>
      </c>
      <c r="F110">
        <f t="shared" si="14"/>
        <v>-0.2142266335814722</v>
      </c>
      <c r="G110">
        <v>0</v>
      </c>
      <c r="H110">
        <f t="shared" si="15"/>
        <v>0.25847808105872622</v>
      </c>
      <c r="I110">
        <f t="shared" si="16"/>
        <v>-1.0984369379093673</v>
      </c>
      <c r="J110">
        <f t="shared" si="17"/>
        <v>1.0984369379093673</v>
      </c>
      <c r="K110">
        <f t="shared" si="18"/>
        <v>0.61914724550077893</v>
      </c>
      <c r="L110">
        <f t="shared" si="19"/>
        <v>0.38085275449922101</v>
      </c>
      <c r="M110">
        <f t="shared" si="20"/>
        <v>1.6151246852292456</v>
      </c>
      <c r="N110">
        <f t="shared" si="21"/>
        <v>2.6256866681058635</v>
      </c>
    </row>
    <row r="111" spans="1:14" x14ac:dyDescent="0.25">
      <c r="A111" s="4">
        <f>IF('True_Odds_Calculator_2-way'!A112="","",'True_Odds_Calculator_2-way'!A112)</f>
        <v>2.02</v>
      </c>
      <c r="B111" s="4">
        <f>IF('True_Odds_Calculator_2-way'!B112="","",'True_Odds_Calculator_2-way'!B112)</f>
        <v>1.84</v>
      </c>
      <c r="C111" s="4">
        <f t="shared" si="11"/>
        <v>0.49504950495049505</v>
      </c>
      <c r="D111">
        <f t="shared" si="12"/>
        <v>0.54347826086956519</v>
      </c>
      <c r="E111">
        <f t="shared" si="13"/>
        <v>3.8527765820060234E-2</v>
      </c>
      <c r="F111">
        <f t="shared" si="14"/>
        <v>-0.23052087817477407</v>
      </c>
      <c r="G111">
        <v>0</v>
      </c>
      <c r="H111">
        <f t="shared" si="15"/>
        <v>0.26904864399483425</v>
      </c>
      <c r="I111">
        <f t="shared" si="16"/>
        <v>-1.080339539253607</v>
      </c>
      <c r="J111">
        <f t="shared" si="17"/>
        <v>1.080339539253607</v>
      </c>
      <c r="K111">
        <f t="shared" si="18"/>
        <v>0.4757495401805043</v>
      </c>
      <c r="L111">
        <f t="shared" si="19"/>
        <v>0.52425045981949592</v>
      </c>
      <c r="M111">
        <f t="shared" si="20"/>
        <v>2.1019463300386789</v>
      </c>
      <c r="N111">
        <f t="shared" si="21"/>
        <v>1.9074852129730298</v>
      </c>
    </row>
    <row r="112" spans="1:14" x14ac:dyDescent="0.25">
      <c r="A112" s="4">
        <f>IF('True_Odds_Calculator_2-way'!A113="","",'True_Odds_Calculator_2-way'!A113)</f>
        <v>1.72</v>
      </c>
      <c r="B112" s="4">
        <f>IF('True_Odds_Calculator_2-way'!B113="","",'True_Odds_Calculator_2-way'!B113)</f>
        <v>2.12</v>
      </c>
      <c r="C112" s="4">
        <f t="shared" si="11"/>
        <v>0.58139534883720934</v>
      </c>
      <c r="D112">
        <f t="shared" si="12"/>
        <v>0.47169811320754712</v>
      </c>
      <c r="E112">
        <f t="shared" si="13"/>
        <v>5.3093462044756512E-2</v>
      </c>
      <c r="F112">
        <f t="shared" si="14"/>
        <v>-0.22114962702939889</v>
      </c>
      <c r="G112">
        <v>0</v>
      </c>
      <c r="H112">
        <f t="shared" si="15"/>
        <v>0.27424308907415534</v>
      </c>
      <c r="I112">
        <f t="shared" si="16"/>
        <v>-1.1135885079684349</v>
      </c>
      <c r="J112">
        <f t="shared" si="17"/>
        <v>1.1135885079684349</v>
      </c>
      <c r="K112">
        <f t="shared" si="18"/>
        <v>0.55500556793563516</v>
      </c>
      <c r="L112">
        <f t="shared" si="19"/>
        <v>0.44499443206436479</v>
      </c>
      <c r="M112">
        <f t="shared" si="20"/>
        <v>1.8017837257372731</v>
      </c>
      <c r="N112">
        <f t="shared" si="21"/>
        <v>2.2472191289246473</v>
      </c>
    </row>
    <row r="113" spans="1:14" x14ac:dyDescent="0.25">
      <c r="A113" s="4">
        <f>IF('True_Odds_Calculator_2-way'!A114="","",'True_Odds_Calculator_2-way'!A114)</f>
        <v>1.71</v>
      </c>
      <c r="B113" s="4">
        <f>IF('True_Odds_Calculator_2-way'!B114="","",'True_Odds_Calculator_2-way'!B114)</f>
        <v>2.13</v>
      </c>
      <c r="C113" s="4">
        <f t="shared" si="11"/>
        <v>0.58479532163742687</v>
      </c>
      <c r="D113">
        <f t="shared" si="12"/>
        <v>0.46948356807511737</v>
      </c>
      <c r="E113">
        <f t="shared" si="13"/>
        <v>5.4278889712544132E-2</v>
      </c>
      <c r="F113">
        <f t="shared" si="14"/>
        <v>-0.22027290448343095</v>
      </c>
      <c r="G113">
        <v>0</v>
      </c>
      <c r="H113">
        <f t="shared" si="15"/>
        <v>0.27455179419597509</v>
      </c>
      <c r="I113">
        <f t="shared" si="16"/>
        <v>-1.116430272077847</v>
      </c>
      <c r="J113">
        <f t="shared" si="17"/>
        <v>1.116430272077847</v>
      </c>
      <c r="K113">
        <f t="shared" si="18"/>
        <v>0.55782855407605514</v>
      </c>
      <c r="L113">
        <f t="shared" si="19"/>
        <v>0.44217144592394497</v>
      </c>
      <c r="M113">
        <f t="shared" si="20"/>
        <v>1.7926654931752715</v>
      </c>
      <c r="N113">
        <f t="shared" si="21"/>
        <v>2.261566207447967</v>
      </c>
    </row>
    <row r="114" spans="1:14" x14ac:dyDescent="0.25">
      <c r="A114" s="4">
        <f>IF('True_Odds_Calculator_2-way'!A115="","",'True_Odds_Calculator_2-way'!A115)</f>
        <v>1.61</v>
      </c>
      <c r="B114" s="4">
        <f>IF('True_Odds_Calculator_2-way'!B115="","",'True_Odds_Calculator_2-way'!B115)</f>
        <v>2.31</v>
      </c>
      <c r="C114" s="4">
        <f t="shared" si="11"/>
        <v>0.6211180124223602</v>
      </c>
      <c r="D114">
        <f t="shared" si="12"/>
        <v>0.4329004329004329</v>
      </c>
      <c r="E114">
        <f t="shared" si="13"/>
        <v>5.4018445322792985E-2</v>
      </c>
      <c r="F114">
        <f t="shared" si="14"/>
        <v>-0.21486381113710318</v>
      </c>
      <c r="G114">
        <v>0</v>
      </c>
      <c r="H114">
        <f t="shared" si="15"/>
        <v>0.26888225645989616</v>
      </c>
      <c r="I114">
        <f t="shared" si="16"/>
        <v>-1.1186634139959342</v>
      </c>
      <c r="J114">
        <f t="shared" si="17"/>
        <v>1.1186634139959342</v>
      </c>
      <c r="K114">
        <f t="shared" si="18"/>
        <v>0.59439437982264109</v>
      </c>
      <c r="L114">
        <f t="shared" si="19"/>
        <v>0.40560562017735907</v>
      </c>
      <c r="M114">
        <f t="shared" si="20"/>
        <v>1.6823846825375197</v>
      </c>
      <c r="N114">
        <f t="shared" si="21"/>
        <v>2.4654490723346738</v>
      </c>
    </row>
    <row r="115" spans="1:14" x14ac:dyDescent="0.25">
      <c r="A115" s="4">
        <f>IF('True_Odds_Calculator_2-way'!A116="","",'True_Odds_Calculator_2-way'!A116)</f>
        <v>1.75</v>
      </c>
      <c r="B115" s="4">
        <f>IF('True_Odds_Calculator_2-way'!B116="","",'True_Odds_Calculator_2-way'!B116)</f>
        <v>2.0699999999999998</v>
      </c>
      <c r="C115" s="4">
        <f t="shared" si="11"/>
        <v>0.5714285714285714</v>
      </c>
      <c r="D115">
        <f t="shared" si="12"/>
        <v>0.48309178743961356</v>
      </c>
      <c r="E115">
        <f t="shared" si="13"/>
        <v>5.452035886818507E-2</v>
      </c>
      <c r="F115">
        <f t="shared" si="14"/>
        <v>-0.22153209109730843</v>
      </c>
      <c r="G115">
        <v>0</v>
      </c>
      <c r="H115">
        <f t="shared" si="15"/>
        <v>0.27605244996549344</v>
      </c>
      <c r="I115">
        <f t="shared" si="16"/>
        <v>-1.1162911443718952</v>
      </c>
      <c r="J115">
        <f t="shared" si="17"/>
        <v>1.1162911443718952</v>
      </c>
      <c r="K115">
        <f t="shared" si="18"/>
        <v>0.54430111450485674</v>
      </c>
      <c r="L115">
        <f t="shared" si="19"/>
        <v>0.45569888549514331</v>
      </c>
      <c r="M115">
        <f t="shared" si="20"/>
        <v>1.8372183582789212</v>
      </c>
      <c r="N115">
        <f t="shared" si="21"/>
        <v>2.194431524477928</v>
      </c>
    </row>
    <row r="116" spans="1:14" x14ac:dyDescent="0.25">
      <c r="A116" s="4">
        <f>IF('True_Odds_Calculator_2-way'!A117="","",'True_Odds_Calculator_2-way'!A117)</f>
        <v>1.84</v>
      </c>
      <c r="B116" s="4">
        <f>IF('True_Odds_Calculator_2-way'!B117="","",'True_Odds_Calculator_2-way'!B117)</f>
        <v>1.98</v>
      </c>
      <c r="C116" s="4">
        <f t="shared" si="11"/>
        <v>0.54347826086956519</v>
      </c>
      <c r="D116">
        <f t="shared" si="12"/>
        <v>0.50505050505050508</v>
      </c>
      <c r="E116">
        <f t="shared" si="13"/>
        <v>4.852876592007016E-2</v>
      </c>
      <c r="F116">
        <f t="shared" si="14"/>
        <v>-0.22595520421607396</v>
      </c>
      <c r="G116">
        <v>0</v>
      </c>
      <c r="H116">
        <f t="shared" si="15"/>
        <v>0.27448397013614406</v>
      </c>
      <c r="I116">
        <f t="shared" si="16"/>
        <v>-1.1021667854435133</v>
      </c>
      <c r="J116">
        <f t="shared" si="17"/>
        <v>1.1021667854435133</v>
      </c>
      <c r="K116">
        <f t="shared" si="18"/>
        <v>0.51925930159213984</v>
      </c>
      <c r="L116">
        <f t="shared" si="19"/>
        <v>0.48074069840786032</v>
      </c>
      <c r="M116">
        <f t="shared" si="20"/>
        <v>1.9258200997725512</v>
      </c>
      <c r="N116">
        <f t="shared" si="21"/>
        <v>2.0801234497346428</v>
      </c>
    </row>
    <row r="117" spans="1:14" x14ac:dyDescent="0.25">
      <c r="A117" s="4">
        <f>IF('True_Odds_Calculator_2-way'!A118="","",'True_Odds_Calculator_2-way'!A118)</f>
        <v>1.44</v>
      </c>
      <c r="B117" s="4">
        <f>IF('True_Odds_Calculator_2-way'!B118="","",'True_Odds_Calculator_2-way'!B118)</f>
        <v>2.77</v>
      </c>
      <c r="C117" s="4">
        <f t="shared" si="11"/>
        <v>0.69444444444444442</v>
      </c>
      <c r="D117">
        <f t="shared" si="12"/>
        <v>0.36101083032490977</v>
      </c>
      <c r="E117">
        <f t="shared" si="13"/>
        <v>5.545527476935419E-2</v>
      </c>
      <c r="F117">
        <f t="shared" si="14"/>
        <v>-0.19524669073405532</v>
      </c>
      <c r="G117">
        <v>0</v>
      </c>
      <c r="H117">
        <f t="shared" si="15"/>
        <v>0.25070196550340956</v>
      </c>
      <c r="I117">
        <f t="shared" si="16"/>
        <v>-1.1331490227483416</v>
      </c>
      <c r="J117">
        <f t="shared" si="17"/>
        <v>1.1331490227483416</v>
      </c>
      <c r="K117">
        <f t="shared" si="18"/>
        <v>0.66729589555157265</v>
      </c>
      <c r="L117">
        <f t="shared" si="19"/>
        <v>0.33270410444842735</v>
      </c>
      <c r="M117">
        <f t="shared" si="20"/>
        <v>1.4985855700092703</v>
      </c>
      <c r="N117">
        <f t="shared" si="21"/>
        <v>3.0056737702645644</v>
      </c>
    </row>
    <row r="118" spans="1:14" x14ac:dyDescent="0.25">
      <c r="A118" s="4">
        <f>IF('True_Odds_Calculator_2-way'!A119="","",'True_Odds_Calculator_2-way'!A119)</f>
        <v>1.67</v>
      </c>
      <c r="B118" s="4">
        <f>IF('True_Odds_Calculator_2-way'!B119="","",'True_Odds_Calculator_2-way'!B119)</f>
        <v>2.21</v>
      </c>
      <c r="C118" s="4">
        <f t="shared" si="11"/>
        <v>0.5988023952095809</v>
      </c>
      <c r="D118">
        <f t="shared" si="12"/>
        <v>0.45248868778280543</v>
      </c>
      <c r="E118">
        <f t="shared" si="13"/>
        <v>5.1291082992386272E-2</v>
      </c>
      <c r="F118">
        <f t="shared" si="14"/>
        <v>-0.2196602270571979</v>
      </c>
      <c r="G118">
        <v>0</v>
      </c>
      <c r="H118">
        <f t="shared" si="15"/>
        <v>0.27095131004958412</v>
      </c>
      <c r="I118">
        <f t="shared" si="16"/>
        <v>-1.1106313123300473</v>
      </c>
      <c r="J118">
        <f t="shared" si="17"/>
        <v>1.1106313123300473</v>
      </c>
      <c r="K118">
        <f t="shared" si="18"/>
        <v>0.57335406498894548</v>
      </c>
      <c r="L118">
        <f t="shared" si="19"/>
        <v>0.42664593501105469</v>
      </c>
      <c r="M118">
        <f t="shared" si="20"/>
        <v>1.7441229792611315</v>
      </c>
      <c r="N118">
        <f t="shared" si="21"/>
        <v>2.343863887919357</v>
      </c>
    </row>
    <row r="119" spans="1:14" x14ac:dyDescent="0.25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1.95</v>
      </c>
      <c r="C119" s="4">
        <f t="shared" si="11"/>
        <v>0.53475935828876997</v>
      </c>
      <c r="D119">
        <f t="shared" si="12"/>
        <v>0.51282051282051289</v>
      </c>
      <c r="E119">
        <f t="shared" si="13"/>
        <v>4.7579871109282745E-2</v>
      </c>
      <c r="F119">
        <f t="shared" si="14"/>
        <v>-0.22665569724393264</v>
      </c>
      <c r="G119">
        <v>0</v>
      </c>
      <c r="H119">
        <f t="shared" si="15"/>
        <v>0.27423556835321539</v>
      </c>
      <c r="I119">
        <f t="shared" si="16"/>
        <v>-1.0999642517427177</v>
      </c>
      <c r="J119">
        <f t="shared" si="17"/>
        <v>1.0999642517427177</v>
      </c>
      <c r="K119">
        <f t="shared" si="18"/>
        <v>0.51099432418304358</v>
      </c>
      <c r="L119">
        <f t="shared" si="19"/>
        <v>0.48900567581695659</v>
      </c>
      <c r="M119">
        <f t="shared" si="20"/>
        <v>1.9569688990161649</v>
      </c>
      <c r="N119">
        <f t="shared" si="21"/>
        <v>2.0449660391555815</v>
      </c>
    </row>
    <row r="120" spans="1:14" x14ac:dyDescent="0.25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2.54</v>
      </c>
      <c r="C120" s="4">
        <f t="shared" si="11"/>
        <v>0.65789473684210531</v>
      </c>
      <c r="D120">
        <f t="shared" si="12"/>
        <v>0.39370078740157477</v>
      </c>
      <c r="E120">
        <f t="shared" si="13"/>
        <v>5.159552424368008E-2</v>
      </c>
      <c r="F120">
        <f t="shared" si="14"/>
        <v>-0.2074181516784086</v>
      </c>
      <c r="G120">
        <v>0</v>
      </c>
      <c r="H120">
        <f t="shared" si="15"/>
        <v>0.25901367592208868</v>
      </c>
      <c r="I120">
        <f t="shared" si="16"/>
        <v>-1.1174753906691854</v>
      </c>
      <c r="J120">
        <f t="shared" si="17"/>
        <v>1.1174753906691854</v>
      </c>
      <c r="K120">
        <f t="shared" si="18"/>
        <v>0.63247618348246692</v>
      </c>
      <c r="L120">
        <f t="shared" si="19"/>
        <v>0.36752381651753308</v>
      </c>
      <c r="M120">
        <f t="shared" si="20"/>
        <v>1.5810872031479763</v>
      </c>
      <c r="N120">
        <f t="shared" si="21"/>
        <v>2.7209121016305455</v>
      </c>
    </row>
    <row r="121" spans="1:14" x14ac:dyDescent="0.25">
      <c r="A121" s="4">
        <f>IF('True_Odds_Calculator_2-way'!A122="","",'True_Odds_Calculator_2-way'!A122)</f>
        <v>1.86</v>
      </c>
      <c r="B121" s="4">
        <f>IF('True_Odds_Calculator_2-way'!B122="","",'True_Odds_Calculator_2-way'!B122)</f>
        <v>1.95</v>
      </c>
      <c r="C121" s="4">
        <f t="shared" si="11"/>
        <v>0.5376344086021505</v>
      </c>
      <c r="D121">
        <f t="shared" si="12"/>
        <v>0.51282051282051289</v>
      </c>
      <c r="E121">
        <f t="shared" si="13"/>
        <v>5.0454921422663279E-2</v>
      </c>
      <c r="F121">
        <f t="shared" si="14"/>
        <v>-0.22525503170664463</v>
      </c>
      <c r="G121">
        <v>0</v>
      </c>
      <c r="H121">
        <f t="shared" si="15"/>
        <v>0.27570995312930796</v>
      </c>
      <c r="I121">
        <f t="shared" si="16"/>
        <v>-1.1063409095203591</v>
      </c>
      <c r="J121">
        <f t="shared" si="17"/>
        <v>1.1063409095203591</v>
      </c>
      <c r="K121">
        <f t="shared" si="18"/>
        <v>0.51243863246518462</v>
      </c>
      <c r="L121">
        <f t="shared" si="19"/>
        <v>0.48756136753481522</v>
      </c>
      <c r="M121">
        <f t="shared" si="20"/>
        <v>1.9514531821875092</v>
      </c>
      <c r="N121">
        <f t="shared" si="21"/>
        <v>2.0510238640443412</v>
      </c>
    </row>
    <row r="122" spans="1:14" x14ac:dyDescent="0.25">
      <c r="A122" s="4">
        <f>IF('True_Odds_Calculator_2-way'!A123="","",'True_Odds_Calculator_2-way'!A123)</f>
        <v>2.4300000000000002</v>
      </c>
      <c r="B122" s="4">
        <f>IF('True_Odds_Calculator_2-way'!B123="","",'True_Odds_Calculator_2-way'!B123)</f>
        <v>1.62</v>
      </c>
      <c r="C122" s="4">
        <f t="shared" si="11"/>
        <v>0.41152263374485593</v>
      </c>
      <c r="D122">
        <f t="shared" si="12"/>
        <v>0.61728395061728392</v>
      </c>
      <c r="E122">
        <f t="shared" si="13"/>
        <v>2.8806584362139898E-2</v>
      </c>
      <c r="F122">
        <f t="shared" si="14"/>
        <v>-0.2252197327643144</v>
      </c>
      <c r="G122">
        <v>0</v>
      </c>
      <c r="H122">
        <f t="shared" si="15"/>
        <v>0.25402631712645424</v>
      </c>
      <c r="I122">
        <f t="shared" si="16"/>
        <v>-1.0620284147379508</v>
      </c>
      <c r="J122">
        <f t="shared" si="17"/>
        <v>1.0620284147379508</v>
      </c>
      <c r="K122">
        <f t="shared" si="18"/>
        <v>0.39703011420576217</v>
      </c>
      <c r="L122">
        <f t="shared" si="19"/>
        <v>0.60296988579423783</v>
      </c>
      <c r="M122">
        <f t="shared" si="20"/>
        <v>2.5187006330752704</v>
      </c>
      <c r="N122">
        <f t="shared" si="21"/>
        <v>1.6584576171375296</v>
      </c>
    </row>
    <row r="123" spans="1:14" x14ac:dyDescent="0.25">
      <c r="A123" s="4">
        <f>IF('True_Odds_Calculator_2-way'!A124="","",'True_Odds_Calculator_2-way'!A124)</f>
        <v>2.67</v>
      </c>
      <c r="B123" s="4">
        <f>IF('True_Odds_Calculator_2-way'!B124="","",'True_Odds_Calculator_2-way'!B124)</f>
        <v>1.53</v>
      </c>
      <c r="C123" s="4">
        <f t="shared" si="11"/>
        <v>0.37453183520599254</v>
      </c>
      <c r="D123">
        <f t="shared" si="12"/>
        <v>0.65359477124183007</v>
      </c>
      <c r="E123">
        <f t="shared" si="13"/>
        <v>2.81266064478225E-2</v>
      </c>
      <c r="F123">
        <f t="shared" si="14"/>
        <v>-0.21666544270642096</v>
      </c>
      <c r="G123">
        <v>0</v>
      </c>
      <c r="H123">
        <f t="shared" si="15"/>
        <v>0.24479204915424349</v>
      </c>
      <c r="I123">
        <f t="shared" si="16"/>
        <v>-1.0629279561748655</v>
      </c>
      <c r="J123">
        <f t="shared" si="17"/>
        <v>1.0629279561748655</v>
      </c>
      <c r="K123">
        <f t="shared" si="18"/>
        <v>0.36034871404418739</v>
      </c>
      <c r="L123">
        <f t="shared" si="19"/>
        <v>0.63965128595581267</v>
      </c>
      <c r="M123">
        <f t="shared" si="20"/>
        <v>2.7750896868120249</v>
      </c>
      <c r="N123">
        <f t="shared" si="21"/>
        <v>1.5633518167726788</v>
      </c>
    </row>
    <row r="124" spans="1:14" x14ac:dyDescent="0.25">
      <c r="A124" s="4">
        <f>IF('True_Odds_Calculator_2-way'!A125="","",'True_Odds_Calculator_2-way'!A125)</f>
        <v>2.33</v>
      </c>
      <c r="B124" s="4">
        <f>IF('True_Odds_Calculator_2-way'!B125="","",'True_Odds_Calculator_2-way'!B125)</f>
        <v>1.67</v>
      </c>
      <c r="C124" s="4">
        <f t="shared" si="11"/>
        <v>0.42918454935622319</v>
      </c>
      <c r="D124">
        <f t="shared" si="12"/>
        <v>0.5988023952095809</v>
      </c>
      <c r="E124">
        <f t="shared" si="13"/>
        <v>2.7986944565804084E-2</v>
      </c>
      <c r="F124">
        <f t="shared" si="14"/>
        <v>-0.22900979157564694</v>
      </c>
      <c r="G124">
        <v>0</v>
      </c>
      <c r="H124">
        <f t="shared" si="15"/>
        <v>0.25699673614145102</v>
      </c>
      <c r="I124">
        <f t="shared" si="16"/>
        <v>-1.0593434317257451</v>
      </c>
      <c r="J124">
        <f t="shared" si="17"/>
        <v>1.0593434317257451</v>
      </c>
      <c r="K124">
        <f t="shared" si="18"/>
        <v>0.41512262425880503</v>
      </c>
      <c r="L124">
        <f t="shared" si="19"/>
        <v>0.58487737574119503</v>
      </c>
      <c r="M124">
        <f t="shared" si="20"/>
        <v>2.408926764195241</v>
      </c>
      <c r="N124">
        <f t="shared" si="21"/>
        <v>1.7097600992562489</v>
      </c>
    </row>
    <row r="125" spans="1:14" x14ac:dyDescent="0.25">
      <c r="A125" s="4">
        <f>IF('True_Odds_Calculator_2-way'!A126="","",'True_Odds_Calculator_2-way'!A126)</f>
        <v>2.21</v>
      </c>
      <c r="B125" s="4">
        <f>IF('True_Odds_Calculator_2-way'!B126="","",'True_Odds_Calculator_2-way'!B126)</f>
        <v>1.74</v>
      </c>
      <c r="C125" s="4">
        <f t="shared" si="11"/>
        <v>0.45248868778280543</v>
      </c>
      <c r="D125">
        <f t="shared" si="12"/>
        <v>0.57471264367816088</v>
      </c>
      <c r="E125">
        <f t="shared" si="13"/>
        <v>2.720133146096626E-2</v>
      </c>
      <c r="F125">
        <f t="shared" si="14"/>
        <v>-0.23284963852915186</v>
      </c>
      <c r="G125">
        <v>0</v>
      </c>
      <c r="H125">
        <f t="shared" si="15"/>
        <v>0.26005096999011806</v>
      </c>
      <c r="I125">
        <f t="shared" si="16"/>
        <v>-1.0567967158529021</v>
      </c>
      <c r="J125">
        <f t="shared" si="17"/>
        <v>1.0567967158529021</v>
      </c>
      <c r="K125">
        <f t="shared" si="18"/>
        <v>0.43884208377593403</v>
      </c>
      <c r="L125">
        <f t="shared" si="19"/>
        <v>0.56115791622406608</v>
      </c>
      <c r="M125">
        <f t="shared" si="20"/>
        <v>2.2787240261820116</v>
      </c>
      <c r="N125">
        <f t="shared" si="21"/>
        <v>1.7820295697311479</v>
      </c>
    </row>
    <row r="126" spans="1:14" x14ac:dyDescent="0.25">
      <c r="A126" s="4">
        <f>IF('True_Odds_Calculator_2-way'!A127="","",'True_Odds_Calculator_2-way'!A127)</f>
        <v>3.15</v>
      </c>
      <c r="B126" s="4">
        <f>IF('True_Odds_Calculator_2-way'!B127="","",'True_Odds_Calculator_2-way'!B127)</f>
        <v>1.38</v>
      </c>
      <c r="C126" s="4">
        <f t="shared" si="11"/>
        <v>0.31746031746031744</v>
      </c>
      <c r="D126">
        <f t="shared" si="12"/>
        <v>0.7246376811594204</v>
      </c>
      <c r="E126">
        <f t="shared" si="13"/>
        <v>4.2097998619737842E-2</v>
      </c>
      <c r="F126">
        <f t="shared" si="14"/>
        <v>-0.18794570968484003</v>
      </c>
      <c r="G126">
        <v>0</v>
      </c>
      <c r="H126">
        <f t="shared" si="15"/>
        <v>0.2300437083045779</v>
      </c>
      <c r="I126">
        <f t="shared" si="16"/>
        <v>-1.1063409095203594</v>
      </c>
      <c r="J126">
        <f t="shared" si="17"/>
        <v>1.1063409095203594</v>
      </c>
      <c r="K126">
        <f t="shared" si="18"/>
        <v>0.29597769665431262</v>
      </c>
      <c r="L126">
        <f t="shared" si="19"/>
        <v>0.70402230334568738</v>
      </c>
      <c r="M126">
        <f t="shared" si="20"/>
        <v>3.3786329554687722</v>
      </c>
      <c r="N126">
        <f t="shared" si="21"/>
        <v>1.4204095456177364</v>
      </c>
    </row>
    <row r="127" spans="1:14" x14ac:dyDescent="0.25">
      <c r="A127" s="4">
        <f>IF('True_Odds_Calculator_2-way'!A128="","",'True_Odds_Calculator_2-way'!A128)</f>
        <v>2.8</v>
      </c>
      <c r="B127" s="4">
        <f>IF('True_Odds_Calculator_2-way'!B128="","",'True_Odds_Calculator_2-way'!B128)</f>
        <v>1.47</v>
      </c>
      <c r="C127" s="4">
        <f t="shared" si="11"/>
        <v>0.35714285714285715</v>
      </c>
      <c r="D127">
        <f t="shared" si="12"/>
        <v>0.68027210884353739</v>
      </c>
      <c r="E127">
        <f t="shared" si="13"/>
        <v>3.7414965986394488E-2</v>
      </c>
      <c r="F127">
        <f t="shared" si="14"/>
        <v>-0.20553935860058314</v>
      </c>
      <c r="G127">
        <v>0</v>
      </c>
      <c r="H127">
        <f t="shared" si="15"/>
        <v>0.24295432458697763</v>
      </c>
      <c r="I127">
        <f t="shared" si="16"/>
        <v>-1.0872134550890702</v>
      </c>
      <c r="J127">
        <f t="shared" si="17"/>
        <v>1.0872134550890702</v>
      </c>
      <c r="K127">
        <f t="shared" si="18"/>
        <v>0.33818239323710791</v>
      </c>
      <c r="L127">
        <f t="shared" si="19"/>
        <v>0.66181760676289225</v>
      </c>
      <c r="M127">
        <f t="shared" si="20"/>
        <v>2.9569842191603266</v>
      </c>
      <c r="N127">
        <f t="shared" si="21"/>
        <v>1.5109903238918627</v>
      </c>
    </row>
    <row r="128" spans="1:14" x14ac:dyDescent="0.25">
      <c r="A128" s="4">
        <f>IF('True_Odds_Calculator_2-way'!A129="","",'True_Odds_Calculator_2-way'!A129)</f>
        <v>2.73</v>
      </c>
      <c r="B128" s="4">
        <f>IF('True_Odds_Calculator_2-way'!B129="","",'True_Odds_Calculator_2-way'!B129)</f>
        <v>1.49</v>
      </c>
      <c r="C128" s="4">
        <f t="shared" si="11"/>
        <v>0.36630036630036628</v>
      </c>
      <c r="D128">
        <f t="shared" si="12"/>
        <v>0.67114093959731547</v>
      </c>
      <c r="E128">
        <f t="shared" si="13"/>
        <v>3.7441305897681687E-2</v>
      </c>
      <c r="F128">
        <f t="shared" si="14"/>
        <v>-0.20839786611598698</v>
      </c>
      <c r="G128">
        <v>0</v>
      </c>
      <c r="H128">
        <f t="shared" si="15"/>
        <v>0.24583917201366864</v>
      </c>
      <c r="I128">
        <f t="shared" si="16"/>
        <v>-1.0861227446710078</v>
      </c>
      <c r="J128">
        <f t="shared" si="17"/>
        <v>1.0861227446710078</v>
      </c>
      <c r="K128">
        <f t="shared" si="18"/>
        <v>0.34734375053033334</v>
      </c>
      <c r="L128">
        <f t="shared" si="19"/>
        <v>0.65265624946966672</v>
      </c>
      <c r="M128">
        <f t="shared" si="20"/>
        <v>2.8789923482808439</v>
      </c>
      <c r="N128">
        <f t="shared" si="21"/>
        <v>1.5322001448887936</v>
      </c>
    </row>
    <row r="129" spans="1:14" x14ac:dyDescent="0.25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1.91</v>
      </c>
      <c r="C129" s="4">
        <f t="shared" si="11"/>
        <v>0.5181347150259068</v>
      </c>
      <c r="D129">
        <f t="shared" si="12"/>
        <v>0.52356020942408377</v>
      </c>
      <c r="E129">
        <f t="shared" si="13"/>
        <v>4.1694924449990456E-2</v>
      </c>
      <c r="F129">
        <f t="shared" si="14"/>
        <v>-0.2295797954588612</v>
      </c>
      <c r="G129">
        <v>0</v>
      </c>
      <c r="H129">
        <f t="shared" si="15"/>
        <v>0.27127471990885171</v>
      </c>
      <c r="I129">
        <f t="shared" si="16"/>
        <v>-1.0870207379990005</v>
      </c>
      <c r="J129">
        <f t="shared" si="17"/>
        <v>1.0870207379990005</v>
      </c>
      <c r="K129">
        <f t="shared" si="18"/>
        <v>0.49728252842769838</v>
      </c>
      <c r="L129">
        <f t="shared" si="19"/>
        <v>0.50271747157230162</v>
      </c>
      <c r="M129">
        <f t="shared" si="20"/>
        <v>2.0109292863390706</v>
      </c>
      <c r="N129">
        <f t="shared" si="21"/>
        <v>1.9891888715790902</v>
      </c>
    </row>
    <row r="130" spans="1:14" x14ac:dyDescent="0.25">
      <c r="A130" s="4">
        <f>IF('True_Odds_Calculator_2-way'!A131="","",'True_Odds_Calculator_2-way'!A131)</f>
        <v>1.93</v>
      </c>
      <c r="B130" s="4">
        <f>IF('True_Odds_Calculator_2-way'!B131="","",'True_Odds_Calculator_2-way'!B131)</f>
        <v>1.92</v>
      </c>
      <c r="C130" s="4">
        <f t="shared" si="11"/>
        <v>0.5181347150259068</v>
      </c>
      <c r="D130">
        <f t="shared" si="12"/>
        <v>0.52083333333333337</v>
      </c>
      <c r="E130">
        <f t="shared" si="13"/>
        <v>3.8968048359240282E-2</v>
      </c>
      <c r="F130">
        <f t="shared" si="14"/>
        <v>-0.23089378238341951</v>
      </c>
      <c r="G130">
        <v>0</v>
      </c>
      <c r="H130">
        <f t="shared" si="15"/>
        <v>0.26986183074265979</v>
      </c>
      <c r="I130">
        <f t="shared" si="16"/>
        <v>-1.0810968751610268</v>
      </c>
      <c r="J130">
        <f t="shared" si="17"/>
        <v>1.0810968751610268</v>
      </c>
      <c r="K130">
        <f t="shared" si="18"/>
        <v>0.49864863877742077</v>
      </c>
      <c r="L130">
        <f t="shared" si="19"/>
        <v>0.50135136122257906</v>
      </c>
      <c r="M130">
        <f t="shared" si="20"/>
        <v>2.0054200938997546</v>
      </c>
      <c r="N130">
        <f t="shared" si="21"/>
        <v>1.9946091251481448</v>
      </c>
    </row>
    <row r="131" spans="1:14" x14ac:dyDescent="0.25">
      <c r="A131" s="4">
        <f>IF('True_Odds_Calculator_2-way'!A132="","",'True_Odds_Calculator_2-way'!A132)</f>
        <v>1.93</v>
      </c>
      <c r="B131" s="4">
        <f>IF('True_Odds_Calculator_2-way'!B132="","",'True_Odds_Calculator_2-way'!B132)</f>
        <v>1.8</v>
      </c>
      <c r="C131" s="4">
        <f t="shared" ref="C131:C194" si="22">1/A131</f>
        <v>0.5181347150259068</v>
      </c>
      <c r="D131">
        <f t="shared" ref="D131:D194" si="23">1/B131</f>
        <v>0.55555555555555558</v>
      </c>
      <c r="E131">
        <f t="shared" ref="E131:E194" si="24">C131+D131-1</f>
        <v>7.369027058146238E-2</v>
      </c>
      <c r="F131">
        <f t="shared" ref="F131:F194" si="25">C131+D131-(C131*D131)-1</f>
        <v>-0.21416234887737473</v>
      </c>
      <c r="G131">
        <v>0</v>
      </c>
      <c r="H131">
        <f t="shared" ref="H131:H194" si="26">C131*D131</f>
        <v>0.28785261945883711</v>
      </c>
      <c r="I131">
        <f t="shared" ref="I131:I194" si="27">((-4*F131*H131)^0.5)/(2*F131)</f>
        <v>-1.1593472394004209</v>
      </c>
      <c r="J131">
        <f t="shared" ref="J131:J194" si="28">(-((-4*F131*H131)^0.5))/(2*F131)</f>
        <v>1.1593472394004209</v>
      </c>
      <c r="K131">
        <f t="shared" ref="K131:K194" si="29">IF(A131="","",(C131/($J131+C131-($J131*C131))))</f>
        <v>0.48118727779933068</v>
      </c>
      <c r="L131">
        <f t="shared" ref="L131:L194" si="30">IF(B131="","",(D131/($J131+D131-($J131*D131))))</f>
        <v>0.51881272220066932</v>
      </c>
      <c r="M131">
        <f t="shared" ref="M131:M194" si="31">IF(A131="","",1/K131)</f>
        <v>2.0781929326423914</v>
      </c>
      <c r="N131">
        <f t="shared" ref="N131:N194" si="32">IF(B131="","",1/L131)</f>
        <v>1.9274777915203365</v>
      </c>
    </row>
    <row r="132" spans="1:14" x14ac:dyDescent="0.25">
      <c r="A132" s="4">
        <f>IF('True_Odds_Calculator_2-way'!A133="","",'True_Odds_Calculator_2-way'!A133)</f>
        <v>2.15</v>
      </c>
      <c r="B132" s="4">
        <f>IF('True_Odds_Calculator_2-way'!B133="","",'True_Odds_Calculator_2-way'!B133)</f>
        <v>1.73</v>
      </c>
      <c r="C132" s="4">
        <f t="shared" si="22"/>
        <v>0.46511627906976744</v>
      </c>
      <c r="D132">
        <f t="shared" si="23"/>
        <v>0.5780346820809249</v>
      </c>
      <c r="E132">
        <f t="shared" si="24"/>
        <v>4.3150961150692391E-2</v>
      </c>
      <c r="F132">
        <f t="shared" si="25"/>
        <v>-0.22570237935206339</v>
      </c>
      <c r="G132">
        <v>0</v>
      </c>
      <c r="H132">
        <f t="shared" si="26"/>
        <v>0.26885334050275578</v>
      </c>
      <c r="I132">
        <f t="shared" si="27"/>
        <v>-1.0914143252235409</v>
      </c>
      <c r="J132">
        <f t="shared" si="28"/>
        <v>1.0914143252235409</v>
      </c>
      <c r="K132">
        <f t="shared" si="29"/>
        <v>0.44343410958372004</v>
      </c>
      <c r="L132">
        <f t="shared" si="30"/>
        <v>0.55656589041628013</v>
      </c>
      <c r="M132">
        <f t="shared" si="31"/>
        <v>2.2551264740070716</v>
      </c>
      <c r="N132">
        <f t="shared" si="32"/>
        <v>1.7967324574131842</v>
      </c>
    </row>
    <row r="133" spans="1:14" x14ac:dyDescent="0.25">
      <c r="A133" s="4">
        <f>IF('True_Odds_Calculator_2-way'!A134="","",'True_Odds_Calculator_2-way'!A134)</f>
        <v>1.61</v>
      </c>
      <c r="B133" s="4">
        <f>IF('True_Odds_Calculator_2-way'!B134="","",'True_Odds_Calculator_2-way'!B134)</f>
        <v>2.36</v>
      </c>
      <c r="C133" s="4">
        <f t="shared" si="22"/>
        <v>0.6211180124223602</v>
      </c>
      <c r="D133">
        <f t="shared" si="23"/>
        <v>0.42372881355932207</v>
      </c>
      <c r="E133">
        <f t="shared" si="24"/>
        <v>4.4846825981682326E-2</v>
      </c>
      <c r="F133">
        <f t="shared" si="25"/>
        <v>-0.21833877250236866</v>
      </c>
      <c r="G133">
        <v>0</v>
      </c>
      <c r="H133">
        <f t="shared" si="26"/>
        <v>0.26318559848405093</v>
      </c>
      <c r="I133">
        <f t="shared" si="27"/>
        <v>-1.0979071877276472</v>
      </c>
      <c r="J133">
        <f t="shared" si="28"/>
        <v>1.0979071877276472</v>
      </c>
      <c r="K133">
        <f t="shared" si="29"/>
        <v>0.59890159608152527</v>
      </c>
      <c r="L133">
        <f t="shared" si="30"/>
        <v>0.40109840391847473</v>
      </c>
      <c r="M133">
        <f t="shared" si="31"/>
        <v>1.6697233845138648</v>
      </c>
      <c r="N133">
        <f t="shared" si="32"/>
        <v>2.4931537753095996</v>
      </c>
    </row>
    <row r="134" spans="1:14" x14ac:dyDescent="0.25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2.2200000000000002</v>
      </c>
      <c r="C134" s="4">
        <f t="shared" si="22"/>
        <v>0.58479532163742687</v>
      </c>
      <c r="D134">
        <f t="shared" si="23"/>
        <v>0.4504504504504504</v>
      </c>
      <c r="E134">
        <f t="shared" si="24"/>
        <v>3.5245772087877381E-2</v>
      </c>
      <c r="F134">
        <f t="shared" si="25"/>
        <v>-0.2281755439650176</v>
      </c>
      <c r="G134">
        <v>0</v>
      </c>
      <c r="H134">
        <f t="shared" si="26"/>
        <v>0.26342131605289498</v>
      </c>
      <c r="I134">
        <f t="shared" si="27"/>
        <v>-1.0744616281415775</v>
      </c>
      <c r="J134">
        <f t="shared" si="28"/>
        <v>1.0744616281415775</v>
      </c>
      <c r="K134">
        <f t="shared" si="29"/>
        <v>0.56725752490934445</v>
      </c>
      <c r="L134">
        <f t="shared" si="30"/>
        <v>0.43274247509065539</v>
      </c>
      <c r="M134">
        <f t="shared" si="31"/>
        <v>1.7628677559805201</v>
      </c>
      <c r="N134">
        <f t="shared" si="32"/>
        <v>2.310843186332725</v>
      </c>
    </row>
    <row r="135" spans="1:14" x14ac:dyDescent="0.25">
      <c r="A135" s="4">
        <f>IF('True_Odds_Calculator_2-way'!A136="","",'True_Odds_Calculator_2-way'!A136)</f>
        <v>1.81</v>
      </c>
      <c r="B135" s="4">
        <f>IF('True_Odds_Calculator_2-way'!B136="","",'True_Odds_Calculator_2-way'!B136)</f>
        <v>2.0499999999999998</v>
      </c>
      <c r="C135" s="4">
        <f t="shared" si="22"/>
        <v>0.5524861878453039</v>
      </c>
      <c r="D135">
        <f t="shared" si="23"/>
        <v>0.48780487804878053</v>
      </c>
      <c r="E135">
        <f t="shared" si="24"/>
        <v>4.0291065894084488E-2</v>
      </c>
      <c r="F135">
        <f t="shared" si="25"/>
        <v>-0.22921439159142964</v>
      </c>
      <c r="G135">
        <v>0</v>
      </c>
      <c r="H135">
        <f t="shared" si="26"/>
        <v>0.26950545748551413</v>
      </c>
      <c r="I135">
        <f t="shared" si="27"/>
        <v>-1.0843334143872594</v>
      </c>
      <c r="J135">
        <f t="shared" si="28"/>
        <v>1.0843334143872594</v>
      </c>
      <c r="K135">
        <f t="shared" si="29"/>
        <v>0.53239346276515054</v>
      </c>
      <c r="L135">
        <f t="shared" si="30"/>
        <v>0.46760653723484941</v>
      </c>
      <c r="M135">
        <f t="shared" si="31"/>
        <v>1.8783100656536802</v>
      </c>
      <c r="N135">
        <f t="shared" si="32"/>
        <v>2.1385500851066221</v>
      </c>
    </row>
    <row r="136" spans="1:14" x14ac:dyDescent="0.25">
      <c r="A136" s="4">
        <f>IF('True_Odds_Calculator_2-way'!A137="","",'True_Odds_Calculator_2-way'!A137)</f>
        <v>1.48</v>
      </c>
      <c r="B136" s="4">
        <f>IF('True_Odds_Calculator_2-way'!B137="","",'True_Odds_Calculator_2-way'!B137)</f>
        <v>2.62</v>
      </c>
      <c r="C136" s="4">
        <f t="shared" si="22"/>
        <v>0.67567567567567566</v>
      </c>
      <c r="D136">
        <f t="shared" si="23"/>
        <v>0.38167938931297707</v>
      </c>
      <c r="E136">
        <f t="shared" si="24"/>
        <v>5.7355064988652726E-2</v>
      </c>
      <c r="F136">
        <f t="shared" si="25"/>
        <v>-0.2005364142768723</v>
      </c>
      <c r="G136">
        <v>0</v>
      </c>
      <c r="H136">
        <f t="shared" si="26"/>
        <v>0.25789147926552503</v>
      </c>
      <c r="I136">
        <f t="shared" si="27"/>
        <v>-1.134023029066286</v>
      </c>
      <c r="J136">
        <f t="shared" si="28"/>
        <v>1.134023029066286</v>
      </c>
      <c r="K136">
        <f t="shared" si="29"/>
        <v>0.6475295549105754</v>
      </c>
      <c r="L136">
        <f t="shared" si="30"/>
        <v>0.35247044508942466</v>
      </c>
      <c r="M136">
        <f t="shared" si="31"/>
        <v>1.5443310539518171</v>
      </c>
      <c r="N136">
        <f t="shared" si="32"/>
        <v>2.8371173070873836</v>
      </c>
    </row>
    <row r="137" spans="1:14" x14ac:dyDescent="0.25">
      <c r="A137" s="4">
        <f>IF('True_Odds_Calculator_2-way'!A138="","",'True_Odds_Calculator_2-way'!A138)</f>
        <v>1.93</v>
      </c>
      <c r="B137" s="4">
        <f>IF('True_Odds_Calculator_2-way'!B138="","",'True_Odds_Calculator_2-way'!B138)</f>
        <v>1.97</v>
      </c>
      <c r="C137" s="4">
        <f t="shared" si="22"/>
        <v>0.5181347150259068</v>
      </c>
      <c r="D137">
        <f t="shared" si="23"/>
        <v>0.50761421319796951</v>
      </c>
      <c r="E137">
        <f t="shared" si="24"/>
        <v>2.5748928223876311E-2</v>
      </c>
      <c r="F137">
        <f t="shared" si="25"/>
        <v>-0.23726361747455349</v>
      </c>
      <c r="G137">
        <v>0</v>
      </c>
      <c r="H137">
        <f t="shared" si="26"/>
        <v>0.26301254569842986</v>
      </c>
      <c r="I137">
        <f t="shared" si="27"/>
        <v>-1.0528649266733445</v>
      </c>
      <c r="J137">
        <f t="shared" si="28"/>
        <v>1.0528649266733445</v>
      </c>
      <c r="K137">
        <f t="shared" si="29"/>
        <v>0.50526374119939821</v>
      </c>
      <c r="L137">
        <f t="shared" si="30"/>
        <v>0.49473625880060179</v>
      </c>
      <c r="M137">
        <f t="shared" si="31"/>
        <v>1.9791643818062103</v>
      </c>
      <c r="N137">
        <f t="shared" si="32"/>
        <v>2.021278978873144</v>
      </c>
    </row>
    <row r="138" spans="1:14" x14ac:dyDescent="0.25">
      <c r="A138" s="4">
        <f>IF('True_Odds_Calculator_2-way'!A139="","",'True_Odds_Calculator_2-way'!A139)</f>
        <v>1.42</v>
      </c>
      <c r="B138" s="4">
        <f>IF('True_Odds_Calculator_2-way'!B139="","",'True_Odds_Calculator_2-way'!B139)</f>
        <v>3.04</v>
      </c>
      <c r="C138" s="4">
        <f t="shared" si="22"/>
        <v>0.70422535211267612</v>
      </c>
      <c r="D138">
        <f t="shared" si="23"/>
        <v>0.32894736842105265</v>
      </c>
      <c r="E138">
        <f t="shared" si="24"/>
        <v>3.3172720533728661E-2</v>
      </c>
      <c r="F138">
        <f t="shared" si="25"/>
        <v>-0.19848035581912538</v>
      </c>
      <c r="G138">
        <v>0</v>
      </c>
      <c r="H138">
        <f t="shared" si="26"/>
        <v>0.23165307635285401</v>
      </c>
      <c r="I138">
        <f t="shared" si="27"/>
        <v>-1.0803395392536073</v>
      </c>
      <c r="J138">
        <f t="shared" si="28"/>
        <v>1.0803395392536073</v>
      </c>
      <c r="K138">
        <f t="shared" si="29"/>
        <v>0.68787968072068462</v>
      </c>
      <c r="L138">
        <f t="shared" si="30"/>
        <v>0.31212031927931527</v>
      </c>
      <c r="M138">
        <f t="shared" si="31"/>
        <v>1.4537426064865153</v>
      </c>
      <c r="N138">
        <f t="shared" si="32"/>
        <v>3.2038926600773592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2.09</v>
      </c>
      <c r="C139" s="4">
        <f t="shared" si="22"/>
        <v>0.5617977528089888</v>
      </c>
      <c r="D139">
        <f t="shared" si="23"/>
        <v>0.47846889952153115</v>
      </c>
      <c r="E139">
        <f t="shared" si="24"/>
        <v>4.0266652330519959E-2</v>
      </c>
      <c r="F139">
        <f t="shared" si="25"/>
        <v>-0.22853610020966608</v>
      </c>
      <c r="G139">
        <v>0</v>
      </c>
      <c r="H139">
        <f t="shared" si="26"/>
        <v>0.26880275254018604</v>
      </c>
      <c r="I139">
        <f t="shared" si="27"/>
        <v>-1.084524705455941</v>
      </c>
      <c r="J139">
        <f t="shared" si="28"/>
        <v>1.084524705455941</v>
      </c>
      <c r="K139">
        <f t="shared" si="29"/>
        <v>0.54173256587535168</v>
      </c>
      <c r="L139">
        <f t="shared" si="30"/>
        <v>0.45826743412464838</v>
      </c>
      <c r="M139">
        <f t="shared" si="31"/>
        <v>1.8459292702556338</v>
      </c>
      <c r="N139">
        <f t="shared" si="32"/>
        <v>2.1821319289469754</v>
      </c>
    </row>
    <row r="140" spans="1:14" x14ac:dyDescent="0.25">
      <c r="A140" s="4">
        <f>IF('True_Odds_Calculator_2-way'!A141="","",'True_Odds_Calculator_2-way'!A141)</f>
        <v>1.92</v>
      </c>
      <c r="B140" s="4">
        <f>IF('True_Odds_Calculator_2-way'!B141="","",'True_Odds_Calculator_2-way'!B141)</f>
        <v>1.97</v>
      </c>
      <c r="C140" s="4">
        <f t="shared" si="22"/>
        <v>0.52083333333333337</v>
      </c>
      <c r="D140">
        <f t="shared" si="23"/>
        <v>0.50761421319796951</v>
      </c>
      <c r="E140">
        <f t="shared" si="24"/>
        <v>2.844754653130277E-2</v>
      </c>
      <c r="F140">
        <f t="shared" si="25"/>
        <v>-0.2359348561759731</v>
      </c>
      <c r="G140">
        <v>0</v>
      </c>
      <c r="H140">
        <f t="shared" si="26"/>
        <v>0.26438240270727581</v>
      </c>
      <c r="I140">
        <f t="shared" si="27"/>
        <v>-1.0585715534396718</v>
      </c>
      <c r="J140">
        <f t="shared" si="28"/>
        <v>1.0585715534396718</v>
      </c>
      <c r="K140">
        <f t="shared" si="29"/>
        <v>0.50661491420873006</v>
      </c>
      <c r="L140">
        <f t="shared" si="30"/>
        <v>0.49338508579127022</v>
      </c>
      <c r="M140">
        <f t="shared" si="31"/>
        <v>1.9738858291644976</v>
      </c>
      <c r="N140">
        <f t="shared" si="32"/>
        <v>2.0268144068364817</v>
      </c>
    </row>
    <row r="141" spans="1:14" x14ac:dyDescent="0.25">
      <c r="A141" s="4">
        <f>IF('True_Odds_Calculator_2-way'!A142="","",'True_Odds_Calculator_2-way'!A142)</f>
        <v>1.64</v>
      </c>
      <c r="B141" s="4">
        <f>IF('True_Odds_Calculator_2-way'!B142="","",'True_Odds_Calculator_2-way'!B142)</f>
        <v>2.36</v>
      </c>
      <c r="C141" s="4">
        <f t="shared" si="22"/>
        <v>0.6097560975609756</v>
      </c>
      <c r="D141">
        <f t="shared" si="23"/>
        <v>0.42372881355932207</v>
      </c>
      <c r="E141">
        <f t="shared" si="24"/>
        <v>3.3484911120297722E-2</v>
      </c>
      <c r="F141">
        <f t="shared" si="25"/>
        <v>-0.22488631665977676</v>
      </c>
      <c r="G141">
        <v>0</v>
      </c>
      <c r="H141">
        <f t="shared" si="26"/>
        <v>0.25837122778007443</v>
      </c>
      <c r="I141">
        <f t="shared" si="27"/>
        <v>-1.0718661571406802</v>
      </c>
      <c r="J141">
        <f t="shared" si="28"/>
        <v>1.0718661571406802</v>
      </c>
      <c r="K141">
        <f t="shared" si="29"/>
        <v>0.59312180114548885</v>
      </c>
      <c r="L141">
        <f t="shared" si="30"/>
        <v>0.40687819885451121</v>
      </c>
      <c r="M141">
        <f t="shared" si="31"/>
        <v>1.6859943405700353</v>
      </c>
      <c r="N141">
        <f t="shared" si="32"/>
        <v>2.4577379737113252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2.08</v>
      </c>
      <c r="C142" s="4">
        <f t="shared" si="22"/>
        <v>0.5524861878453039</v>
      </c>
      <c r="D142">
        <f t="shared" si="23"/>
        <v>0.48076923076923073</v>
      </c>
      <c r="E142">
        <f t="shared" si="24"/>
        <v>3.3255418614534626E-2</v>
      </c>
      <c r="F142">
        <f t="shared" si="25"/>
        <v>-0.23236294092647691</v>
      </c>
      <c r="G142">
        <v>0</v>
      </c>
      <c r="H142">
        <f t="shared" si="26"/>
        <v>0.26561835954101148</v>
      </c>
      <c r="I142">
        <f t="shared" si="27"/>
        <v>-1.0691671651659735</v>
      </c>
      <c r="J142">
        <f t="shared" si="28"/>
        <v>1.0691671651659735</v>
      </c>
      <c r="K142">
        <f t="shared" si="29"/>
        <v>0.5358983848622455</v>
      </c>
      <c r="L142">
        <f t="shared" si="30"/>
        <v>0.4641016151377545</v>
      </c>
      <c r="M142">
        <f t="shared" si="31"/>
        <v>1.8660254037844384</v>
      </c>
      <c r="N142">
        <f t="shared" si="32"/>
        <v>2.1547005383792519</v>
      </c>
    </row>
    <row r="143" spans="1:14" x14ac:dyDescent="0.25">
      <c r="A143" s="4">
        <f>IF('True_Odds_Calculator_2-way'!A144="","",'True_Odds_Calculator_2-way'!A144)</f>
        <v>2.0099999999999998</v>
      </c>
      <c r="B143" s="4">
        <f>IF('True_Odds_Calculator_2-way'!B144="","",'True_Odds_Calculator_2-way'!B144)</f>
        <v>1.89</v>
      </c>
      <c r="C143" s="4">
        <f t="shared" si="22"/>
        <v>0.49751243781094534</v>
      </c>
      <c r="D143">
        <f t="shared" si="23"/>
        <v>0.52910052910052918</v>
      </c>
      <c r="E143">
        <f t="shared" si="24"/>
        <v>2.6612966911474523E-2</v>
      </c>
      <c r="F143">
        <f t="shared" si="25"/>
        <v>-0.23662112716839079</v>
      </c>
      <c r="G143">
        <v>0</v>
      </c>
      <c r="H143">
        <f t="shared" si="26"/>
        <v>0.26323409407986531</v>
      </c>
      <c r="I143">
        <f t="shared" si="27"/>
        <v>-1.0547373121500738</v>
      </c>
      <c r="J143">
        <f t="shared" si="28"/>
        <v>1.0547373121500738</v>
      </c>
      <c r="K143">
        <f t="shared" si="29"/>
        <v>0.48419474909751009</v>
      </c>
      <c r="L143">
        <f t="shared" si="30"/>
        <v>0.51580525090249008</v>
      </c>
      <c r="M143">
        <f t="shared" si="31"/>
        <v>2.0652846852715743</v>
      </c>
      <c r="N143">
        <f t="shared" si="32"/>
        <v>1.9387162078135651</v>
      </c>
    </row>
    <row r="144" spans="1:14" x14ac:dyDescent="0.25">
      <c r="A144" s="4">
        <f>IF('True_Odds_Calculator_2-way'!A145="","",'True_Odds_Calculator_2-way'!A145)</f>
        <v>1.96</v>
      </c>
      <c r="B144" s="4">
        <f>IF('True_Odds_Calculator_2-way'!B145="","",'True_Odds_Calculator_2-way'!B145)</f>
        <v>1.94</v>
      </c>
      <c r="C144" s="4">
        <f t="shared" si="22"/>
        <v>0.51020408163265307</v>
      </c>
      <c r="D144">
        <f t="shared" si="23"/>
        <v>0.51546391752577325</v>
      </c>
      <c r="E144">
        <f t="shared" si="24"/>
        <v>2.5667999158426325E-2</v>
      </c>
      <c r="F144">
        <f t="shared" si="25"/>
        <v>-0.23732379549758043</v>
      </c>
      <c r="G144">
        <v>0</v>
      </c>
      <c r="H144">
        <f t="shared" si="26"/>
        <v>0.26299179465600675</v>
      </c>
      <c r="I144">
        <f t="shared" si="27"/>
        <v>-1.052689901333149</v>
      </c>
      <c r="J144">
        <f t="shared" si="28"/>
        <v>1.052689901333149</v>
      </c>
      <c r="K144">
        <f t="shared" si="29"/>
        <v>0.49736834815166897</v>
      </c>
      <c r="L144">
        <f t="shared" si="30"/>
        <v>0.50263165184833114</v>
      </c>
      <c r="M144">
        <f t="shared" si="31"/>
        <v>2.0105823052798226</v>
      </c>
      <c r="N144">
        <f t="shared" si="32"/>
        <v>1.9895285072531594</v>
      </c>
    </row>
    <row r="145" spans="1:14" x14ac:dyDescent="0.25">
      <c r="A145" s="4">
        <f>IF('True_Odds_Calculator_2-way'!A146="","",'True_Odds_Calculator_2-way'!A146)</f>
        <v>1.44</v>
      </c>
      <c r="B145" s="4">
        <f>IF('True_Odds_Calculator_2-way'!B146="","",'True_Odds_Calculator_2-way'!B146)</f>
        <v>2.95</v>
      </c>
      <c r="C145" s="4">
        <f t="shared" si="22"/>
        <v>0.69444444444444442</v>
      </c>
      <c r="D145">
        <f t="shared" si="23"/>
        <v>0.33898305084745761</v>
      </c>
      <c r="E145">
        <f t="shared" si="24"/>
        <v>3.3427495291902032E-2</v>
      </c>
      <c r="F145">
        <f t="shared" si="25"/>
        <v>-0.20197740112994356</v>
      </c>
      <c r="G145">
        <v>0</v>
      </c>
      <c r="H145">
        <f t="shared" si="26"/>
        <v>0.23540489642184556</v>
      </c>
      <c r="I145">
        <f t="shared" si="27"/>
        <v>-1.0795837927188261</v>
      </c>
      <c r="J145">
        <f t="shared" si="28"/>
        <v>1.0795837927188261</v>
      </c>
      <c r="K145">
        <f t="shared" si="29"/>
        <v>0.67795834824321011</v>
      </c>
      <c r="L145">
        <f t="shared" si="30"/>
        <v>0.32204165175679</v>
      </c>
      <c r="M145">
        <f t="shared" si="31"/>
        <v>1.4750168687962832</v>
      </c>
      <c r="N145">
        <f t="shared" si="32"/>
        <v>3.105188395801711</v>
      </c>
    </row>
    <row r="146" spans="1:14" x14ac:dyDescent="0.25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1.95</v>
      </c>
      <c r="C146" s="4">
        <f t="shared" si="22"/>
        <v>0.51282051282051289</v>
      </c>
      <c r="D146">
        <f t="shared" si="23"/>
        <v>0.51282051282051289</v>
      </c>
      <c r="E146">
        <f t="shared" si="24"/>
        <v>2.5641025641025772E-2</v>
      </c>
      <c r="F146">
        <f t="shared" si="25"/>
        <v>-0.23734385272846803</v>
      </c>
      <c r="G146">
        <v>0</v>
      </c>
      <c r="H146">
        <f t="shared" si="26"/>
        <v>0.2629848783694938</v>
      </c>
      <c r="I146">
        <f t="shared" si="27"/>
        <v>-1.0526315789473688</v>
      </c>
      <c r="J146">
        <f t="shared" si="28"/>
        <v>1.0526315789473688</v>
      </c>
      <c r="K146">
        <f t="shared" si="29"/>
        <v>0.49999999999999989</v>
      </c>
      <c r="L146">
        <f t="shared" si="30"/>
        <v>0.49999999999999989</v>
      </c>
      <c r="M146">
        <f t="shared" si="31"/>
        <v>2.0000000000000004</v>
      </c>
      <c r="N146">
        <f t="shared" si="32"/>
        <v>2.0000000000000004</v>
      </c>
    </row>
    <row r="147" spans="1:14" x14ac:dyDescent="0.25">
      <c r="A147" s="4">
        <f>IF('True_Odds_Calculator_2-way'!A148="","",'True_Odds_Calculator_2-way'!A148)</f>
        <v>1.94</v>
      </c>
      <c r="B147" s="4">
        <f>IF('True_Odds_Calculator_2-way'!B148="","",'True_Odds_Calculator_2-way'!B148)</f>
        <v>1.96</v>
      </c>
      <c r="C147" s="4">
        <f t="shared" si="22"/>
        <v>0.51546391752577325</v>
      </c>
      <c r="D147">
        <f t="shared" si="23"/>
        <v>0.51020408163265307</v>
      </c>
      <c r="E147">
        <f t="shared" si="24"/>
        <v>2.5667999158426325E-2</v>
      </c>
      <c r="F147">
        <f t="shared" si="25"/>
        <v>-0.23732379549758043</v>
      </c>
      <c r="G147">
        <v>0</v>
      </c>
      <c r="H147">
        <f t="shared" si="26"/>
        <v>0.26299179465600675</v>
      </c>
      <c r="I147">
        <f t="shared" si="27"/>
        <v>-1.052689901333149</v>
      </c>
      <c r="J147">
        <f t="shared" si="28"/>
        <v>1.052689901333149</v>
      </c>
      <c r="K147">
        <f t="shared" si="29"/>
        <v>0.50263165184833114</v>
      </c>
      <c r="L147">
        <f t="shared" si="30"/>
        <v>0.49736834815166897</v>
      </c>
      <c r="M147">
        <f t="shared" si="31"/>
        <v>1.9895285072531594</v>
      </c>
      <c r="N147">
        <f t="shared" si="32"/>
        <v>2.0105823052798226</v>
      </c>
    </row>
    <row r="148" spans="1:14" x14ac:dyDescent="0.25">
      <c r="A148" s="4">
        <f>IF('True_Odds_Calculator_2-way'!A149="","",'True_Odds_Calculator_2-way'!A149)</f>
        <v>2.12</v>
      </c>
      <c r="B148" s="4">
        <f>IF('True_Odds_Calculator_2-way'!B149="","",'True_Odds_Calculator_2-way'!B149)</f>
        <v>1.79</v>
      </c>
      <c r="C148" s="4">
        <f t="shared" si="22"/>
        <v>0.47169811320754712</v>
      </c>
      <c r="D148">
        <f t="shared" si="23"/>
        <v>0.55865921787709494</v>
      </c>
      <c r="E148">
        <f t="shared" si="24"/>
        <v>3.0357331084642114E-2</v>
      </c>
      <c r="F148">
        <f t="shared" si="25"/>
        <v>-0.23316116791398755</v>
      </c>
      <c r="G148">
        <v>0</v>
      </c>
      <c r="H148">
        <f t="shared" si="26"/>
        <v>0.26351849899862967</v>
      </c>
      <c r="I148">
        <f t="shared" si="27"/>
        <v>-1.0631081389064057</v>
      </c>
      <c r="J148">
        <f t="shared" si="28"/>
        <v>1.0631081389064057</v>
      </c>
      <c r="K148">
        <f t="shared" si="29"/>
        <v>0.4564790342557204</v>
      </c>
      <c r="L148">
        <f t="shared" si="30"/>
        <v>0.54352096574427933</v>
      </c>
      <c r="M148">
        <f t="shared" si="31"/>
        <v>2.1906811155751749</v>
      </c>
      <c r="N148">
        <f t="shared" si="32"/>
        <v>1.8398554297360612</v>
      </c>
    </row>
    <row r="149" spans="1:14" x14ac:dyDescent="0.25">
      <c r="A149" s="4">
        <f>IF('True_Odds_Calculator_2-way'!A150="","",'True_Odds_Calculator_2-way'!A150)</f>
        <v>1.91</v>
      </c>
      <c r="B149" s="4">
        <f>IF('True_Odds_Calculator_2-way'!B150="","",'True_Odds_Calculator_2-way'!B150)</f>
        <v>2</v>
      </c>
      <c r="C149" s="4">
        <f t="shared" si="22"/>
        <v>0.52356020942408377</v>
      </c>
      <c r="D149">
        <f t="shared" si="23"/>
        <v>0.5</v>
      </c>
      <c r="E149">
        <f t="shared" si="24"/>
        <v>2.3560209424083656E-2</v>
      </c>
      <c r="F149">
        <f t="shared" si="25"/>
        <v>-0.23821989528795817</v>
      </c>
      <c r="G149">
        <v>0</v>
      </c>
      <c r="H149">
        <f t="shared" si="26"/>
        <v>0.26178010471204188</v>
      </c>
      <c r="I149">
        <f t="shared" si="27"/>
        <v>-1.0482848367219182</v>
      </c>
      <c r="J149">
        <f t="shared" si="28"/>
        <v>1.0482848367219182</v>
      </c>
      <c r="K149">
        <f t="shared" si="29"/>
        <v>0.51178665092282616</v>
      </c>
      <c r="L149">
        <f t="shared" si="30"/>
        <v>0.4882133490771739</v>
      </c>
      <c r="M149">
        <f t="shared" si="31"/>
        <v>1.9539392014169454</v>
      </c>
      <c r="N149">
        <f t="shared" si="32"/>
        <v>2.0482848367219182</v>
      </c>
    </row>
    <row r="150" spans="1:14" x14ac:dyDescent="0.25">
      <c r="A150" s="4">
        <f>IF('True_Odds_Calculator_2-way'!A151="","",'True_Odds_Calculator_2-way'!A151)</f>
        <v>2.02</v>
      </c>
      <c r="B150" s="4">
        <f>IF('True_Odds_Calculator_2-way'!B151="","",'True_Odds_Calculator_2-way'!B151)</f>
        <v>1.88</v>
      </c>
      <c r="C150" s="4">
        <f t="shared" si="22"/>
        <v>0.49504950495049505</v>
      </c>
      <c r="D150">
        <f t="shared" si="23"/>
        <v>0.53191489361702127</v>
      </c>
      <c r="E150">
        <f t="shared" si="24"/>
        <v>2.6964398567516312E-2</v>
      </c>
      <c r="F150">
        <f t="shared" si="25"/>
        <v>-0.23635980619338537</v>
      </c>
      <c r="G150">
        <v>0</v>
      </c>
      <c r="H150">
        <f t="shared" si="26"/>
        <v>0.26332420476090163</v>
      </c>
      <c r="I150">
        <f t="shared" si="27"/>
        <v>-1.0555008273018724</v>
      </c>
      <c r="J150">
        <f t="shared" si="28"/>
        <v>1.0555008273018724</v>
      </c>
      <c r="K150">
        <f t="shared" si="29"/>
        <v>0.48155387561543506</v>
      </c>
      <c r="L150">
        <f t="shared" si="30"/>
        <v>0.51844612438456505</v>
      </c>
      <c r="M150">
        <f t="shared" si="31"/>
        <v>2.0766108438479098</v>
      </c>
      <c r="N150">
        <f t="shared" si="32"/>
        <v>1.9288407280256479</v>
      </c>
    </row>
    <row r="151" spans="1:14" x14ac:dyDescent="0.25">
      <c r="A151" s="4">
        <f>IF('True_Odds_Calculator_2-way'!A152="","",'True_Odds_Calculator_2-way'!A152)</f>
        <v>1.94</v>
      </c>
      <c r="B151" s="4">
        <f>IF('True_Odds_Calculator_2-way'!B152="","",'True_Odds_Calculator_2-way'!B152)</f>
        <v>1.96</v>
      </c>
      <c r="C151" s="4">
        <f t="shared" si="22"/>
        <v>0.51546391752577325</v>
      </c>
      <c r="D151">
        <f t="shared" si="23"/>
        <v>0.51020408163265307</v>
      </c>
      <c r="E151">
        <f t="shared" si="24"/>
        <v>2.5667999158426325E-2</v>
      </c>
      <c r="F151">
        <f t="shared" si="25"/>
        <v>-0.23732379549758043</v>
      </c>
      <c r="G151">
        <v>0</v>
      </c>
      <c r="H151">
        <f t="shared" si="26"/>
        <v>0.26299179465600675</v>
      </c>
      <c r="I151">
        <f t="shared" si="27"/>
        <v>-1.052689901333149</v>
      </c>
      <c r="J151">
        <f t="shared" si="28"/>
        <v>1.052689901333149</v>
      </c>
      <c r="K151">
        <f t="shared" si="29"/>
        <v>0.50263165184833114</v>
      </c>
      <c r="L151">
        <f t="shared" si="30"/>
        <v>0.49736834815166897</v>
      </c>
      <c r="M151">
        <f t="shared" si="31"/>
        <v>1.9895285072531594</v>
      </c>
      <c r="N151">
        <f t="shared" si="32"/>
        <v>2.0105823052798226</v>
      </c>
    </row>
    <row r="152" spans="1:14" x14ac:dyDescent="0.25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22"/>
        <v>0.45454545454545453</v>
      </c>
      <c r="D152">
        <f t="shared" si="23"/>
        <v>0.57471264367816088</v>
      </c>
      <c r="E152">
        <f t="shared" si="24"/>
        <v>2.925809822361547E-2</v>
      </c>
      <c r="F152">
        <f t="shared" si="25"/>
        <v>-0.23197492163009403</v>
      </c>
      <c r="G152">
        <v>0</v>
      </c>
      <c r="H152">
        <f t="shared" si="26"/>
        <v>0.2612330198537095</v>
      </c>
      <c r="I152">
        <f t="shared" si="27"/>
        <v>-1.0611908999450221</v>
      </c>
      <c r="J152">
        <f t="shared" si="28"/>
        <v>1.0611908999450221</v>
      </c>
      <c r="K152">
        <f t="shared" si="29"/>
        <v>0.43986417206778194</v>
      </c>
      <c r="L152">
        <f t="shared" si="30"/>
        <v>0.56013582793221794</v>
      </c>
      <c r="M152">
        <f t="shared" si="31"/>
        <v>2.2734290799340271</v>
      </c>
      <c r="N152">
        <f t="shared" si="32"/>
        <v>1.7852812659593167</v>
      </c>
    </row>
    <row r="153" spans="1:14" x14ac:dyDescent="0.25">
      <c r="A153" s="4">
        <f>IF('True_Odds_Calculator_2-way'!A154="","",'True_Odds_Calculator_2-way'!A154)</f>
        <v>2.2400000000000002</v>
      </c>
      <c r="B153" s="4">
        <f>IF('True_Odds_Calculator_2-way'!B154="","",'True_Odds_Calculator_2-way'!B154)</f>
        <v>1.72</v>
      </c>
      <c r="C153" s="4">
        <f t="shared" si="22"/>
        <v>0.4464285714285714</v>
      </c>
      <c r="D153">
        <f t="shared" si="23"/>
        <v>0.58139534883720934</v>
      </c>
      <c r="E153">
        <f t="shared" si="24"/>
        <v>2.7823920265780622E-2</v>
      </c>
      <c r="F153">
        <f t="shared" si="25"/>
        <v>-0.23172757475083072</v>
      </c>
      <c r="G153">
        <v>0</v>
      </c>
      <c r="H153">
        <f t="shared" si="26"/>
        <v>0.25955149501661129</v>
      </c>
      <c r="I153">
        <f t="shared" si="27"/>
        <v>-1.0583343916682537</v>
      </c>
      <c r="J153">
        <f t="shared" si="28"/>
        <v>1.0583343916682537</v>
      </c>
      <c r="K153">
        <f t="shared" si="29"/>
        <v>0.43246335554118726</v>
      </c>
      <c r="L153">
        <f t="shared" si="30"/>
        <v>0.56753664445881302</v>
      </c>
      <c r="M153">
        <f t="shared" si="31"/>
        <v>2.3123346456686344</v>
      </c>
      <c r="N153">
        <f t="shared" si="32"/>
        <v>1.7620007620011424</v>
      </c>
    </row>
    <row r="154" spans="1:14" x14ac:dyDescent="0.25">
      <c r="A154" s="4">
        <f>IF('True_Odds_Calculator_2-way'!A155="","",'True_Odds_Calculator_2-way'!A155)</f>
        <v>1.41</v>
      </c>
      <c r="B154" s="4">
        <f>IF('True_Odds_Calculator_2-way'!B155="","",'True_Odds_Calculator_2-way'!B155)</f>
        <v>3.07</v>
      </c>
      <c r="C154" s="4">
        <f t="shared" si="22"/>
        <v>0.70921985815602839</v>
      </c>
      <c r="D154">
        <f t="shared" si="23"/>
        <v>0.32573289902280134</v>
      </c>
      <c r="E154">
        <f t="shared" si="24"/>
        <v>3.495275717882973E-2</v>
      </c>
      <c r="F154">
        <f t="shared" si="25"/>
        <v>-0.19606348326287337</v>
      </c>
      <c r="G154">
        <v>0</v>
      </c>
      <c r="H154">
        <f t="shared" si="26"/>
        <v>0.23101624044170307</v>
      </c>
      <c r="I154">
        <f t="shared" si="27"/>
        <v>-1.0854826817097269</v>
      </c>
      <c r="J154">
        <f t="shared" si="28"/>
        <v>1.0854826817097269</v>
      </c>
      <c r="K154">
        <f t="shared" si="29"/>
        <v>0.69201858315238252</v>
      </c>
      <c r="L154">
        <f t="shared" si="30"/>
        <v>0.30798141684761765</v>
      </c>
      <c r="M154">
        <f t="shared" si="31"/>
        <v>1.4450478995009877</v>
      </c>
      <c r="N154">
        <f t="shared" si="32"/>
        <v>3.2469491511391344</v>
      </c>
    </row>
    <row r="155" spans="1:14" x14ac:dyDescent="0.25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1.83</v>
      </c>
      <c r="C155" s="4">
        <f t="shared" si="22"/>
        <v>0.50251256281407031</v>
      </c>
      <c r="D155">
        <f t="shared" si="23"/>
        <v>0.54644808743169393</v>
      </c>
      <c r="E155">
        <f t="shared" si="24"/>
        <v>4.8960650245764237E-2</v>
      </c>
      <c r="F155">
        <f t="shared" si="25"/>
        <v>-0.22563637861438346</v>
      </c>
      <c r="G155">
        <v>0</v>
      </c>
      <c r="H155">
        <f t="shared" si="26"/>
        <v>0.2745970288601477</v>
      </c>
      <c r="I155">
        <f t="shared" si="27"/>
        <v>-1.103172320535825</v>
      </c>
      <c r="J155">
        <f t="shared" si="28"/>
        <v>1.103172320535825</v>
      </c>
      <c r="K155">
        <f t="shared" si="29"/>
        <v>0.47797934865179792</v>
      </c>
      <c r="L155">
        <f t="shared" si="30"/>
        <v>0.52202065134820208</v>
      </c>
      <c r="M155">
        <f t="shared" si="31"/>
        <v>2.092140597330467</v>
      </c>
      <c r="N155">
        <f t="shared" si="32"/>
        <v>1.9156330260447352</v>
      </c>
    </row>
    <row r="156" spans="1:14" x14ac:dyDescent="0.25">
      <c r="A156" s="4">
        <f>IF('True_Odds_Calculator_2-way'!A157="","",'True_Odds_Calculator_2-way'!A157)</f>
        <v>2.2799999999999998</v>
      </c>
      <c r="B156" s="4">
        <f>IF('True_Odds_Calculator_2-way'!B157="","",'True_Odds_Calculator_2-way'!B157)</f>
        <v>1.63</v>
      </c>
      <c r="C156" s="4">
        <f t="shared" si="22"/>
        <v>0.43859649122807021</v>
      </c>
      <c r="D156">
        <f t="shared" si="23"/>
        <v>0.61349693251533743</v>
      </c>
      <c r="E156">
        <f t="shared" si="24"/>
        <v>5.2093423743407641E-2</v>
      </c>
      <c r="F156">
        <f t="shared" si="25"/>
        <v>-0.21698417823700356</v>
      </c>
      <c r="G156">
        <v>0</v>
      </c>
      <c r="H156">
        <f t="shared" si="26"/>
        <v>0.2690776019804112</v>
      </c>
      <c r="I156">
        <f t="shared" si="27"/>
        <v>-1.1135885079684351</v>
      </c>
      <c r="J156">
        <f t="shared" si="28"/>
        <v>1.1135885079684351</v>
      </c>
      <c r="K156">
        <f t="shared" si="29"/>
        <v>0.41230426588576297</v>
      </c>
      <c r="L156">
        <f t="shared" si="30"/>
        <v>0.58769573411423703</v>
      </c>
      <c r="M156">
        <f t="shared" si="31"/>
        <v>2.4253932901995969</v>
      </c>
      <c r="N156">
        <f t="shared" si="32"/>
        <v>1.7015607600201139</v>
      </c>
    </row>
    <row r="157" spans="1:14" x14ac:dyDescent="0.25">
      <c r="A157" s="4">
        <f>IF('True_Odds_Calculator_2-way'!A158="","",'True_Odds_Calculator_2-way'!A158)</f>
        <v>2.2400000000000002</v>
      </c>
      <c r="B157" s="4">
        <f>IF('True_Odds_Calculator_2-way'!B158="","",'True_Odds_Calculator_2-way'!B158)</f>
        <v>1.65</v>
      </c>
      <c r="C157" s="4">
        <f t="shared" si="22"/>
        <v>0.4464285714285714</v>
      </c>
      <c r="D157">
        <f t="shared" si="23"/>
        <v>0.60606060606060608</v>
      </c>
      <c r="E157">
        <f t="shared" si="24"/>
        <v>5.2489177489177585E-2</v>
      </c>
      <c r="F157">
        <f t="shared" si="25"/>
        <v>-0.21807359307359298</v>
      </c>
      <c r="G157">
        <v>0</v>
      </c>
      <c r="H157">
        <f t="shared" si="26"/>
        <v>0.27056277056277056</v>
      </c>
      <c r="I157">
        <f t="shared" si="27"/>
        <v>-1.1138647983852827</v>
      </c>
      <c r="J157">
        <f t="shared" si="28"/>
        <v>1.1138647983852827</v>
      </c>
      <c r="K157">
        <f t="shared" si="29"/>
        <v>0.41995767372633486</v>
      </c>
      <c r="L157">
        <f t="shared" si="30"/>
        <v>0.58004232627366503</v>
      </c>
      <c r="M157">
        <f t="shared" si="31"/>
        <v>2.3811923499977508</v>
      </c>
      <c r="N157">
        <f t="shared" si="32"/>
        <v>1.7240121189504336</v>
      </c>
    </row>
    <row r="158" spans="1:14" x14ac:dyDescent="0.25">
      <c r="A158" s="4">
        <f>IF('True_Odds_Calculator_2-way'!A159="","",'True_Odds_Calculator_2-way'!A159)</f>
        <v>2.42</v>
      </c>
      <c r="B158" s="4">
        <f>IF('True_Odds_Calculator_2-way'!B159="","",'True_Odds_Calculator_2-way'!B159)</f>
        <v>1.56</v>
      </c>
      <c r="C158" s="4">
        <f t="shared" si="22"/>
        <v>0.41322314049586778</v>
      </c>
      <c r="D158">
        <f t="shared" si="23"/>
        <v>0.64102564102564097</v>
      </c>
      <c r="E158">
        <f t="shared" si="24"/>
        <v>5.4248781521508693E-2</v>
      </c>
      <c r="F158">
        <f t="shared" si="25"/>
        <v>-0.21063784700148347</v>
      </c>
      <c r="G158">
        <v>0</v>
      </c>
      <c r="H158">
        <f t="shared" si="26"/>
        <v>0.26488662852299216</v>
      </c>
      <c r="I158">
        <f t="shared" si="27"/>
        <v>-1.1214032600406412</v>
      </c>
      <c r="J158">
        <f t="shared" si="28"/>
        <v>1.1214032600406412</v>
      </c>
      <c r="K158">
        <f t="shared" si="29"/>
        <v>0.38574403765618398</v>
      </c>
      <c r="L158">
        <f t="shared" si="30"/>
        <v>0.61425596234381619</v>
      </c>
      <c r="M158">
        <f t="shared" si="31"/>
        <v>2.5923926292577102</v>
      </c>
      <c r="N158">
        <f t="shared" si="32"/>
        <v>1.6279858256227591</v>
      </c>
    </row>
    <row r="159" spans="1:14" x14ac:dyDescent="0.25">
      <c r="A159" s="4">
        <f>IF('True_Odds_Calculator_2-way'!A160="","",'True_Odds_Calculator_2-way'!A160)</f>
        <v>1.44</v>
      </c>
      <c r="B159" s="4">
        <f>IF('True_Odds_Calculator_2-way'!B160="","",'True_Odds_Calculator_2-way'!B160)</f>
        <v>2.95</v>
      </c>
      <c r="C159" s="4">
        <f t="shared" si="22"/>
        <v>0.69444444444444442</v>
      </c>
      <c r="D159">
        <f t="shared" si="23"/>
        <v>0.33898305084745761</v>
      </c>
      <c r="E159">
        <f t="shared" si="24"/>
        <v>3.3427495291902032E-2</v>
      </c>
      <c r="F159">
        <f t="shared" si="25"/>
        <v>-0.20197740112994356</v>
      </c>
      <c r="G159">
        <v>0</v>
      </c>
      <c r="H159">
        <f t="shared" si="26"/>
        <v>0.23540489642184556</v>
      </c>
      <c r="I159">
        <f t="shared" si="27"/>
        <v>-1.0795837927188261</v>
      </c>
      <c r="J159">
        <f t="shared" si="28"/>
        <v>1.0795837927188261</v>
      </c>
      <c r="K159">
        <f t="shared" si="29"/>
        <v>0.67795834824321011</v>
      </c>
      <c r="L159">
        <f t="shared" si="30"/>
        <v>0.32204165175679</v>
      </c>
      <c r="M159">
        <f t="shared" si="31"/>
        <v>1.4750168687962832</v>
      </c>
      <c r="N159">
        <f t="shared" si="32"/>
        <v>3.105188395801711</v>
      </c>
    </row>
    <row r="160" spans="1:14" x14ac:dyDescent="0.25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2.6</v>
      </c>
      <c r="C160" s="4">
        <f t="shared" si="22"/>
        <v>0.64516129032258063</v>
      </c>
      <c r="D160">
        <f t="shared" si="23"/>
        <v>0.38461538461538458</v>
      </c>
      <c r="E160">
        <f t="shared" si="24"/>
        <v>2.9776674937965097E-2</v>
      </c>
      <c r="F160">
        <f t="shared" si="25"/>
        <v>-0.21836228287841208</v>
      </c>
      <c r="G160">
        <v>0</v>
      </c>
      <c r="H160">
        <f t="shared" si="26"/>
        <v>0.24813895781637715</v>
      </c>
      <c r="I160">
        <f t="shared" si="27"/>
        <v>-1.0660035817780518</v>
      </c>
      <c r="J160">
        <f t="shared" si="28"/>
        <v>1.0660035817780518</v>
      </c>
      <c r="K160">
        <f t="shared" si="29"/>
        <v>0.63039699812887073</v>
      </c>
      <c r="L160">
        <f t="shared" si="30"/>
        <v>0.36960300187112949</v>
      </c>
      <c r="M160">
        <f t="shared" si="31"/>
        <v>1.5863019699779282</v>
      </c>
      <c r="N160">
        <f t="shared" si="32"/>
        <v>2.7056057308448831</v>
      </c>
    </row>
    <row r="161" spans="1:14" x14ac:dyDescent="0.25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22"/>
        <v>0.64935064935064934</v>
      </c>
      <c r="D161">
        <f t="shared" si="23"/>
        <v>0.38022813688212931</v>
      </c>
      <c r="E161">
        <f t="shared" si="24"/>
        <v>2.9578786232778764E-2</v>
      </c>
      <c r="F161">
        <f t="shared" si="25"/>
        <v>-0.21732260135301951</v>
      </c>
      <c r="G161">
        <v>0</v>
      </c>
      <c r="H161">
        <f t="shared" si="26"/>
        <v>0.24690138758579824</v>
      </c>
      <c r="I161">
        <f t="shared" si="27"/>
        <v>-1.0658824656517991</v>
      </c>
      <c r="J161">
        <f t="shared" si="28"/>
        <v>1.0658824656517991</v>
      </c>
      <c r="K161">
        <f t="shared" si="29"/>
        <v>0.63468830617732719</v>
      </c>
      <c r="L161">
        <f t="shared" si="30"/>
        <v>0.3653116938226727</v>
      </c>
      <c r="M161">
        <f t="shared" si="31"/>
        <v>1.5755765314519714</v>
      </c>
      <c r="N161">
        <f t="shared" si="32"/>
        <v>2.7373884190124329</v>
      </c>
    </row>
    <row r="162" spans="1:14" x14ac:dyDescent="0.25">
      <c r="A162" s="4">
        <f>IF('True_Odds_Calculator_2-way'!A163="","",'True_Odds_Calculator_2-way'!A163)</f>
        <v>1.56</v>
      </c>
      <c r="B162" s="4">
        <f>IF('True_Odds_Calculator_2-way'!B163="","",'True_Odds_Calculator_2-way'!B163)</f>
        <v>2.57</v>
      </c>
      <c r="C162" s="4">
        <f t="shared" si="22"/>
        <v>0.64102564102564097</v>
      </c>
      <c r="D162">
        <f t="shared" si="23"/>
        <v>0.38910505836575876</v>
      </c>
      <c r="E162">
        <f t="shared" si="24"/>
        <v>3.0130699391399673E-2</v>
      </c>
      <c r="F162">
        <f t="shared" si="25"/>
        <v>-0.2192956200738303</v>
      </c>
      <c r="G162">
        <v>0</v>
      </c>
      <c r="H162">
        <f t="shared" si="26"/>
        <v>0.24942631946522995</v>
      </c>
      <c r="I162">
        <f t="shared" si="27"/>
        <v>-1.066488459484171</v>
      </c>
      <c r="J162">
        <f t="shared" si="28"/>
        <v>1.066488459484171</v>
      </c>
      <c r="K162">
        <f t="shared" si="29"/>
        <v>0.62608252120942243</v>
      </c>
      <c r="L162">
        <f t="shared" si="30"/>
        <v>0.37391747879057763</v>
      </c>
      <c r="M162">
        <f t="shared" si="31"/>
        <v>1.5972335373111359</v>
      </c>
      <c r="N162">
        <f t="shared" si="32"/>
        <v>2.6743868813901486</v>
      </c>
    </row>
    <row r="163" spans="1:14" x14ac:dyDescent="0.25">
      <c r="A163" s="4">
        <f>IF('True_Odds_Calculator_2-way'!A164="","",'True_Odds_Calculator_2-way'!A164)</f>
        <v>1.69</v>
      </c>
      <c r="B163" s="4">
        <f>IF('True_Odds_Calculator_2-way'!B164="","",'True_Odds_Calculator_2-way'!B164)</f>
        <v>2.2799999999999998</v>
      </c>
      <c r="C163" s="4">
        <f t="shared" si="22"/>
        <v>0.59171597633136097</v>
      </c>
      <c r="D163">
        <f t="shared" si="23"/>
        <v>0.43859649122807021</v>
      </c>
      <c r="E163">
        <f t="shared" si="24"/>
        <v>3.0312467559431067E-2</v>
      </c>
      <c r="F163">
        <f t="shared" si="25"/>
        <v>-0.22921208346309574</v>
      </c>
      <c r="G163">
        <v>0</v>
      </c>
      <c r="H163">
        <f t="shared" si="26"/>
        <v>0.25952455102252675</v>
      </c>
      <c r="I163">
        <f t="shared" si="27"/>
        <v>-1.0640706634484354</v>
      </c>
      <c r="J163">
        <f t="shared" si="28"/>
        <v>1.0640706634484354</v>
      </c>
      <c r="K163">
        <f t="shared" si="29"/>
        <v>0.57663184752939267</v>
      </c>
      <c r="L163">
        <f t="shared" si="30"/>
        <v>0.42336815247060766</v>
      </c>
      <c r="M163">
        <f t="shared" si="31"/>
        <v>1.7342087577794201</v>
      </c>
      <c r="N163">
        <f t="shared" si="32"/>
        <v>2.3620104492139973</v>
      </c>
    </row>
    <row r="164" spans="1:14" x14ac:dyDescent="0.25">
      <c r="A164" s="4">
        <f>IF('True_Odds_Calculator_2-way'!A165="","",'True_Odds_Calculator_2-way'!A165)</f>
        <v>1.51</v>
      </c>
      <c r="B164" s="4">
        <f>IF('True_Odds_Calculator_2-way'!B165="","",'True_Odds_Calculator_2-way'!B165)</f>
        <v>2.7</v>
      </c>
      <c r="C164" s="4">
        <f t="shared" si="22"/>
        <v>0.66225165562913912</v>
      </c>
      <c r="D164">
        <f t="shared" si="23"/>
        <v>0.37037037037037035</v>
      </c>
      <c r="E164">
        <f t="shared" si="24"/>
        <v>3.2622025999509585E-2</v>
      </c>
      <c r="F164">
        <f t="shared" si="25"/>
        <v>-0.21265636497424567</v>
      </c>
      <c r="G164">
        <v>0</v>
      </c>
      <c r="H164">
        <f t="shared" si="26"/>
        <v>0.24527839097375523</v>
      </c>
      <c r="I164">
        <f t="shared" si="27"/>
        <v>-1.0739657990297378</v>
      </c>
      <c r="J164">
        <f t="shared" si="28"/>
        <v>1.0739657990297378</v>
      </c>
      <c r="K164">
        <f t="shared" si="29"/>
        <v>0.64611063213547693</v>
      </c>
      <c r="L164">
        <f t="shared" si="30"/>
        <v>0.35388936786452291</v>
      </c>
      <c r="M164">
        <f t="shared" si="31"/>
        <v>1.5477225575051663</v>
      </c>
      <c r="N164">
        <f t="shared" si="32"/>
        <v>2.8257418583505545</v>
      </c>
    </row>
    <row r="165" spans="1:14" x14ac:dyDescent="0.25">
      <c r="A165" s="4">
        <f>IF('True_Odds_Calculator_2-way'!A166="","",'True_Odds_Calculator_2-way'!A166)</f>
        <v>1.58</v>
      </c>
      <c r="B165" s="4">
        <f>IF('True_Odds_Calculator_2-way'!B166="","",'True_Odds_Calculator_2-way'!B166)</f>
        <v>2.5</v>
      </c>
      <c r="C165" s="4">
        <f t="shared" si="22"/>
        <v>0.63291139240506322</v>
      </c>
      <c r="D165">
        <f t="shared" si="23"/>
        <v>0.4</v>
      </c>
      <c r="E165">
        <f t="shared" si="24"/>
        <v>3.2911392405063244E-2</v>
      </c>
      <c r="F165">
        <f t="shared" si="25"/>
        <v>-0.22025316455696209</v>
      </c>
      <c r="G165">
        <v>0</v>
      </c>
      <c r="H165">
        <f t="shared" si="26"/>
        <v>0.25316455696202528</v>
      </c>
      <c r="I165">
        <f t="shared" si="27"/>
        <v>-1.0721125348377945</v>
      </c>
      <c r="J165">
        <f t="shared" si="28"/>
        <v>1.0721125348377945</v>
      </c>
      <c r="K165">
        <f t="shared" si="29"/>
        <v>0.61658923335991145</v>
      </c>
      <c r="L165">
        <f t="shared" si="30"/>
        <v>0.38341076664008866</v>
      </c>
      <c r="M165">
        <f t="shared" si="31"/>
        <v>1.6218252702059208</v>
      </c>
      <c r="N165">
        <f t="shared" si="32"/>
        <v>2.6081688022566918</v>
      </c>
    </row>
    <row r="166" spans="1:14" x14ac:dyDescent="0.25">
      <c r="A166" s="4">
        <f>IF('True_Odds_Calculator_2-way'!A167="","",'True_Odds_Calculator_2-way'!A167)</f>
        <v>1.5</v>
      </c>
      <c r="B166" s="4">
        <f>IF('True_Odds_Calculator_2-way'!B167="","",'True_Odds_Calculator_2-way'!B167)</f>
        <v>2.7</v>
      </c>
      <c r="C166" s="4">
        <f t="shared" si="22"/>
        <v>0.66666666666666663</v>
      </c>
      <c r="D166">
        <f t="shared" si="23"/>
        <v>0.37037037037037035</v>
      </c>
      <c r="E166">
        <f t="shared" si="24"/>
        <v>3.7037037037036979E-2</v>
      </c>
      <c r="F166">
        <f t="shared" si="25"/>
        <v>-0.20987654320987659</v>
      </c>
      <c r="G166">
        <v>0</v>
      </c>
      <c r="H166">
        <f t="shared" si="26"/>
        <v>0.24691358024691357</v>
      </c>
      <c r="I166">
        <f t="shared" si="27"/>
        <v>-1.0846522890932806</v>
      </c>
      <c r="J166">
        <f t="shared" si="28"/>
        <v>1.0846522890932806</v>
      </c>
      <c r="K166">
        <f t="shared" si="29"/>
        <v>0.64837129522559278</v>
      </c>
      <c r="L166">
        <f t="shared" si="30"/>
        <v>0.35162870477440739</v>
      </c>
      <c r="M166">
        <f t="shared" si="31"/>
        <v>1.5423261445466403</v>
      </c>
      <c r="N166">
        <f t="shared" si="32"/>
        <v>2.8439088914585766</v>
      </c>
    </row>
    <row r="167" spans="1:14" x14ac:dyDescent="0.25">
      <c r="A167" s="4">
        <f>IF('True_Odds_Calculator_2-way'!A168="","",'True_Odds_Calculator_2-way'!A168)</f>
        <v>1.71</v>
      </c>
      <c r="B167" s="4">
        <f>IF('True_Odds_Calculator_2-way'!B168="","",'True_Odds_Calculator_2-way'!B168)</f>
        <v>2.2200000000000002</v>
      </c>
      <c r="C167" s="4">
        <f t="shared" si="22"/>
        <v>0.58479532163742687</v>
      </c>
      <c r="D167">
        <f t="shared" si="23"/>
        <v>0.4504504504504504</v>
      </c>
      <c r="E167">
        <f t="shared" si="24"/>
        <v>3.5245772087877381E-2</v>
      </c>
      <c r="F167">
        <f t="shared" si="25"/>
        <v>-0.2281755439650176</v>
      </c>
      <c r="G167">
        <v>0</v>
      </c>
      <c r="H167">
        <f t="shared" si="26"/>
        <v>0.26342131605289498</v>
      </c>
      <c r="I167">
        <f t="shared" si="27"/>
        <v>-1.0744616281415775</v>
      </c>
      <c r="J167">
        <f t="shared" si="28"/>
        <v>1.0744616281415775</v>
      </c>
      <c r="K167">
        <f t="shared" si="29"/>
        <v>0.56725752490934445</v>
      </c>
      <c r="L167">
        <f t="shared" si="30"/>
        <v>0.43274247509065539</v>
      </c>
      <c r="M167">
        <f t="shared" si="31"/>
        <v>1.7628677559805201</v>
      </c>
      <c r="N167">
        <f t="shared" si="32"/>
        <v>2.310843186332725</v>
      </c>
    </row>
    <row r="168" spans="1:14" x14ac:dyDescent="0.25">
      <c r="A168" s="4">
        <f>IF('True_Odds_Calculator_2-way'!A169="","",'True_Odds_Calculator_2-way'!A169)</f>
        <v>1.53</v>
      </c>
      <c r="B168" s="4">
        <f>IF('True_Odds_Calculator_2-way'!B169="","",'True_Odds_Calculator_2-way'!B169)</f>
        <v>2.61</v>
      </c>
      <c r="C168" s="4">
        <f t="shared" si="22"/>
        <v>0.65359477124183007</v>
      </c>
      <c r="D168">
        <f t="shared" si="23"/>
        <v>0.38314176245210729</v>
      </c>
      <c r="E168">
        <f t="shared" si="24"/>
        <v>3.6736533693937368E-2</v>
      </c>
      <c r="F168">
        <f t="shared" si="25"/>
        <v>-0.21368291888913937</v>
      </c>
      <c r="G168">
        <v>0</v>
      </c>
      <c r="H168">
        <f t="shared" si="26"/>
        <v>0.25041945258307668</v>
      </c>
      <c r="I168">
        <f t="shared" si="27"/>
        <v>-1.0825528985483326</v>
      </c>
      <c r="J168">
        <f t="shared" si="28"/>
        <v>1.0825528985483326</v>
      </c>
      <c r="K168">
        <f t="shared" si="29"/>
        <v>0.63542371450806256</v>
      </c>
      <c r="L168">
        <f t="shared" si="30"/>
        <v>0.36457628549193738</v>
      </c>
      <c r="M168">
        <f t="shared" si="31"/>
        <v>1.5737530362306167</v>
      </c>
      <c r="N168">
        <f t="shared" si="32"/>
        <v>2.7429101666628148</v>
      </c>
    </row>
    <row r="169" spans="1:14" x14ac:dyDescent="0.25">
      <c r="A169" s="4">
        <f>IF('True_Odds_Calculator_2-way'!A170="","",'True_Odds_Calculator_2-way'!A170)</f>
        <v>1.58</v>
      </c>
      <c r="B169" s="4">
        <f>IF('True_Odds_Calculator_2-way'!B170="","",'True_Odds_Calculator_2-way'!B170)</f>
        <v>2.4900000000000002</v>
      </c>
      <c r="C169" s="4">
        <f t="shared" si="22"/>
        <v>0.63291139240506322</v>
      </c>
      <c r="D169">
        <f t="shared" si="23"/>
        <v>0.40160642570281119</v>
      </c>
      <c r="E169">
        <f t="shared" si="24"/>
        <v>3.4517818107874465E-2</v>
      </c>
      <c r="F169">
        <f t="shared" si="25"/>
        <v>-0.21966346398251235</v>
      </c>
      <c r="G169">
        <v>0</v>
      </c>
      <c r="H169">
        <f t="shared" si="26"/>
        <v>0.25418128209038682</v>
      </c>
      <c r="I169">
        <f t="shared" si="27"/>
        <v>-1.0757042116817492</v>
      </c>
      <c r="J169">
        <f t="shared" si="28"/>
        <v>1.0757042116817492</v>
      </c>
      <c r="K169">
        <f t="shared" si="29"/>
        <v>0.61579826402706817</v>
      </c>
      <c r="L169">
        <f t="shared" si="30"/>
        <v>0.38420173597293183</v>
      </c>
      <c r="M169">
        <f t="shared" si="31"/>
        <v>1.6239084427754149</v>
      </c>
      <c r="N169">
        <f t="shared" si="32"/>
        <v>2.6027992754058067</v>
      </c>
    </row>
    <row r="170" spans="1:14" x14ac:dyDescent="0.25">
      <c r="A170" s="4">
        <f>IF('True_Odds_Calculator_2-way'!A171="","",'True_Odds_Calculator_2-way'!A171)</f>
        <v>1.56</v>
      </c>
      <c r="B170" s="4">
        <f>IF('True_Odds_Calculator_2-way'!B171="","",'True_Odds_Calculator_2-way'!B171)</f>
        <v>2.52</v>
      </c>
      <c r="C170" s="4">
        <f t="shared" si="22"/>
        <v>0.64102564102564097</v>
      </c>
      <c r="D170">
        <f t="shared" si="23"/>
        <v>0.3968253968253968</v>
      </c>
      <c r="E170">
        <f t="shared" si="24"/>
        <v>3.7851037851037717E-2</v>
      </c>
      <c r="F170">
        <f t="shared" si="25"/>
        <v>-0.21652421652421661</v>
      </c>
      <c r="G170">
        <v>0</v>
      </c>
      <c r="H170">
        <f t="shared" si="26"/>
        <v>0.25437525437525432</v>
      </c>
      <c r="I170">
        <f t="shared" si="27"/>
        <v>-1.0838874619051497</v>
      </c>
      <c r="J170">
        <f t="shared" si="28"/>
        <v>1.0838874619051497</v>
      </c>
      <c r="K170">
        <f t="shared" si="29"/>
        <v>0.62228645044410036</v>
      </c>
      <c r="L170">
        <f t="shared" si="30"/>
        <v>0.3777135495558997</v>
      </c>
      <c r="M170">
        <f t="shared" si="31"/>
        <v>1.6069769786668839</v>
      </c>
      <c r="N170">
        <f t="shared" si="32"/>
        <v>2.6475089420958278</v>
      </c>
    </row>
    <row r="171" spans="1:14" x14ac:dyDescent="0.25">
      <c r="A171" s="4">
        <f>IF('True_Odds_Calculator_2-way'!A172="","",'True_Odds_Calculator_2-way'!A172)</f>
        <v>1.51</v>
      </c>
      <c r="B171" s="4">
        <f>IF('True_Odds_Calculator_2-way'!B172="","",'True_Odds_Calculator_2-way'!B172)</f>
        <v>2.65</v>
      </c>
      <c r="C171" s="4">
        <f t="shared" si="22"/>
        <v>0.66225165562913912</v>
      </c>
      <c r="D171">
        <f t="shared" si="23"/>
        <v>0.37735849056603776</v>
      </c>
      <c r="E171">
        <f t="shared" si="24"/>
        <v>3.9610146195176998E-2</v>
      </c>
      <c r="F171">
        <f t="shared" si="25"/>
        <v>-0.21029613894789434</v>
      </c>
      <c r="G171">
        <v>0</v>
      </c>
      <c r="H171">
        <f t="shared" si="26"/>
        <v>0.24990628514307139</v>
      </c>
      <c r="I171">
        <f t="shared" si="27"/>
        <v>-1.0901165669462149</v>
      </c>
      <c r="J171">
        <f t="shared" si="28"/>
        <v>1.0901165669462149</v>
      </c>
      <c r="K171">
        <f t="shared" si="29"/>
        <v>0.64269027097786013</v>
      </c>
      <c r="L171">
        <f t="shared" si="30"/>
        <v>0.35730972902213964</v>
      </c>
      <c r="M171">
        <f t="shared" si="31"/>
        <v>1.5559594491425695</v>
      </c>
      <c r="N171">
        <f t="shared" si="32"/>
        <v>2.7986923354612547</v>
      </c>
    </row>
    <row r="172" spans="1:14" x14ac:dyDescent="0.25">
      <c r="A172" s="4">
        <f>IF('True_Odds_Calculator_2-way'!A173="","",'True_Odds_Calculator_2-way'!A173)</f>
        <v>2.15</v>
      </c>
      <c r="B172" s="4">
        <f>IF('True_Odds_Calculator_2-way'!B173="","",'True_Odds_Calculator_2-way'!B173)</f>
        <v>1.78</v>
      </c>
      <c r="C172" s="4">
        <f t="shared" si="22"/>
        <v>0.46511627906976744</v>
      </c>
      <c r="D172">
        <f t="shared" si="23"/>
        <v>0.5617977528089888</v>
      </c>
      <c r="E172">
        <f t="shared" si="24"/>
        <v>2.6914031878756184E-2</v>
      </c>
      <c r="F172">
        <f t="shared" si="25"/>
        <v>-0.23438724849751769</v>
      </c>
      <c r="G172">
        <v>0</v>
      </c>
      <c r="H172">
        <f t="shared" si="26"/>
        <v>0.26130128037627387</v>
      </c>
      <c r="I172">
        <f t="shared" si="27"/>
        <v>-1.0558537785999174</v>
      </c>
      <c r="J172">
        <f t="shared" si="28"/>
        <v>1.0558537785999174</v>
      </c>
      <c r="K172">
        <f t="shared" si="29"/>
        <v>0.45162389028142153</v>
      </c>
      <c r="L172">
        <f t="shared" si="30"/>
        <v>0.54837610971857853</v>
      </c>
      <c r="M172">
        <f t="shared" si="31"/>
        <v>2.214231845389905</v>
      </c>
      <c r="N172">
        <f t="shared" si="32"/>
        <v>1.8235659473079355</v>
      </c>
    </row>
    <row r="173" spans="1:14" x14ac:dyDescent="0.25">
      <c r="A173" s="4">
        <f>IF('True_Odds_Calculator_2-way'!A174="","",'True_Odds_Calculator_2-way'!A174)</f>
        <v>1.86</v>
      </c>
      <c r="B173" s="4">
        <f>IF('True_Odds_Calculator_2-way'!B174="","",'True_Odds_Calculator_2-way'!B174)</f>
        <v>2.06</v>
      </c>
      <c r="C173" s="4">
        <f t="shared" si="22"/>
        <v>0.5376344086021505</v>
      </c>
      <c r="D173">
        <f t="shared" si="23"/>
        <v>0.4854368932038835</v>
      </c>
      <c r="E173">
        <f t="shared" si="24"/>
        <v>2.3071301806034006E-2</v>
      </c>
      <c r="F173">
        <f t="shared" si="25"/>
        <v>-0.23791627518530123</v>
      </c>
      <c r="G173">
        <v>0</v>
      </c>
      <c r="H173">
        <f t="shared" si="26"/>
        <v>0.26098757699133518</v>
      </c>
      <c r="I173">
        <f t="shared" si="27"/>
        <v>-1.0473644811127694</v>
      </c>
      <c r="J173">
        <f t="shared" si="28"/>
        <v>1.0473644811127694</v>
      </c>
      <c r="K173">
        <f t="shared" si="29"/>
        <v>0.52611269508799574</v>
      </c>
      <c r="L173">
        <f t="shared" si="30"/>
        <v>0.47388730491200443</v>
      </c>
      <c r="M173">
        <f t="shared" si="31"/>
        <v>1.9007334537569818</v>
      </c>
      <c r="N173">
        <f t="shared" si="32"/>
        <v>2.1102063499795354</v>
      </c>
    </row>
    <row r="174" spans="1:14" x14ac:dyDescent="0.25">
      <c r="A174" s="4">
        <f>IF('True_Odds_Calculator_2-way'!A175="","",'True_Odds_Calculator_2-way'!A175)</f>
        <v>2.5499999999999998</v>
      </c>
      <c r="B174" s="4">
        <f>IF('True_Odds_Calculator_2-way'!B175="","",'True_Odds_Calculator_2-way'!B175)</f>
        <v>1.57</v>
      </c>
      <c r="C174" s="4">
        <f t="shared" si="22"/>
        <v>0.39215686274509809</v>
      </c>
      <c r="D174">
        <f t="shared" si="23"/>
        <v>0.63694267515923564</v>
      </c>
      <c r="E174">
        <f t="shared" si="24"/>
        <v>2.9099537904333728E-2</v>
      </c>
      <c r="F174">
        <f t="shared" si="25"/>
        <v>-0.22068190333458226</v>
      </c>
      <c r="G174">
        <v>0</v>
      </c>
      <c r="H174">
        <f t="shared" si="26"/>
        <v>0.24978144123891596</v>
      </c>
      <c r="I174">
        <f t="shared" si="27"/>
        <v>-1.0638899909514294</v>
      </c>
      <c r="J174">
        <f t="shared" si="28"/>
        <v>1.0638899909514294</v>
      </c>
      <c r="K174">
        <f t="shared" si="29"/>
        <v>0.37749674184243676</v>
      </c>
      <c r="L174">
        <f t="shared" si="30"/>
        <v>0.62250325815756336</v>
      </c>
      <c r="M174">
        <f t="shared" si="31"/>
        <v>2.6490294859747152</v>
      </c>
      <c r="N174">
        <f t="shared" si="32"/>
        <v>1.6064172948423148</v>
      </c>
    </row>
    <row r="175" spans="1:14" x14ac:dyDescent="0.25">
      <c r="A175" s="4">
        <f>IF('True_Odds_Calculator_2-way'!A176="","",'True_Odds_Calculator_2-way'!A176)</f>
        <v>1.33</v>
      </c>
      <c r="B175" s="4">
        <f>IF('True_Odds_Calculator_2-way'!B176="","",'True_Odds_Calculator_2-way'!B176)</f>
        <v>3.48</v>
      </c>
      <c r="C175" s="4">
        <f t="shared" si="22"/>
        <v>0.75187969924812026</v>
      </c>
      <c r="D175">
        <f t="shared" si="23"/>
        <v>0.28735632183908044</v>
      </c>
      <c r="E175">
        <f t="shared" si="24"/>
        <v>3.9236021087200701E-2</v>
      </c>
      <c r="F175">
        <f t="shared" si="25"/>
        <v>-0.17682136375421309</v>
      </c>
      <c r="G175">
        <v>0</v>
      </c>
      <c r="H175">
        <f t="shared" si="26"/>
        <v>0.21605738484141385</v>
      </c>
      <c r="I175">
        <f t="shared" si="27"/>
        <v>-1.1053942207134546</v>
      </c>
      <c r="J175">
        <f t="shared" si="28"/>
        <v>1.1053942207134546</v>
      </c>
      <c r="K175">
        <f t="shared" si="29"/>
        <v>0.73271877663632945</v>
      </c>
      <c r="L175">
        <f t="shared" si="30"/>
        <v>0.26728122336367038</v>
      </c>
      <c r="M175">
        <f t="shared" si="31"/>
        <v>1.3647800928354403</v>
      </c>
      <c r="N175">
        <f t="shared" si="32"/>
        <v>3.7413776673693677</v>
      </c>
    </row>
    <row r="176" spans="1:14" x14ac:dyDescent="0.25">
      <c r="A176" s="4">
        <f>IF('True_Odds_Calculator_2-way'!A177="","",'True_Odds_Calculator_2-way'!A177)</f>
        <v>2.4500000000000002</v>
      </c>
      <c r="B176" s="4">
        <f>IF('True_Odds_Calculator_2-way'!B177="","",'True_Odds_Calculator_2-way'!B177)</f>
        <v>1.58</v>
      </c>
      <c r="C176" s="4">
        <f t="shared" si="22"/>
        <v>0.4081632653061224</v>
      </c>
      <c r="D176">
        <f t="shared" si="23"/>
        <v>0.63291139240506322</v>
      </c>
      <c r="E176">
        <f t="shared" si="24"/>
        <v>4.1074657711185569E-2</v>
      </c>
      <c r="F176">
        <f t="shared" si="25"/>
        <v>-0.21725652286230956</v>
      </c>
      <c r="G176">
        <v>0</v>
      </c>
      <c r="H176">
        <f t="shared" si="26"/>
        <v>0.25833118057349519</v>
      </c>
      <c r="I176">
        <f t="shared" si="27"/>
        <v>-1.0904405724718547</v>
      </c>
      <c r="J176">
        <f t="shared" si="28"/>
        <v>1.0904405724718547</v>
      </c>
      <c r="K176">
        <f t="shared" si="29"/>
        <v>0.38742588672279316</v>
      </c>
      <c r="L176">
        <f t="shared" si="30"/>
        <v>0.6125741132772069</v>
      </c>
      <c r="M176">
        <f t="shared" si="31"/>
        <v>2.5811388300841895</v>
      </c>
      <c r="N176">
        <f t="shared" si="32"/>
        <v>1.6324555320336758</v>
      </c>
    </row>
    <row r="177" spans="1:14" x14ac:dyDescent="0.25">
      <c r="A177" s="4">
        <f>IF('True_Odds_Calculator_2-way'!A178="","",'True_Odds_Calculator_2-way'!A178)</f>
        <v>2.71</v>
      </c>
      <c r="B177" s="4">
        <f>IF('True_Odds_Calculator_2-way'!B178="","",'True_Odds_Calculator_2-way'!B178)</f>
        <v>1.49</v>
      </c>
      <c r="C177" s="4">
        <f t="shared" si="22"/>
        <v>0.36900369003690037</v>
      </c>
      <c r="D177">
        <f t="shared" si="23"/>
        <v>0.67114093959731547</v>
      </c>
      <c r="E177">
        <f t="shared" si="24"/>
        <v>4.0144629634215834E-2</v>
      </c>
      <c r="F177">
        <f t="shared" si="25"/>
        <v>-0.20750885361202598</v>
      </c>
      <c r="G177">
        <v>0</v>
      </c>
      <c r="H177">
        <f t="shared" si="26"/>
        <v>0.24765348324624187</v>
      </c>
      <c r="I177">
        <f t="shared" si="27"/>
        <v>-1.0924558755741038</v>
      </c>
      <c r="J177">
        <f t="shared" si="28"/>
        <v>1.0924558755741038</v>
      </c>
      <c r="K177">
        <f t="shared" si="29"/>
        <v>0.34866293290454203</v>
      </c>
      <c r="L177">
        <f t="shared" si="30"/>
        <v>0.6513370670954578</v>
      </c>
      <c r="M177">
        <f t="shared" si="31"/>
        <v>2.8680995472317186</v>
      </c>
      <c r="N177">
        <f t="shared" si="32"/>
        <v>1.5353033790313109</v>
      </c>
    </row>
    <row r="178" spans="1:14" x14ac:dyDescent="0.25">
      <c r="A178" s="4">
        <f>IF('True_Odds_Calculator_2-way'!A179="","",'True_Odds_Calculator_2-way'!A179)</f>
        <v>2.95</v>
      </c>
      <c r="B178" s="4">
        <f>IF('True_Odds_Calculator_2-way'!B179="","",'True_Odds_Calculator_2-way'!B179)</f>
        <v>1.42</v>
      </c>
      <c r="C178" s="4">
        <f t="shared" si="22"/>
        <v>0.33898305084745761</v>
      </c>
      <c r="D178">
        <f t="shared" si="23"/>
        <v>0.70422535211267612</v>
      </c>
      <c r="E178">
        <f t="shared" si="24"/>
        <v>4.3208402960133618E-2</v>
      </c>
      <c r="F178">
        <f t="shared" si="25"/>
        <v>-0.19551205538314642</v>
      </c>
      <c r="G178">
        <v>0</v>
      </c>
      <c r="H178">
        <f t="shared" si="26"/>
        <v>0.23872045834328004</v>
      </c>
      <c r="I178">
        <f t="shared" si="27"/>
        <v>-1.1049892402196595</v>
      </c>
      <c r="J178">
        <f t="shared" si="28"/>
        <v>1.1049892402196595</v>
      </c>
      <c r="K178">
        <f t="shared" si="29"/>
        <v>0.31698443643130814</v>
      </c>
      <c r="L178">
        <f t="shared" si="30"/>
        <v>0.68301556356869209</v>
      </c>
      <c r="M178">
        <f t="shared" si="31"/>
        <v>3.1547290184283359</v>
      </c>
      <c r="N178">
        <f t="shared" si="32"/>
        <v>1.4640954808922568</v>
      </c>
    </row>
    <row r="179" spans="1:14" x14ac:dyDescent="0.25">
      <c r="A179" s="4">
        <f>IF('True_Odds_Calculator_2-way'!A180="","",'True_Odds_Calculator_2-way'!A180)</f>
        <v>2.36</v>
      </c>
      <c r="B179" s="4">
        <f>IF('True_Odds_Calculator_2-way'!B180="","",'True_Odds_Calculator_2-way'!B180)</f>
        <v>1.63</v>
      </c>
      <c r="C179" s="4">
        <f t="shared" si="22"/>
        <v>0.42372881355932207</v>
      </c>
      <c r="D179">
        <f t="shared" si="23"/>
        <v>0.61349693251533743</v>
      </c>
      <c r="E179">
        <f t="shared" si="24"/>
        <v>3.7225746074659449E-2</v>
      </c>
      <c r="F179">
        <f t="shared" si="25"/>
        <v>-0.2227305812623479</v>
      </c>
      <c r="G179">
        <v>0</v>
      </c>
      <c r="H179">
        <f t="shared" si="26"/>
        <v>0.25995632733700741</v>
      </c>
      <c r="I179">
        <f t="shared" si="27"/>
        <v>-1.0803395392536073</v>
      </c>
      <c r="J179">
        <f t="shared" si="28"/>
        <v>1.0803395392536073</v>
      </c>
      <c r="K179">
        <f t="shared" si="29"/>
        <v>0.40497933867464492</v>
      </c>
      <c r="L179">
        <f t="shared" si="30"/>
        <v>0.59502066132535514</v>
      </c>
      <c r="M179">
        <f t="shared" si="31"/>
        <v>2.4692617733849058</v>
      </c>
      <c r="N179">
        <f t="shared" si="32"/>
        <v>1.6806139097297725</v>
      </c>
    </row>
    <row r="180" spans="1:14" x14ac:dyDescent="0.25">
      <c r="A180" s="4">
        <f>IF('True_Odds_Calculator_2-way'!A181="","",'True_Odds_Calculator_2-way'!A181)</f>
        <v>2.75</v>
      </c>
      <c r="B180" s="4">
        <f>IF('True_Odds_Calculator_2-way'!B181="","",'True_Odds_Calculator_2-way'!B181)</f>
        <v>1.48</v>
      </c>
      <c r="C180" s="4">
        <f t="shared" si="22"/>
        <v>0.36363636363636365</v>
      </c>
      <c r="D180">
        <f t="shared" si="23"/>
        <v>0.67567567567567566</v>
      </c>
      <c r="E180">
        <f t="shared" si="24"/>
        <v>3.9312039312039193E-2</v>
      </c>
      <c r="F180">
        <f t="shared" si="25"/>
        <v>-0.20638820638820654</v>
      </c>
      <c r="G180">
        <v>0</v>
      </c>
      <c r="H180">
        <f t="shared" si="26"/>
        <v>0.24570024570024571</v>
      </c>
      <c r="I180">
        <f t="shared" si="27"/>
        <v>-1.0910894511799616</v>
      </c>
      <c r="J180">
        <f t="shared" si="28"/>
        <v>1.0910894511799616</v>
      </c>
      <c r="K180">
        <f t="shared" si="29"/>
        <v>0.34371270786706143</v>
      </c>
      <c r="L180">
        <f t="shared" si="30"/>
        <v>0.65628729213293868</v>
      </c>
      <c r="M180">
        <f t="shared" si="31"/>
        <v>2.9094065395649333</v>
      </c>
      <c r="N180">
        <f t="shared" si="32"/>
        <v>1.5237229365663816</v>
      </c>
    </row>
    <row r="181" spans="1:14" x14ac:dyDescent="0.25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1.92</v>
      </c>
      <c r="C181" s="4">
        <f t="shared" si="22"/>
        <v>0.5181347150259068</v>
      </c>
      <c r="D181">
        <f t="shared" si="23"/>
        <v>0.52083333333333337</v>
      </c>
      <c r="E181">
        <f t="shared" si="24"/>
        <v>3.8968048359240282E-2</v>
      </c>
      <c r="F181">
        <f t="shared" si="25"/>
        <v>-0.23089378238341951</v>
      </c>
      <c r="G181">
        <v>0</v>
      </c>
      <c r="H181">
        <f t="shared" si="26"/>
        <v>0.26986183074265979</v>
      </c>
      <c r="I181">
        <f t="shared" si="27"/>
        <v>-1.0810968751610268</v>
      </c>
      <c r="J181">
        <f t="shared" si="28"/>
        <v>1.0810968751610268</v>
      </c>
      <c r="K181">
        <f t="shared" si="29"/>
        <v>0.49864863877742077</v>
      </c>
      <c r="L181">
        <f t="shared" si="30"/>
        <v>0.50135136122257906</v>
      </c>
      <c r="M181">
        <f t="shared" si="31"/>
        <v>2.0054200938997546</v>
      </c>
      <c r="N181">
        <f t="shared" si="32"/>
        <v>1.9946091251481448</v>
      </c>
    </row>
    <row r="182" spans="1:14" x14ac:dyDescent="0.25">
      <c r="A182" s="4">
        <f>IF('True_Odds_Calculator_2-way'!A183="","",'True_Odds_Calculator_2-way'!A183)</f>
        <v>1.71</v>
      </c>
      <c r="B182" s="4">
        <f>IF('True_Odds_Calculator_2-way'!B183="","",'True_Odds_Calculator_2-way'!B183)</f>
        <v>2.17</v>
      </c>
      <c r="C182" s="4">
        <f t="shared" si="22"/>
        <v>0.58479532163742687</v>
      </c>
      <c r="D182">
        <f t="shared" si="23"/>
        <v>0.46082949308755761</v>
      </c>
      <c r="E182">
        <f t="shared" si="24"/>
        <v>4.5624814724984475E-2</v>
      </c>
      <c r="F182">
        <f t="shared" si="25"/>
        <v>-0.22386611690516611</v>
      </c>
      <c r="G182">
        <v>0</v>
      </c>
      <c r="H182">
        <f t="shared" si="26"/>
        <v>0.26949093163015064</v>
      </c>
      <c r="I182">
        <f t="shared" si="27"/>
        <v>-1.097180031127722</v>
      </c>
      <c r="J182">
        <f t="shared" si="28"/>
        <v>1.097180031127722</v>
      </c>
      <c r="K182">
        <f t="shared" si="29"/>
        <v>0.56211423509174197</v>
      </c>
      <c r="L182">
        <f t="shared" si="30"/>
        <v>0.43788576490825809</v>
      </c>
      <c r="M182">
        <f t="shared" si="31"/>
        <v>1.7789978221006826</v>
      </c>
      <c r="N182">
        <f t="shared" si="32"/>
        <v>2.283700636419435</v>
      </c>
    </row>
    <row r="183" spans="1:14" x14ac:dyDescent="0.25">
      <c r="A183" s="4">
        <f>IF('True_Odds_Calculator_2-way'!A184="","",'True_Odds_Calculator_2-way'!A184)</f>
        <v>1.56</v>
      </c>
      <c r="B183" s="4">
        <f>IF('True_Odds_Calculator_2-way'!B184="","",'True_Odds_Calculator_2-way'!B184)</f>
        <v>2.48</v>
      </c>
      <c r="C183" s="4">
        <f t="shared" si="22"/>
        <v>0.64102564102564097</v>
      </c>
      <c r="D183">
        <f t="shared" si="23"/>
        <v>0.40322580645161293</v>
      </c>
      <c r="E183">
        <f t="shared" si="24"/>
        <v>4.4251447477253958E-2</v>
      </c>
      <c r="F183">
        <f t="shared" si="25"/>
        <v>-0.2142266335814722</v>
      </c>
      <c r="G183">
        <v>0</v>
      </c>
      <c r="H183">
        <f t="shared" si="26"/>
        <v>0.25847808105872622</v>
      </c>
      <c r="I183">
        <f t="shared" si="27"/>
        <v>-1.0984369379093673</v>
      </c>
      <c r="J183">
        <f t="shared" si="28"/>
        <v>1.0984369379093673</v>
      </c>
      <c r="K183">
        <f t="shared" si="29"/>
        <v>0.61914724550077893</v>
      </c>
      <c r="L183">
        <f t="shared" si="30"/>
        <v>0.38085275449922101</v>
      </c>
      <c r="M183">
        <f t="shared" si="31"/>
        <v>1.6151246852292456</v>
      </c>
      <c r="N183">
        <f t="shared" si="32"/>
        <v>2.6256866681058635</v>
      </c>
    </row>
    <row r="184" spans="1:14" x14ac:dyDescent="0.25">
      <c r="A184" s="4">
        <f>IF('True_Odds_Calculator_2-way'!A185="","",'True_Odds_Calculator_2-way'!A185)</f>
        <v>2.4500000000000002</v>
      </c>
      <c r="B184" s="4">
        <f>IF('True_Odds_Calculator_2-way'!B185="","",'True_Odds_Calculator_2-way'!B185)</f>
        <v>1.57</v>
      </c>
      <c r="C184" s="4">
        <f t="shared" si="22"/>
        <v>0.4081632653061224</v>
      </c>
      <c r="D184">
        <f t="shared" si="23"/>
        <v>0.63694267515923564</v>
      </c>
      <c r="E184">
        <f t="shared" si="24"/>
        <v>4.5105940465357985E-2</v>
      </c>
      <c r="F184">
        <f t="shared" si="25"/>
        <v>-0.21487066164045243</v>
      </c>
      <c r="G184">
        <v>0</v>
      </c>
      <c r="H184">
        <f t="shared" si="26"/>
        <v>0.25997660210581042</v>
      </c>
      <c r="I184">
        <f t="shared" si="27"/>
        <v>-1.0999642517427177</v>
      </c>
      <c r="J184">
        <f t="shared" si="28"/>
        <v>1.0999642517427177</v>
      </c>
      <c r="K184">
        <f t="shared" si="29"/>
        <v>0.38536415234699606</v>
      </c>
      <c r="L184">
        <f t="shared" si="30"/>
        <v>0.61463584765300416</v>
      </c>
      <c r="M184">
        <f t="shared" si="31"/>
        <v>2.594948165026941</v>
      </c>
      <c r="N184">
        <f t="shared" si="32"/>
        <v>1.6269796234933487</v>
      </c>
    </row>
    <row r="185" spans="1:14" x14ac:dyDescent="0.25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1.61</v>
      </c>
      <c r="C185" s="4">
        <f t="shared" si="22"/>
        <v>0.43103448275862072</v>
      </c>
      <c r="D185">
        <f t="shared" si="23"/>
        <v>0.6211180124223602</v>
      </c>
      <c r="E185">
        <f t="shared" si="24"/>
        <v>5.2152495180980862E-2</v>
      </c>
      <c r="F185">
        <f t="shared" si="25"/>
        <v>-0.2155707860355538</v>
      </c>
      <c r="G185">
        <v>0</v>
      </c>
      <c r="H185">
        <f t="shared" si="26"/>
        <v>0.2677232812165346</v>
      </c>
      <c r="I185">
        <f t="shared" si="27"/>
        <v>-1.1144179967299825</v>
      </c>
      <c r="J185">
        <f t="shared" si="28"/>
        <v>1.1144179967299825</v>
      </c>
      <c r="K185">
        <f t="shared" si="29"/>
        <v>0.40468925488307361</v>
      </c>
      <c r="L185">
        <f t="shared" si="30"/>
        <v>0.5953107451169265</v>
      </c>
      <c r="M185">
        <f t="shared" si="31"/>
        <v>2.471031755683577</v>
      </c>
      <c r="N185">
        <f t="shared" si="32"/>
        <v>1.6797949780052894</v>
      </c>
    </row>
    <row r="186" spans="1:14" x14ac:dyDescent="0.25">
      <c r="A186" s="4">
        <f>IF('True_Odds_Calculator_2-way'!A187="","",'True_Odds_Calculator_2-way'!A187)</f>
        <v>2.12</v>
      </c>
      <c r="B186" s="4">
        <f>IF('True_Odds_Calculator_2-way'!B187="","",'True_Odds_Calculator_2-way'!B187)</f>
        <v>1.76</v>
      </c>
      <c r="C186" s="4">
        <f t="shared" si="22"/>
        <v>0.47169811320754712</v>
      </c>
      <c r="D186">
        <f t="shared" si="23"/>
        <v>0.56818181818181823</v>
      </c>
      <c r="E186">
        <f t="shared" si="24"/>
        <v>3.9879931389365408E-2</v>
      </c>
      <c r="F186">
        <f t="shared" si="25"/>
        <v>-0.22813036020583177</v>
      </c>
      <c r="G186">
        <v>0</v>
      </c>
      <c r="H186">
        <f t="shared" si="26"/>
        <v>0.26801029159519724</v>
      </c>
      <c r="I186">
        <f t="shared" si="27"/>
        <v>-1.0838874619051502</v>
      </c>
      <c r="J186">
        <f t="shared" si="28"/>
        <v>1.0838874619051502</v>
      </c>
      <c r="K186">
        <f t="shared" si="29"/>
        <v>0.45168057659351019</v>
      </c>
      <c r="L186">
        <f t="shared" si="30"/>
        <v>0.54831942340648987</v>
      </c>
      <c r="M186">
        <f t="shared" si="31"/>
        <v>2.2139539573337679</v>
      </c>
      <c r="N186">
        <f t="shared" si="32"/>
        <v>1.8237544710479137</v>
      </c>
    </row>
    <row r="187" spans="1:14" x14ac:dyDescent="0.25">
      <c r="A187" s="4">
        <f>IF('True_Odds_Calculator_2-way'!A188="","",'True_Odds_Calculator_2-way'!A188)</f>
        <v>2.37</v>
      </c>
      <c r="B187" s="4">
        <f>IF('True_Odds_Calculator_2-way'!B188="","",'True_Odds_Calculator_2-way'!B188)</f>
        <v>1.65</v>
      </c>
      <c r="C187" s="4">
        <f t="shared" si="22"/>
        <v>0.42194092827004215</v>
      </c>
      <c r="D187">
        <f t="shared" si="23"/>
        <v>0.60606060606060608</v>
      </c>
      <c r="E187">
        <f t="shared" si="24"/>
        <v>2.8001534330648337E-2</v>
      </c>
      <c r="F187">
        <f t="shared" si="25"/>
        <v>-0.22772024037846816</v>
      </c>
      <c r="G187">
        <v>0</v>
      </c>
      <c r="H187">
        <f t="shared" si="26"/>
        <v>0.25572177470911645</v>
      </c>
      <c r="I187">
        <f t="shared" si="27"/>
        <v>-1.0597002531915625</v>
      </c>
      <c r="J187">
        <f t="shared" si="28"/>
        <v>1.0597002531915625</v>
      </c>
      <c r="K187">
        <f t="shared" si="29"/>
        <v>0.40786538259317556</v>
      </c>
      <c r="L187">
        <f t="shared" si="30"/>
        <v>0.59213461740682438</v>
      </c>
      <c r="M187">
        <f t="shared" si="31"/>
        <v>2.4517893468724408</v>
      </c>
      <c r="N187">
        <f t="shared" si="32"/>
        <v>1.6888051645745159</v>
      </c>
    </row>
    <row r="188" spans="1:14" x14ac:dyDescent="0.25">
      <c r="A188" s="4">
        <f>IF('True_Odds_Calculator_2-way'!A189="","",'True_Odds_Calculator_2-way'!A189)</f>
        <v>2.73</v>
      </c>
      <c r="B188" s="4">
        <f>IF('True_Odds_Calculator_2-way'!B189="","",'True_Odds_Calculator_2-way'!B189)</f>
        <v>1.49</v>
      </c>
      <c r="C188" s="4">
        <f t="shared" si="22"/>
        <v>0.36630036630036628</v>
      </c>
      <c r="D188">
        <f t="shared" si="23"/>
        <v>0.67114093959731547</v>
      </c>
      <c r="E188">
        <f t="shared" si="24"/>
        <v>3.7441305897681687E-2</v>
      </c>
      <c r="F188">
        <f t="shared" si="25"/>
        <v>-0.20839786611598698</v>
      </c>
      <c r="G188">
        <v>0</v>
      </c>
      <c r="H188">
        <f t="shared" si="26"/>
        <v>0.24583917201366864</v>
      </c>
      <c r="I188">
        <f t="shared" si="27"/>
        <v>-1.0861227446710078</v>
      </c>
      <c r="J188">
        <f t="shared" si="28"/>
        <v>1.0861227446710078</v>
      </c>
      <c r="K188">
        <f t="shared" si="29"/>
        <v>0.34734375053033334</v>
      </c>
      <c r="L188">
        <f t="shared" si="30"/>
        <v>0.65265624946966672</v>
      </c>
      <c r="M188">
        <f t="shared" si="31"/>
        <v>2.8789923482808439</v>
      </c>
      <c r="N188">
        <f t="shared" si="32"/>
        <v>1.5322001448887936</v>
      </c>
    </row>
    <row r="189" spans="1:14" x14ac:dyDescent="0.25">
      <c r="A189" s="4">
        <f>IF('True_Odds_Calculator_2-way'!A190="","",'True_Odds_Calculator_2-way'!A190)</f>
        <v>2.0099999999999998</v>
      </c>
      <c r="B189" s="4">
        <f>IF('True_Odds_Calculator_2-way'!B190="","",'True_Odds_Calculator_2-way'!B190)</f>
        <v>1.85</v>
      </c>
      <c r="C189" s="4">
        <f t="shared" si="22"/>
        <v>0.49751243781094534</v>
      </c>
      <c r="D189">
        <f t="shared" si="23"/>
        <v>0.54054054054054046</v>
      </c>
      <c r="E189">
        <f t="shared" si="24"/>
        <v>3.80529783514858E-2</v>
      </c>
      <c r="F189">
        <f t="shared" si="25"/>
        <v>-0.23087266370848458</v>
      </c>
      <c r="G189">
        <v>0</v>
      </c>
      <c r="H189">
        <f t="shared" si="26"/>
        <v>0.26892564205997044</v>
      </c>
      <c r="I189">
        <f t="shared" si="27"/>
        <v>-1.0792693660942112</v>
      </c>
      <c r="J189">
        <f t="shared" si="28"/>
        <v>1.0792693660942112</v>
      </c>
      <c r="K189">
        <f t="shared" si="29"/>
        <v>0.47845469244925098</v>
      </c>
      <c r="L189">
        <f t="shared" si="30"/>
        <v>0.52154530755074879</v>
      </c>
      <c r="M189">
        <f t="shared" si="31"/>
        <v>2.0900620597551534</v>
      </c>
      <c r="N189">
        <f t="shared" si="32"/>
        <v>1.91737896118008</v>
      </c>
    </row>
    <row r="190" spans="1:14" x14ac:dyDescent="0.25">
      <c r="A190" s="4">
        <f>IF('True_Odds_Calculator_2-way'!A191="","",'True_Odds_Calculator_2-way'!A191)</f>
        <v>2.4700000000000002</v>
      </c>
      <c r="B190" s="4">
        <f>IF('True_Odds_Calculator_2-way'!B191="","",'True_Odds_Calculator_2-way'!B191)</f>
        <v>1.56</v>
      </c>
      <c r="C190" s="4">
        <f t="shared" si="22"/>
        <v>0.40485829959514169</v>
      </c>
      <c r="D190">
        <f t="shared" si="23"/>
        <v>0.64102564102564097</v>
      </c>
      <c r="E190">
        <f t="shared" si="24"/>
        <v>4.5883940620782715E-2</v>
      </c>
      <c r="F190">
        <f t="shared" si="25"/>
        <v>-0.21364061040174398</v>
      </c>
      <c r="G190">
        <v>0</v>
      </c>
      <c r="H190">
        <f t="shared" si="26"/>
        <v>0.25952455102252669</v>
      </c>
      <c r="I190">
        <f t="shared" si="27"/>
        <v>-1.1021667854435135</v>
      </c>
      <c r="J190">
        <f t="shared" si="28"/>
        <v>1.1021667854435135</v>
      </c>
      <c r="K190">
        <f t="shared" si="29"/>
        <v>0.3816524151396708</v>
      </c>
      <c r="L190">
        <f t="shared" si="30"/>
        <v>0.61834758486032915</v>
      </c>
      <c r="M190">
        <f t="shared" si="31"/>
        <v>2.6201851746019651</v>
      </c>
      <c r="N190">
        <f t="shared" si="32"/>
        <v>1.6172133998483678</v>
      </c>
    </row>
    <row r="191" spans="1:14" x14ac:dyDescent="0.25">
      <c r="A191" s="4">
        <f>IF('True_Odds_Calculator_2-way'!A192="","",'True_Odds_Calculator_2-way'!A192)</f>
        <v>2.78</v>
      </c>
      <c r="B191" s="4">
        <f>IF('True_Odds_Calculator_2-way'!B192="","",'True_Odds_Calculator_2-way'!B192)</f>
        <v>1.46</v>
      </c>
      <c r="C191" s="4">
        <f t="shared" si="22"/>
        <v>0.35971223021582738</v>
      </c>
      <c r="D191">
        <f t="shared" si="23"/>
        <v>0.68493150684931503</v>
      </c>
      <c r="E191">
        <f t="shared" si="24"/>
        <v>4.4643737065142464E-2</v>
      </c>
      <c r="F191">
        <f t="shared" si="25"/>
        <v>-0.20173450280871186</v>
      </c>
      <c r="G191">
        <v>0</v>
      </c>
      <c r="H191">
        <f t="shared" si="26"/>
        <v>0.24637823987385435</v>
      </c>
      <c r="I191">
        <f t="shared" si="27"/>
        <v>-1.1051241842563382</v>
      </c>
      <c r="J191">
        <f t="shared" si="28"/>
        <v>1.1051241842563382</v>
      </c>
      <c r="K191">
        <f t="shared" si="29"/>
        <v>0.33702703187052235</v>
      </c>
      <c r="L191">
        <f t="shared" si="30"/>
        <v>0.66297296812947748</v>
      </c>
      <c r="M191">
        <f t="shared" si="31"/>
        <v>2.9671210479762817</v>
      </c>
      <c r="N191">
        <f t="shared" si="32"/>
        <v>1.5083571247579157</v>
      </c>
    </row>
    <row r="192" spans="1:14" x14ac:dyDescent="0.25">
      <c r="A192" s="4">
        <f>IF('True_Odds_Calculator_2-way'!A193="","",'True_Odds_Calculator_2-way'!A193)</f>
        <v>1.79</v>
      </c>
      <c r="B192" s="4">
        <f>IF('True_Odds_Calculator_2-way'!B193="","",'True_Odds_Calculator_2-way'!B193)</f>
        <v>2.09</v>
      </c>
      <c r="C192" s="4">
        <f t="shared" si="22"/>
        <v>0.55865921787709494</v>
      </c>
      <c r="D192">
        <f t="shared" si="23"/>
        <v>0.47846889952153115</v>
      </c>
      <c r="E192">
        <f t="shared" si="24"/>
        <v>3.7128117398625982E-2</v>
      </c>
      <c r="F192">
        <f t="shared" si="25"/>
        <v>-0.23017294378658693</v>
      </c>
      <c r="G192">
        <v>0</v>
      </c>
      <c r="H192">
        <f t="shared" si="26"/>
        <v>0.26730106118521291</v>
      </c>
      <c r="I192">
        <f t="shared" si="27"/>
        <v>-1.077638764691236</v>
      </c>
      <c r="J192">
        <f t="shared" si="28"/>
        <v>1.077638764691236</v>
      </c>
      <c r="K192">
        <f t="shared" si="29"/>
        <v>0.54015086574792148</v>
      </c>
      <c r="L192">
        <f t="shared" si="30"/>
        <v>0.45984913425207868</v>
      </c>
      <c r="M192">
        <f t="shared" si="31"/>
        <v>1.8513346241060764</v>
      </c>
      <c r="N192">
        <f t="shared" si="32"/>
        <v>2.1746262535134471</v>
      </c>
    </row>
    <row r="193" spans="1:14" x14ac:dyDescent="0.25">
      <c r="A193" s="4">
        <f>IF('True_Odds_Calculator_2-way'!A194="","",'True_Odds_Calculator_2-way'!A194)</f>
        <v>1.79</v>
      </c>
      <c r="B193" s="4">
        <f>IF('True_Odds_Calculator_2-way'!B194="","",'True_Odds_Calculator_2-way'!B194)</f>
        <v>2.09</v>
      </c>
      <c r="C193" s="4">
        <f t="shared" si="22"/>
        <v>0.55865921787709494</v>
      </c>
      <c r="D193">
        <f t="shared" si="23"/>
        <v>0.47846889952153115</v>
      </c>
      <c r="E193">
        <f t="shared" si="24"/>
        <v>3.7128117398625982E-2</v>
      </c>
      <c r="F193">
        <f t="shared" si="25"/>
        <v>-0.23017294378658693</v>
      </c>
      <c r="G193">
        <v>0</v>
      </c>
      <c r="H193">
        <f t="shared" si="26"/>
        <v>0.26730106118521291</v>
      </c>
      <c r="I193">
        <f t="shared" si="27"/>
        <v>-1.077638764691236</v>
      </c>
      <c r="J193">
        <f t="shared" si="28"/>
        <v>1.077638764691236</v>
      </c>
      <c r="K193">
        <f t="shared" si="29"/>
        <v>0.54015086574792148</v>
      </c>
      <c r="L193">
        <f t="shared" si="30"/>
        <v>0.45984913425207868</v>
      </c>
      <c r="M193">
        <f t="shared" si="31"/>
        <v>1.8513346241060764</v>
      </c>
      <c r="N193">
        <f t="shared" si="32"/>
        <v>2.1746262535134471</v>
      </c>
    </row>
    <row r="194" spans="1:14" x14ac:dyDescent="0.25">
      <c r="A194" s="4">
        <f>IF('True_Odds_Calculator_2-way'!A195="","",'True_Odds_Calculator_2-way'!A195)</f>
        <v>1.72</v>
      </c>
      <c r="B194" s="4">
        <f>IF('True_Odds_Calculator_2-way'!B195="","",'True_Odds_Calculator_2-way'!B195)</f>
        <v>2.1800000000000002</v>
      </c>
      <c r="C194" s="4">
        <f t="shared" si="22"/>
        <v>0.58139534883720934</v>
      </c>
      <c r="D194">
        <f t="shared" si="23"/>
        <v>0.4587155963302752</v>
      </c>
      <c r="E194">
        <f t="shared" si="24"/>
        <v>4.0110945167484591E-2</v>
      </c>
      <c r="F194">
        <f t="shared" si="25"/>
        <v>-0.22658416897802425</v>
      </c>
      <c r="G194">
        <v>0</v>
      </c>
      <c r="H194">
        <f t="shared" si="26"/>
        <v>0.26669511414550884</v>
      </c>
      <c r="I194">
        <f t="shared" si="27"/>
        <v>-1.0849075915068656</v>
      </c>
      <c r="J194">
        <f t="shared" si="28"/>
        <v>1.0849075915068656</v>
      </c>
      <c r="K194">
        <f t="shared" si="29"/>
        <v>0.56144023968644996</v>
      </c>
      <c r="L194">
        <f t="shared" si="30"/>
        <v>0.43855976031354993</v>
      </c>
      <c r="M194">
        <f t="shared" si="31"/>
        <v>1.7811334658849434</v>
      </c>
      <c r="N194">
        <f t="shared" si="32"/>
        <v>2.2801909579781015</v>
      </c>
    </row>
    <row r="195" spans="1:14" x14ac:dyDescent="0.25">
      <c r="A195" s="4">
        <f>IF('True_Odds_Calculator_2-way'!A196="","",'True_Odds_Calculator_2-way'!A196)</f>
        <v>1.47</v>
      </c>
      <c r="B195" s="4">
        <f>IF('True_Odds_Calculator_2-way'!B196="","",'True_Odds_Calculator_2-way'!B196)</f>
        <v>2.84</v>
      </c>
      <c r="C195" s="4">
        <f t="shared" ref="C195:C258" si="33">1/A195</f>
        <v>0.68027210884353739</v>
      </c>
      <c r="D195">
        <f t="shared" ref="D195:D258" si="34">1/B195</f>
        <v>0.35211267605633806</v>
      </c>
      <c r="E195">
        <f t="shared" ref="E195:E258" si="35">C195+D195-1</f>
        <v>3.2384784899875507E-2</v>
      </c>
      <c r="F195">
        <f t="shared" ref="F195:F258" si="36">C195+D195-(C195*D195)-1</f>
        <v>-0.20714764779151096</v>
      </c>
      <c r="G195">
        <v>0</v>
      </c>
      <c r="H195">
        <f t="shared" ref="H195:H258" si="37">C195*D195</f>
        <v>0.23953243269138644</v>
      </c>
      <c r="I195">
        <f t="shared" ref="I195:I258" si="38">((-4*F195*H195)^0.5)/(2*F195)</f>
        <v>-1.0753309840483507</v>
      </c>
      <c r="J195">
        <f t="shared" ref="J195:J258" si="39">(-((-4*F195*H195)^0.5))/(2*F195)</f>
        <v>1.0753309840483507</v>
      </c>
      <c r="K195">
        <f t="shared" ref="K195:K258" si="40">IF(A195="","",(C195/($J195+C195-($J195*C195))))</f>
        <v>0.66427282116422348</v>
      </c>
      <c r="L195">
        <f t="shared" ref="L195:L258" si="41">IF(B195="","",(D195/($J195+D195-($J195*D195))))</f>
        <v>0.33572717883577641</v>
      </c>
      <c r="M195">
        <f t="shared" ref="M195:M258" si="42">IF(A195="","",1/K195)</f>
        <v>1.5054055625027252</v>
      </c>
      <c r="N195">
        <f t="shared" ref="N195:N258" si="43">IF(B195="","",1/L195)</f>
        <v>2.9786090106489649</v>
      </c>
    </row>
    <row r="196" spans="1:14" x14ac:dyDescent="0.25">
      <c r="A196" s="4">
        <f>IF('True_Odds_Calculator_2-way'!A197="","",'True_Odds_Calculator_2-way'!A197)</f>
        <v>1.72</v>
      </c>
      <c r="B196" s="4">
        <f>IF('True_Odds_Calculator_2-way'!B197="","",'True_Odds_Calculator_2-way'!B197)</f>
        <v>2.23</v>
      </c>
      <c r="C196" s="4">
        <f t="shared" si="33"/>
        <v>0.58139534883720934</v>
      </c>
      <c r="D196">
        <f t="shared" si="34"/>
        <v>0.44843049327354262</v>
      </c>
      <c r="E196">
        <f t="shared" si="35"/>
        <v>2.982584211075201E-2</v>
      </c>
      <c r="F196">
        <f t="shared" si="36"/>
        <v>-0.23088956095526114</v>
      </c>
      <c r="G196">
        <v>0</v>
      </c>
      <c r="H196">
        <f t="shared" si="37"/>
        <v>0.26071540306601315</v>
      </c>
      <c r="I196">
        <f t="shared" si="38"/>
        <v>-1.0626278551055641</v>
      </c>
      <c r="J196">
        <f t="shared" si="39"/>
        <v>1.0626278551055641</v>
      </c>
      <c r="K196">
        <f t="shared" si="40"/>
        <v>0.56654268925198559</v>
      </c>
      <c r="L196">
        <f t="shared" si="41"/>
        <v>0.43345731074801436</v>
      </c>
      <c r="M196">
        <f t="shared" si="42"/>
        <v>1.7650920556760061</v>
      </c>
      <c r="N196">
        <f t="shared" si="43"/>
        <v>2.3070322617798436</v>
      </c>
    </row>
    <row r="197" spans="1:14" x14ac:dyDescent="0.25">
      <c r="A197" s="4">
        <f>IF('True_Odds_Calculator_2-way'!A198="","",'True_Odds_Calculator_2-way'!A198)</f>
        <v>1.79</v>
      </c>
      <c r="B197" s="4">
        <f>IF('True_Odds_Calculator_2-way'!B198="","",'True_Odds_Calculator_2-way'!B198)</f>
        <v>2.13</v>
      </c>
      <c r="C197" s="4">
        <f t="shared" si="33"/>
        <v>0.55865921787709494</v>
      </c>
      <c r="D197">
        <f t="shared" si="34"/>
        <v>0.46948356807511737</v>
      </c>
      <c r="E197">
        <f t="shared" si="35"/>
        <v>2.8142785952212312E-2</v>
      </c>
      <c r="F197">
        <f t="shared" si="36"/>
        <v>-0.2341385369947806</v>
      </c>
      <c r="G197">
        <v>0</v>
      </c>
      <c r="H197">
        <f t="shared" si="37"/>
        <v>0.26228132294699291</v>
      </c>
      <c r="I197">
        <f t="shared" si="38"/>
        <v>-1.0583936671670078</v>
      </c>
      <c r="J197">
        <f t="shared" si="39"/>
        <v>1.0583936671670078</v>
      </c>
      <c r="K197">
        <f t="shared" si="40"/>
        <v>0.5446234509412119</v>
      </c>
      <c r="L197">
        <f t="shared" si="41"/>
        <v>0.45537654905878816</v>
      </c>
      <c r="M197">
        <f t="shared" si="42"/>
        <v>1.8361309970619364</v>
      </c>
      <c r="N197">
        <f t="shared" si="43"/>
        <v>2.1959848438987186</v>
      </c>
    </row>
    <row r="198" spans="1:14" x14ac:dyDescent="0.25">
      <c r="A198" s="4">
        <f>IF('True_Odds_Calculator_2-way'!A199="","",'True_Odds_Calculator_2-way'!A199)</f>
        <v>1.61</v>
      </c>
      <c r="B198" s="4">
        <f>IF('True_Odds_Calculator_2-way'!B199="","",'True_Odds_Calculator_2-way'!B199)</f>
        <v>2.4500000000000002</v>
      </c>
      <c r="C198" s="4">
        <f t="shared" si="33"/>
        <v>0.6211180124223602</v>
      </c>
      <c r="D198">
        <f t="shared" si="34"/>
        <v>0.4081632653061224</v>
      </c>
      <c r="E198">
        <f t="shared" si="35"/>
        <v>2.9281277728482547E-2</v>
      </c>
      <c r="F198">
        <f t="shared" si="36"/>
        <v>-0.22423627836227666</v>
      </c>
      <c r="G198">
        <v>0</v>
      </c>
      <c r="H198">
        <f t="shared" si="37"/>
        <v>0.25351755609075921</v>
      </c>
      <c r="I198">
        <f t="shared" si="38"/>
        <v>-1.0632884133003033</v>
      </c>
      <c r="J198">
        <f t="shared" si="39"/>
        <v>1.0632884133003033</v>
      </c>
      <c r="K198">
        <f t="shared" si="40"/>
        <v>0.60657309337604948</v>
      </c>
      <c r="L198">
        <f t="shared" si="41"/>
        <v>0.39342690662395058</v>
      </c>
      <c r="M198">
        <f t="shared" si="42"/>
        <v>1.648605932113185</v>
      </c>
      <c r="N198">
        <f t="shared" si="43"/>
        <v>2.5417681992854404</v>
      </c>
    </row>
    <row r="199" spans="1:14" x14ac:dyDescent="0.25">
      <c r="A199" s="4">
        <f>IF('True_Odds_Calculator_2-way'!A200="","",'True_Odds_Calculator_2-way'!A200)</f>
        <v>1.6</v>
      </c>
      <c r="B199" s="4">
        <f>IF('True_Odds_Calculator_2-way'!B200="","",'True_Odds_Calculator_2-way'!B200)</f>
        <v>2.46</v>
      </c>
      <c r="C199" s="4">
        <f t="shared" si="33"/>
        <v>0.625</v>
      </c>
      <c r="D199">
        <f t="shared" si="34"/>
        <v>0.4065040650406504</v>
      </c>
      <c r="E199">
        <f t="shared" si="35"/>
        <v>3.1504065040650397E-2</v>
      </c>
      <c r="F199">
        <f t="shared" si="36"/>
        <v>-0.22256097560975607</v>
      </c>
      <c r="G199">
        <v>0</v>
      </c>
      <c r="H199">
        <f t="shared" si="37"/>
        <v>0.25406504065040647</v>
      </c>
      <c r="I199">
        <f t="shared" si="38"/>
        <v>-1.0684346079267206</v>
      </c>
      <c r="J199">
        <f t="shared" si="39"/>
        <v>1.0684346079267206</v>
      </c>
      <c r="K199">
        <f t="shared" si="40"/>
        <v>0.60936195750720079</v>
      </c>
      <c r="L199">
        <f t="shared" si="41"/>
        <v>0.39063804249279904</v>
      </c>
      <c r="M199">
        <f t="shared" si="42"/>
        <v>1.6410607647560327</v>
      </c>
      <c r="N199">
        <f t="shared" si="43"/>
        <v>2.5599145275730124</v>
      </c>
    </row>
    <row r="200" spans="1:14" x14ac:dyDescent="0.25">
      <c r="A200" s="4">
        <f>IF('True_Odds_Calculator_2-way'!A201="","",'True_Odds_Calculator_2-way'!A201)</f>
        <v>1.68</v>
      </c>
      <c r="B200" s="4">
        <f>IF('True_Odds_Calculator_2-way'!B201="","",'True_Odds_Calculator_2-way'!B201)</f>
        <v>2.29</v>
      </c>
      <c r="C200" s="4">
        <f t="shared" si="33"/>
        <v>0.59523809523809523</v>
      </c>
      <c r="D200">
        <f t="shared" si="34"/>
        <v>0.4366812227074236</v>
      </c>
      <c r="E200">
        <f t="shared" si="35"/>
        <v>3.1919317945518833E-2</v>
      </c>
      <c r="F200">
        <f t="shared" si="36"/>
        <v>-0.22800998128509042</v>
      </c>
      <c r="G200">
        <v>0</v>
      </c>
      <c r="H200">
        <f t="shared" si="37"/>
        <v>0.25992929923060926</v>
      </c>
      <c r="I200">
        <f t="shared" si="38"/>
        <v>-1.0677035543974551</v>
      </c>
      <c r="J200">
        <f t="shared" si="39"/>
        <v>1.0677035543974551</v>
      </c>
      <c r="K200">
        <f t="shared" si="40"/>
        <v>0.57936138046320074</v>
      </c>
      <c r="L200">
        <f t="shared" si="41"/>
        <v>0.42063861953679943</v>
      </c>
      <c r="M200">
        <f t="shared" si="42"/>
        <v>1.7260384169902692</v>
      </c>
      <c r="N200">
        <f t="shared" si="43"/>
        <v>2.3773375851727168</v>
      </c>
    </row>
    <row r="201" spans="1:14" x14ac:dyDescent="0.25">
      <c r="A201" s="4">
        <f>IF('True_Odds_Calculator_2-way'!A202="","",'True_Odds_Calculator_2-way'!A202)</f>
        <v>1.87</v>
      </c>
      <c r="B201" s="4">
        <f>IF('True_Odds_Calculator_2-way'!B202="","",'True_Odds_Calculator_2-way'!B202)</f>
        <v>2.02</v>
      </c>
      <c r="C201" s="4">
        <f t="shared" si="33"/>
        <v>0.53475935828876997</v>
      </c>
      <c r="D201">
        <f t="shared" si="34"/>
        <v>0.49504950495049505</v>
      </c>
      <c r="E201">
        <f t="shared" si="35"/>
        <v>2.9808863239265015E-2</v>
      </c>
      <c r="F201">
        <f t="shared" si="36"/>
        <v>-0.23492349234923493</v>
      </c>
      <c r="G201">
        <v>0</v>
      </c>
      <c r="H201">
        <f t="shared" si="37"/>
        <v>0.2647323555885</v>
      </c>
      <c r="I201">
        <f t="shared" si="38"/>
        <v>-1.0615495921641367</v>
      </c>
      <c r="J201">
        <f t="shared" si="39"/>
        <v>1.0615495921641367</v>
      </c>
      <c r="K201">
        <f t="shared" si="40"/>
        <v>0.51987261275696728</v>
      </c>
      <c r="L201">
        <f t="shared" si="41"/>
        <v>0.48012738724303272</v>
      </c>
      <c r="M201">
        <f t="shared" si="42"/>
        <v>1.9235481451827992</v>
      </c>
      <c r="N201">
        <f t="shared" si="43"/>
        <v>2.0827805840074194</v>
      </c>
    </row>
    <row r="202" spans="1:14" x14ac:dyDescent="0.25">
      <c r="A202" s="4">
        <f>IF('True_Odds_Calculator_2-way'!A203="","",'True_Odds_Calculator_2-way'!A203)</f>
        <v>1.76</v>
      </c>
      <c r="B202" s="4">
        <f>IF('True_Odds_Calculator_2-way'!B203="","",'True_Odds_Calculator_2-way'!B203)</f>
        <v>2.14</v>
      </c>
      <c r="C202" s="4">
        <f t="shared" si="33"/>
        <v>0.56818181818181823</v>
      </c>
      <c r="D202">
        <f t="shared" si="34"/>
        <v>0.46728971962616822</v>
      </c>
      <c r="E202">
        <f t="shared" si="35"/>
        <v>3.5471537807986397E-2</v>
      </c>
      <c r="F202">
        <f t="shared" si="36"/>
        <v>-0.23003398470688197</v>
      </c>
      <c r="G202">
        <v>0</v>
      </c>
      <c r="H202">
        <f t="shared" si="37"/>
        <v>0.26550552251486831</v>
      </c>
      <c r="I202">
        <f t="shared" si="38"/>
        <v>-1.0743376064838499</v>
      </c>
      <c r="J202">
        <f t="shared" si="39"/>
        <v>1.0743376064838499</v>
      </c>
      <c r="K202">
        <f t="shared" si="40"/>
        <v>0.55051025721682212</v>
      </c>
      <c r="L202">
        <f t="shared" si="41"/>
        <v>0.4494897427831781</v>
      </c>
      <c r="M202">
        <f t="shared" si="42"/>
        <v>1.8164965809277254</v>
      </c>
      <c r="N202">
        <f t="shared" si="43"/>
        <v>2.2247448713915889</v>
      </c>
    </row>
    <row r="203" spans="1:14" x14ac:dyDescent="0.25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1.81</v>
      </c>
      <c r="C203" s="4">
        <f t="shared" si="33"/>
        <v>0.47619047619047616</v>
      </c>
      <c r="D203">
        <f t="shared" si="34"/>
        <v>0.5524861878453039</v>
      </c>
      <c r="E203">
        <f t="shared" si="35"/>
        <v>2.8676664035780064E-2</v>
      </c>
      <c r="F203">
        <f t="shared" si="36"/>
        <v>-0.23441199684293612</v>
      </c>
      <c r="G203">
        <v>0</v>
      </c>
      <c r="H203">
        <f t="shared" si="37"/>
        <v>0.26308866087871613</v>
      </c>
      <c r="I203">
        <f t="shared" si="38"/>
        <v>-1.0594028769395469</v>
      </c>
      <c r="J203">
        <f t="shared" si="39"/>
        <v>1.0594028769395469</v>
      </c>
      <c r="K203">
        <f t="shared" si="40"/>
        <v>0.46182056328667725</v>
      </c>
      <c r="L203">
        <f t="shared" si="41"/>
        <v>0.5381794367133228</v>
      </c>
      <c r="M203">
        <f t="shared" si="42"/>
        <v>2.1653431646335015</v>
      </c>
      <c r="N203">
        <f t="shared" si="43"/>
        <v>1.8581163303210331</v>
      </c>
    </row>
    <row r="204" spans="1:14" x14ac:dyDescent="0.25">
      <c r="A204" s="4">
        <f>IF('True_Odds_Calculator_2-way'!A205="","",'True_Odds_Calculator_2-way'!A205)</f>
        <v>1.33</v>
      </c>
      <c r="B204" s="4">
        <f>IF('True_Odds_Calculator_2-way'!B205="","",'True_Odds_Calculator_2-way'!B205)</f>
        <v>3.32</v>
      </c>
      <c r="C204" s="4">
        <f t="shared" si="33"/>
        <v>0.75187969924812026</v>
      </c>
      <c r="D204">
        <f t="shared" si="34"/>
        <v>0.30120481927710846</v>
      </c>
      <c r="E204">
        <f t="shared" si="35"/>
        <v>5.3084518525228663E-2</v>
      </c>
      <c r="F204">
        <f t="shared" si="36"/>
        <v>-0.17338527040492813</v>
      </c>
      <c r="G204">
        <v>0</v>
      </c>
      <c r="H204">
        <f t="shared" si="37"/>
        <v>0.22646978893015673</v>
      </c>
      <c r="I204">
        <f t="shared" si="38"/>
        <v>-1.1428758022062355</v>
      </c>
      <c r="J204">
        <f t="shared" si="39"/>
        <v>1.1428758022062355</v>
      </c>
      <c r="K204">
        <f t="shared" si="40"/>
        <v>0.72613783207583216</v>
      </c>
      <c r="L204">
        <f t="shared" si="41"/>
        <v>0.27386216792416812</v>
      </c>
      <c r="M204">
        <f t="shared" si="42"/>
        <v>1.3771490147280576</v>
      </c>
      <c r="N204">
        <f t="shared" si="43"/>
        <v>3.6514718611184658</v>
      </c>
    </row>
    <row r="205" spans="1:14" x14ac:dyDescent="0.25">
      <c r="A205" s="4">
        <f>IF('True_Odds_Calculator_2-way'!A206="","",'True_Odds_Calculator_2-way'!A206)</f>
        <v>2.2200000000000002</v>
      </c>
      <c r="B205" s="4">
        <f>IF('True_Odds_Calculator_2-way'!B206="","",'True_Odds_Calculator_2-way'!B206)</f>
        <v>1.71</v>
      </c>
      <c r="C205" s="4">
        <f t="shared" si="33"/>
        <v>0.4504504504504504</v>
      </c>
      <c r="D205">
        <f t="shared" si="34"/>
        <v>0.58479532163742687</v>
      </c>
      <c r="E205">
        <f t="shared" si="35"/>
        <v>3.5245772087877381E-2</v>
      </c>
      <c r="F205">
        <f t="shared" si="36"/>
        <v>-0.2281755439650176</v>
      </c>
      <c r="G205">
        <v>0</v>
      </c>
      <c r="H205">
        <f t="shared" si="37"/>
        <v>0.26342131605289498</v>
      </c>
      <c r="I205">
        <f t="shared" si="38"/>
        <v>-1.0744616281415775</v>
      </c>
      <c r="J205">
        <f t="shared" si="39"/>
        <v>1.0744616281415775</v>
      </c>
      <c r="K205">
        <f t="shared" si="40"/>
        <v>0.43274247509065539</v>
      </c>
      <c r="L205">
        <f t="shared" si="41"/>
        <v>0.56725752490934445</v>
      </c>
      <c r="M205">
        <f t="shared" si="42"/>
        <v>2.310843186332725</v>
      </c>
      <c r="N205">
        <f t="shared" si="43"/>
        <v>1.7628677559805201</v>
      </c>
    </row>
    <row r="206" spans="1:14" x14ac:dyDescent="0.25">
      <c r="A206" s="4">
        <f>IF('True_Odds_Calculator_2-way'!A207="","",'True_Odds_Calculator_2-way'!A207)</f>
        <v>2.0099999999999998</v>
      </c>
      <c r="B206" s="4">
        <f>IF('True_Odds_Calculator_2-way'!B207="","",'True_Odds_Calculator_2-way'!B207)</f>
        <v>1.88</v>
      </c>
      <c r="C206" s="4">
        <f t="shared" si="33"/>
        <v>0.49751243781094534</v>
      </c>
      <c r="D206">
        <f t="shared" si="34"/>
        <v>0.53191489361702127</v>
      </c>
      <c r="E206">
        <f t="shared" si="35"/>
        <v>2.9427331427966497E-2</v>
      </c>
      <c r="F206">
        <f t="shared" si="36"/>
        <v>-0.23520694400338749</v>
      </c>
      <c r="G206">
        <v>0</v>
      </c>
      <c r="H206">
        <f t="shared" si="37"/>
        <v>0.26463427543135393</v>
      </c>
      <c r="I206">
        <f t="shared" si="38"/>
        <v>-1.060713208766217</v>
      </c>
      <c r="J206">
        <f t="shared" si="39"/>
        <v>1.060713208766217</v>
      </c>
      <c r="K206">
        <f t="shared" si="40"/>
        <v>0.48278384578010813</v>
      </c>
      <c r="L206">
        <f t="shared" si="41"/>
        <v>0.5172161542198922</v>
      </c>
      <c r="M206">
        <f t="shared" si="42"/>
        <v>2.0713203408538785</v>
      </c>
      <c r="N206">
        <f t="shared" si="43"/>
        <v>1.9334276237142709</v>
      </c>
    </row>
    <row r="207" spans="1:14" x14ac:dyDescent="0.25">
      <c r="A207" s="4">
        <f>IF('True_Odds_Calculator_2-way'!A208="","",'True_Odds_Calculator_2-way'!A208)</f>
        <v>1.62</v>
      </c>
      <c r="B207" s="4">
        <f>IF('True_Odds_Calculator_2-way'!B208="","",'True_Odds_Calculator_2-way'!B208)</f>
        <v>2.4</v>
      </c>
      <c r="C207" s="4">
        <f t="shared" si="33"/>
        <v>0.61728395061728392</v>
      </c>
      <c r="D207">
        <f t="shared" si="34"/>
        <v>0.41666666666666669</v>
      </c>
      <c r="E207">
        <f t="shared" si="35"/>
        <v>3.3950617283950546E-2</v>
      </c>
      <c r="F207">
        <f t="shared" si="36"/>
        <v>-0.22325102880658443</v>
      </c>
      <c r="G207">
        <v>0</v>
      </c>
      <c r="H207">
        <f t="shared" si="37"/>
        <v>0.25720164609053497</v>
      </c>
      <c r="I207">
        <f t="shared" si="38"/>
        <v>-1.0733469768527295</v>
      </c>
      <c r="J207">
        <f t="shared" si="39"/>
        <v>1.0733469768527295</v>
      </c>
      <c r="K207">
        <f t="shared" si="40"/>
        <v>0.60042926165619326</v>
      </c>
      <c r="L207">
        <f t="shared" si="41"/>
        <v>0.3995707383438068</v>
      </c>
      <c r="M207">
        <f t="shared" si="42"/>
        <v>1.6654751256486924</v>
      </c>
      <c r="N207">
        <f t="shared" si="43"/>
        <v>2.502685767593821</v>
      </c>
    </row>
    <row r="208" spans="1:14" x14ac:dyDescent="0.25">
      <c r="A208" s="4">
        <f>IF('True_Odds_Calculator_2-way'!A209="","",'True_Odds_Calculator_2-way'!A209)</f>
        <v>2.5299999999999998</v>
      </c>
      <c r="B208" s="4">
        <f>IF('True_Odds_Calculator_2-way'!B209="","",'True_Odds_Calculator_2-way'!B209)</f>
        <v>1.56</v>
      </c>
      <c r="C208" s="4">
        <f t="shared" si="33"/>
        <v>0.39525691699604748</v>
      </c>
      <c r="D208">
        <f t="shared" si="34"/>
        <v>0.64102564102564097</v>
      </c>
      <c r="E208">
        <f t="shared" si="35"/>
        <v>3.6282558021688338E-2</v>
      </c>
      <c r="F208">
        <f t="shared" si="36"/>
        <v>-0.21708726056552163</v>
      </c>
      <c r="G208">
        <v>0</v>
      </c>
      <c r="H208">
        <f t="shared" si="37"/>
        <v>0.25336981858720992</v>
      </c>
      <c r="I208">
        <f t="shared" si="38"/>
        <v>-1.0803395392536068</v>
      </c>
      <c r="J208">
        <f t="shared" si="39"/>
        <v>1.0803395392536068</v>
      </c>
      <c r="K208">
        <f t="shared" si="40"/>
        <v>0.3769432136417431</v>
      </c>
      <c r="L208">
        <f t="shared" si="41"/>
        <v>0.6230567863582569</v>
      </c>
      <c r="M208">
        <f t="shared" si="42"/>
        <v>2.6529194950580188</v>
      </c>
      <c r="N208">
        <f t="shared" si="43"/>
        <v>1.6049901419820203</v>
      </c>
    </row>
    <row r="209" spans="1:14" x14ac:dyDescent="0.25">
      <c r="A209" s="4">
        <f>IF('True_Odds_Calculator_2-way'!A210="","",'True_Odds_Calculator_2-way'!A210)</f>
        <v>2.52</v>
      </c>
      <c r="B209" s="4">
        <f>IF('True_Odds_Calculator_2-way'!B210="","",'True_Odds_Calculator_2-way'!B210)</f>
        <v>1.57</v>
      </c>
      <c r="C209" s="4">
        <f t="shared" si="33"/>
        <v>0.3968253968253968</v>
      </c>
      <c r="D209">
        <f t="shared" si="34"/>
        <v>0.63694267515923564</v>
      </c>
      <c r="E209">
        <f t="shared" si="35"/>
        <v>3.3768071984632497E-2</v>
      </c>
      <c r="F209">
        <f t="shared" si="36"/>
        <v>-0.21898695784046107</v>
      </c>
      <c r="G209">
        <v>0</v>
      </c>
      <c r="H209">
        <f t="shared" si="37"/>
        <v>0.25275502982509351</v>
      </c>
      <c r="I209">
        <f t="shared" si="38"/>
        <v>-1.0743376064838499</v>
      </c>
      <c r="J209">
        <f t="shared" si="39"/>
        <v>1.0743376064838499</v>
      </c>
      <c r="K209">
        <f t="shared" si="40"/>
        <v>0.37979589711327127</v>
      </c>
      <c r="L209">
        <f t="shared" si="41"/>
        <v>0.62020410288672867</v>
      </c>
      <c r="M209">
        <f t="shared" si="42"/>
        <v>2.6329931618554516</v>
      </c>
      <c r="N209">
        <f t="shared" si="43"/>
        <v>1.6123724356957947</v>
      </c>
    </row>
    <row r="210" spans="1:14" x14ac:dyDescent="0.25">
      <c r="A210" s="4">
        <f>IF('True_Odds_Calculator_2-way'!A211="","",'True_Odds_Calculator_2-way'!A211)</f>
        <v>2.4300000000000002</v>
      </c>
      <c r="B210" s="4">
        <f>IF('True_Odds_Calculator_2-way'!B211="","",'True_Odds_Calculator_2-way'!B211)</f>
        <v>1.61</v>
      </c>
      <c r="C210" s="4">
        <f t="shared" si="33"/>
        <v>0.41152263374485593</v>
      </c>
      <c r="D210">
        <f t="shared" si="34"/>
        <v>0.6211180124223602</v>
      </c>
      <c r="E210">
        <f t="shared" si="35"/>
        <v>3.2640646167216181E-2</v>
      </c>
      <c r="F210">
        <f t="shared" si="36"/>
        <v>-0.22296347417120366</v>
      </c>
      <c r="G210">
        <v>0</v>
      </c>
      <c r="H210">
        <f t="shared" si="37"/>
        <v>0.25560412033841978</v>
      </c>
      <c r="I210">
        <f t="shared" si="38"/>
        <v>-1.0706981783012146</v>
      </c>
      <c r="J210">
        <f t="shared" si="39"/>
        <v>1.0706981783012146</v>
      </c>
      <c r="K210">
        <f t="shared" si="40"/>
        <v>0.39508539138067028</v>
      </c>
      <c r="L210">
        <f t="shared" si="41"/>
        <v>0.60491460861932955</v>
      </c>
      <c r="M210">
        <f t="shared" si="42"/>
        <v>2.5310983949707371</v>
      </c>
      <c r="N210">
        <f t="shared" si="43"/>
        <v>1.6531258887637414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1.91</v>
      </c>
      <c r="C211" s="4">
        <f t="shared" si="33"/>
        <v>0.50505050505050508</v>
      </c>
      <c r="D211">
        <f t="shared" si="34"/>
        <v>0.52356020942408377</v>
      </c>
      <c r="E211">
        <f t="shared" si="35"/>
        <v>2.861071447458885E-2</v>
      </c>
      <c r="F211">
        <f t="shared" si="36"/>
        <v>-0.23581363371939279</v>
      </c>
      <c r="G211">
        <v>0</v>
      </c>
      <c r="H211">
        <f t="shared" si="37"/>
        <v>0.2644243481939817</v>
      </c>
      <c r="I211">
        <f t="shared" si="38"/>
        <v>-1.0589275952301447</v>
      </c>
      <c r="J211">
        <f t="shared" si="39"/>
        <v>1.0589275952301447</v>
      </c>
      <c r="K211">
        <f t="shared" si="40"/>
        <v>0.4907375632320416</v>
      </c>
      <c r="L211">
        <f t="shared" si="41"/>
        <v>0.50926243676795835</v>
      </c>
      <c r="M211">
        <f t="shared" si="42"/>
        <v>2.0377490433255412</v>
      </c>
      <c r="N211">
        <f t="shared" si="43"/>
        <v>1.9636241116594322</v>
      </c>
    </row>
    <row r="212" spans="1:14" x14ac:dyDescent="0.25">
      <c r="A212" s="4">
        <f>IF('True_Odds_Calculator_2-way'!A213="","",'True_Odds_Calculator_2-way'!A213)</f>
        <v>2.2000000000000002</v>
      </c>
      <c r="B212" s="4">
        <f>IF('True_Odds_Calculator_2-way'!B213="","",'True_Odds_Calculator_2-way'!B213)</f>
        <v>1.73</v>
      </c>
      <c r="C212" s="4">
        <f t="shared" si="33"/>
        <v>0.45454545454545453</v>
      </c>
      <c r="D212">
        <f t="shared" si="34"/>
        <v>0.5780346820809249</v>
      </c>
      <c r="E212">
        <f t="shared" si="35"/>
        <v>3.2580136626379375E-2</v>
      </c>
      <c r="F212">
        <f t="shared" si="36"/>
        <v>-0.23016290068313194</v>
      </c>
      <c r="G212">
        <v>0</v>
      </c>
      <c r="H212">
        <f t="shared" si="37"/>
        <v>0.26274303730951132</v>
      </c>
      <c r="I212">
        <f t="shared" si="38"/>
        <v>-1.0684346079267204</v>
      </c>
      <c r="J212">
        <f t="shared" si="39"/>
        <v>1.0684346079267204</v>
      </c>
      <c r="K212">
        <f t="shared" si="40"/>
        <v>0.43818875860384515</v>
      </c>
      <c r="L212">
        <f t="shared" si="41"/>
        <v>0.5618112413961549</v>
      </c>
      <c r="M212">
        <f t="shared" si="42"/>
        <v>2.2821215295120645</v>
      </c>
      <c r="N212">
        <f t="shared" si="43"/>
        <v>1.7799572637865058</v>
      </c>
    </row>
    <row r="213" spans="1:14" x14ac:dyDescent="0.25">
      <c r="A213" s="4">
        <f>IF('True_Odds_Calculator_2-way'!A214="","",'True_Odds_Calculator_2-way'!A214)</f>
        <v>1.54</v>
      </c>
      <c r="B213" s="4">
        <f>IF('True_Odds_Calculator_2-way'!B214="","",'True_Odds_Calculator_2-way'!B214)</f>
        <v>2.61</v>
      </c>
      <c r="C213" s="4">
        <f t="shared" si="33"/>
        <v>0.64935064935064934</v>
      </c>
      <c r="D213">
        <f t="shared" si="34"/>
        <v>0.38314176245210729</v>
      </c>
      <c r="E213">
        <f t="shared" si="35"/>
        <v>3.2492411802756749E-2</v>
      </c>
      <c r="F213">
        <f t="shared" si="36"/>
        <v>-0.21630094043887138</v>
      </c>
      <c r="G213">
        <v>0</v>
      </c>
      <c r="H213">
        <f t="shared" si="37"/>
        <v>0.2487933522416281</v>
      </c>
      <c r="I213">
        <f t="shared" si="38"/>
        <v>-1.0724824201463117</v>
      </c>
      <c r="J213">
        <f t="shared" si="39"/>
        <v>1.0724824201463117</v>
      </c>
      <c r="K213">
        <f t="shared" si="40"/>
        <v>0.63325587282691287</v>
      </c>
      <c r="L213">
        <f t="shared" si="41"/>
        <v>0.36674412717308713</v>
      </c>
      <c r="M213">
        <f t="shared" si="42"/>
        <v>1.5791405068790083</v>
      </c>
      <c r="N213">
        <f t="shared" si="43"/>
        <v>2.7266966964355612</v>
      </c>
    </row>
    <row r="214" spans="1:14" x14ac:dyDescent="0.25">
      <c r="A214" s="4">
        <f>IF('True_Odds_Calculator_2-way'!A215="","",'True_Odds_Calculator_2-way'!A215)</f>
        <v>1.7</v>
      </c>
      <c r="B214" s="4">
        <f>IF('True_Odds_Calculator_2-way'!B215="","",'True_Odds_Calculator_2-way'!B215)</f>
        <v>2.2400000000000002</v>
      </c>
      <c r="C214" s="4">
        <f t="shared" si="33"/>
        <v>0.58823529411764708</v>
      </c>
      <c r="D214">
        <f t="shared" si="34"/>
        <v>0.4464285714285714</v>
      </c>
      <c r="E214">
        <f t="shared" si="35"/>
        <v>3.4663865546218364E-2</v>
      </c>
      <c r="F214">
        <f t="shared" si="36"/>
        <v>-0.22794117647058831</v>
      </c>
      <c r="G214">
        <v>0</v>
      </c>
      <c r="H214">
        <f t="shared" si="37"/>
        <v>0.26260504201680673</v>
      </c>
      <c r="I214">
        <f t="shared" si="38"/>
        <v>-1.0733469768527293</v>
      </c>
      <c r="J214">
        <f t="shared" si="39"/>
        <v>1.0733469768527293</v>
      </c>
      <c r="K214">
        <f t="shared" si="40"/>
        <v>0.5709904149848718</v>
      </c>
      <c r="L214">
        <f t="shared" si="41"/>
        <v>0.42900958501512831</v>
      </c>
      <c r="M214">
        <f t="shared" si="42"/>
        <v>1.7513428837969105</v>
      </c>
      <c r="N214">
        <f t="shared" si="43"/>
        <v>2.3309502512973848</v>
      </c>
    </row>
    <row r="215" spans="1:14" x14ac:dyDescent="0.25">
      <c r="A215" s="4">
        <f>IF('True_Odds_Calculator_2-way'!A216="","",'True_Odds_Calculator_2-way'!A216)</f>
        <v>2.17</v>
      </c>
      <c r="B215" s="4">
        <f>IF('True_Odds_Calculator_2-way'!B216="","",'True_Odds_Calculator_2-way'!B216)</f>
        <v>1.75</v>
      </c>
      <c r="C215" s="4">
        <f t="shared" si="33"/>
        <v>0.46082949308755761</v>
      </c>
      <c r="D215">
        <f t="shared" si="34"/>
        <v>0.5714285714285714</v>
      </c>
      <c r="E215">
        <f t="shared" si="35"/>
        <v>3.2258064516129004E-2</v>
      </c>
      <c r="F215">
        <f t="shared" si="36"/>
        <v>-0.23107307439104674</v>
      </c>
      <c r="G215">
        <v>0</v>
      </c>
      <c r="H215">
        <f t="shared" si="37"/>
        <v>0.26333113890717574</v>
      </c>
      <c r="I215">
        <f t="shared" si="38"/>
        <v>-1.0675210253672476</v>
      </c>
      <c r="J215">
        <f t="shared" si="39"/>
        <v>1.0675210253672476</v>
      </c>
      <c r="K215">
        <f t="shared" si="40"/>
        <v>0.44464214228514221</v>
      </c>
      <c r="L215">
        <f t="shared" si="41"/>
        <v>0.55535785771485779</v>
      </c>
      <c r="M215">
        <f t="shared" si="42"/>
        <v>2.2489995996796797</v>
      </c>
      <c r="N215">
        <f t="shared" si="43"/>
        <v>1.8006407690254356</v>
      </c>
    </row>
    <row r="216" spans="1:14" x14ac:dyDescent="0.25">
      <c r="A216" s="4">
        <f>IF('True_Odds_Calculator_2-way'!A217="","",'True_Odds_Calculator_2-way'!A217)</f>
        <v>2.0299999999999998</v>
      </c>
      <c r="B216" s="4">
        <f>IF('True_Odds_Calculator_2-way'!B217="","",'True_Odds_Calculator_2-way'!B217)</f>
        <v>1.86</v>
      </c>
      <c r="C216" s="4">
        <f t="shared" si="33"/>
        <v>0.49261083743842371</v>
      </c>
      <c r="D216">
        <f t="shared" si="34"/>
        <v>0.5376344086021505</v>
      </c>
      <c r="E216">
        <f t="shared" si="35"/>
        <v>3.0245246040574214E-2</v>
      </c>
      <c r="F216">
        <f t="shared" si="36"/>
        <v>-0.23459929021664283</v>
      </c>
      <c r="G216">
        <v>0</v>
      </c>
      <c r="H216">
        <f t="shared" si="37"/>
        <v>0.26484453625721704</v>
      </c>
      <c r="I216">
        <f t="shared" si="38"/>
        <v>-1.0625078858299792</v>
      </c>
      <c r="J216">
        <f t="shared" si="39"/>
        <v>1.0625078858299792</v>
      </c>
      <c r="K216">
        <f t="shared" si="40"/>
        <v>0.47746756040114985</v>
      </c>
      <c r="L216">
        <f t="shared" si="41"/>
        <v>0.5225324395988501</v>
      </c>
      <c r="M216">
        <f t="shared" si="42"/>
        <v>2.0943831224048783</v>
      </c>
      <c r="N216">
        <f t="shared" si="43"/>
        <v>1.9137567818137824</v>
      </c>
    </row>
    <row r="217" spans="1:14" x14ac:dyDescent="0.25">
      <c r="A217" s="4">
        <f>IF('True_Odds_Calculator_2-way'!A218="","",'True_Odds_Calculator_2-way'!A218)</f>
        <v>2.08</v>
      </c>
      <c r="B217" s="4">
        <f>IF('True_Odds_Calculator_2-way'!B218="","",'True_Odds_Calculator_2-way'!B218)</f>
        <v>1.82</v>
      </c>
      <c r="C217" s="4">
        <f t="shared" si="33"/>
        <v>0.48076923076923073</v>
      </c>
      <c r="D217">
        <f t="shared" si="34"/>
        <v>0.54945054945054939</v>
      </c>
      <c r="E217">
        <f t="shared" si="35"/>
        <v>3.0219780219780112E-2</v>
      </c>
      <c r="F217">
        <f t="shared" si="36"/>
        <v>-0.23393913778529174</v>
      </c>
      <c r="G217">
        <v>0</v>
      </c>
      <c r="H217">
        <f t="shared" si="37"/>
        <v>0.2641589180050718</v>
      </c>
      <c r="I217">
        <f t="shared" si="38"/>
        <v>-1.0626278551055635</v>
      </c>
      <c r="J217">
        <f t="shared" si="39"/>
        <v>1.0626278551055635</v>
      </c>
      <c r="K217">
        <f t="shared" si="40"/>
        <v>0.46562780185187441</v>
      </c>
      <c r="L217">
        <f t="shared" si="41"/>
        <v>0.53437219814812564</v>
      </c>
      <c r="M217">
        <f t="shared" si="42"/>
        <v>2.1476380835140083</v>
      </c>
      <c r="N217">
        <f t="shared" si="43"/>
        <v>1.8713548411865626</v>
      </c>
    </row>
    <row r="218" spans="1:14" x14ac:dyDescent="0.25">
      <c r="A218" s="4">
        <f>IF('True_Odds_Calculator_2-way'!A219="","",'True_Odds_Calculator_2-way'!A219)</f>
        <v>1.98</v>
      </c>
      <c r="B218" s="4">
        <f>IF('True_Odds_Calculator_2-way'!B219="","",'True_Odds_Calculator_2-way'!B219)</f>
        <v>1.91</v>
      </c>
      <c r="C218" s="4">
        <f t="shared" si="33"/>
        <v>0.50505050505050508</v>
      </c>
      <c r="D218">
        <f t="shared" si="34"/>
        <v>0.52356020942408377</v>
      </c>
      <c r="E218">
        <f t="shared" si="35"/>
        <v>2.861071447458885E-2</v>
      </c>
      <c r="F218">
        <f t="shared" si="36"/>
        <v>-0.23581363371939279</v>
      </c>
      <c r="G218">
        <v>0</v>
      </c>
      <c r="H218">
        <f t="shared" si="37"/>
        <v>0.2644243481939817</v>
      </c>
      <c r="I218">
        <f t="shared" si="38"/>
        <v>-1.0589275952301447</v>
      </c>
      <c r="J218">
        <f t="shared" si="39"/>
        <v>1.0589275952301447</v>
      </c>
      <c r="K218">
        <f t="shared" si="40"/>
        <v>0.4907375632320416</v>
      </c>
      <c r="L218">
        <f t="shared" si="41"/>
        <v>0.50926243676795835</v>
      </c>
      <c r="M218">
        <f t="shared" si="42"/>
        <v>2.0377490433255412</v>
      </c>
      <c r="N218">
        <f t="shared" si="43"/>
        <v>1.9636241116594322</v>
      </c>
    </row>
    <row r="219" spans="1:14" x14ac:dyDescent="0.25">
      <c r="A219" s="4">
        <f>IF('True_Odds_Calculator_2-way'!A220="","",'True_Odds_Calculator_2-way'!A220)</f>
        <v>2.0699999999999998</v>
      </c>
      <c r="B219" s="4">
        <f>IF('True_Odds_Calculator_2-way'!B220="","",'True_Odds_Calculator_2-way'!B220)</f>
        <v>1.83</v>
      </c>
      <c r="C219" s="4">
        <f t="shared" si="33"/>
        <v>0.48309178743961356</v>
      </c>
      <c r="D219">
        <f t="shared" si="34"/>
        <v>0.54644808743169393</v>
      </c>
      <c r="E219">
        <f t="shared" si="35"/>
        <v>2.9539874871307603E-2</v>
      </c>
      <c r="F219">
        <f t="shared" si="36"/>
        <v>-0.23444470842902765</v>
      </c>
      <c r="G219">
        <v>0</v>
      </c>
      <c r="H219">
        <f t="shared" si="37"/>
        <v>0.26398458330033525</v>
      </c>
      <c r="I219">
        <f t="shared" si="38"/>
        <v>-1.0611311532512866</v>
      </c>
      <c r="J219">
        <f t="shared" si="39"/>
        <v>1.0611311532512866</v>
      </c>
      <c r="K219">
        <f t="shared" si="40"/>
        <v>0.46829407167694814</v>
      </c>
      <c r="L219">
        <f t="shared" si="41"/>
        <v>0.53170592832305175</v>
      </c>
      <c r="M219">
        <f t="shared" si="42"/>
        <v>2.1354103339788768</v>
      </c>
      <c r="N219">
        <f t="shared" si="43"/>
        <v>1.8807388571985679</v>
      </c>
    </row>
    <row r="220" spans="1:14" x14ac:dyDescent="0.25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1.88</v>
      </c>
      <c r="C220" s="4">
        <f t="shared" si="33"/>
        <v>0.49751243781094534</v>
      </c>
      <c r="D220">
        <f t="shared" si="34"/>
        <v>0.53191489361702127</v>
      </c>
      <c r="E220">
        <f t="shared" si="35"/>
        <v>2.9427331427966497E-2</v>
      </c>
      <c r="F220">
        <f t="shared" si="36"/>
        <v>-0.23520694400338749</v>
      </c>
      <c r="G220">
        <v>0</v>
      </c>
      <c r="H220">
        <f t="shared" si="37"/>
        <v>0.26463427543135393</v>
      </c>
      <c r="I220">
        <f t="shared" si="38"/>
        <v>-1.060713208766217</v>
      </c>
      <c r="J220">
        <f t="shared" si="39"/>
        <v>1.060713208766217</v>
      </c>
      <c r="K220">
        <f t="shared" si="40"/>
        <v>0.48278384578010813</v>
      </c>
      <c r="L220">
        <f t="shared" si="41"/>
        <v>0.5172161542198922</v>
      </c>
      <c r="M220">
        <f t="shared" si="42"/>
        <v>2.0713203408538785</v>
      </c>
      <c r="N220">
        <f t="shared" si="43"/>
        <v>1.9334276237142709</v>
      </c>
    </row>
    <row r="221" spans="1:14" x14ac:dyDescent="0.25">
      <c r="A221" s="4">
        <f>IF('True_Odds_Calculator_2-way'!A222="","",'True_Odds_Calculator_2-way'!A222)</f>
        <v>1.86</v>
      </c>
      <c r="B221" s="4">
        <f>IF('True_Odds_Calculator_2-way'!B222="","",'True_Odds_Calculator_2-way'!B222)</f>
        <v>2.0299999999999998</v>
      </c>
      <c r="C221" s="4">
        <f t="shared" si="33"/>
        <v>0.5376344086021505</v>
      </c>
      <c r="D221">
        <f t="shared" si="34"/>
        <v>0.49261083743842371</v>
      </c>
      <c r="E221">
        <f t="shared" si="35"/>
        <v>3.0245246040574214E-2</v>
      </c>
      <c r="F221">
        <f t="shared" si="36"/>
        <v>-0.23459929021664283</v>
      </c>
      <c r="G221">
        <v>0</v>
      </c>
      <c r="H221">
        <f t="shared" si="37"/>
        <v>0.26484453625721704</v>
      </c>
      <c r="I221">
        <f t="shared" si="38"/>
        <v>-1.0625078858299792</v>
      </c>
      <c r="J221">
        <f t="shared" si="39"/>
        <v>1.0625078858299792</v>
      </c>
      <c r="K221">
        <f t="shared" si="40"/>
        <v>0.5225324395988501</v>
      </c>
      <c r="L221">
        <f t="shared" si="41"/>
        <v>0.47746756040114985</v>
      </c>
      <c r="M221">
        <f t="shared" si="42"/>
        <v>1.9137567818137824</v>
      </c>
      <c r="N221">
        <f t="shared" si="43"/>
        <v>2.0943831224048783</v>
      </c>
    </row>
    <row r="222" spans="1:14" x14ac:dyDescent="0.25">
      <c r="A222" s="4">
        <f>IF('True_Odds_Calculator_2-way'!A223="","",'True_Odds_Calculator_2-way'!A223)</f>
        <v>2.0699999999999998</v>
      </c>
      <c r="B222" s="4">
        <f>IF('True_Odds_Calculator_2-way'!B223="","",'True_Odds_Calculator_2-way'!B223)</f>
        <v>1.83</v>
      </c>
      <c r="C222" s="4">
        <f t="shared" si="33"/>
        <v>0.48309178743961356</v>
      </c>
      <c r="D222">
        <f t="shared" si="34"/>
        <v>0.54644808743169393</v>
      </c>
      <c r="E222">
        <f t="shared" si="35"/>
        <v>2.9539874871307603E-2</v>
      </c>
      <c r="F222">
        <f t="shared" si="36"/>
        <v>-0.23444470842902765</v>
      </c>
      <c r="G222">
        <v>0</v>
      </c>
      <c r="H222">
        <f t="shared" si="37"/>
        <v>0.26398458330033525</v>
      </c>
      <c r="I222">
        <f t="shared" si="38"/>
        <v>-1.0611311532512866</v>
      </c>
      <c r="J222">
        <f t="shared" si="39"/>
        <v>1.0611311532512866</v>
      </c>
      <c r="K222">
        <f t="shared" si="40"/>
        <v>0.46829407167694814</v>
      </c>
      <c r="L222">
        <f t="shared" si="41"/>
        <v>0.53170592832305175</v>
      </c>
      <c r="M222">
        <f t="shared" si="42"/>
        <v>2.1354103339788768</v>
      </c>
      <c r="N222">
        <f t="shared" si="43"/>
        <v>1.8807388571985679</v>
      </c>
    </row>
    <row r="223" spans="1:14" x14ac:dyDescent="0.25">
      <c r="A223" s="4">
        <f>IF('True_Odds_Calculator_2-way'!A224="","",'True_Odds_Calculator_2-way'!A224)</f>
        <v>2.17</v>
      </c>
      <c r="B223" s="4">
        <f>IF('True_Odds_Calculator_2-way'!B224="","",'True_Odds_Calculator_2-way'!B224)</f>
        <v>1.75</v>
      </c>
      <c r="C223" s="4">
        <f t="shared" si="33"/>
        <v>0.46082949308755761</v>
      </c>
      <c r="D223">
        <f t="shared" si="34"/>
        <v>0.5714285714285714</v>
      </c>
      <c r="E223">
        <f t="shared" si="35"/>
        <v>3.2258064516129004E-2</v>
      </c>
      <c r="F223">
        <f t="shared" si="36"/>
        <v>-0.23107307439104674</v>
      </c>
      <c r="G223">
        <v>0</v>
      </c>
      <c r="H223">
        <f t="shared" si="37"/>
        <v>0.26333113890717574</v>
      </c>
      <c r="I223">
        <f t="shared" si="38"/>
        <v>-1.0675210253672476</v>
      </c>
      <c r="J223">
        <f t="shared" si="39"/>
        <v>1.0675210253672476</v>
      </c>
      <c r="K223">
        <f t="shared" si="40"/>
        <v>0.44464214228514221</v>
      </c>
      <c r="L223">
        <f t="shared" si="41"/>
        <v>0.55535785771485779</v>
      </c>
      <c r="M223">
        <f t="shared" si="42"/>
        <v>2.2489995996796797</v>
      </c>
      <c r="N223">
        <f t="shared" si="43"/>
        <v>1.8006407690254356</v>
      </c>
    </row>
    <row r="224" spans="1:14" x14ac:dyDescent="0.25">
      <c r="A224" s="4">
        <f>IF('True_Odds_Calculator_2-way'!A225="","",'True_Odds_Calculator_2-way'!A225)</f>
        <v>2.0299999999999998</v>
      </c>
      <c r="B224" s="4">
        <f>IF('True_Odds_Calculator_2-way'!B225="","",'True_Odds_Calculator_2-way'!B225)</f>
        <v>1.86</v>
      </c>
      <c r="C224" s="4">
        <f t="shared" si="33"/>
        <v>0.49261083743842371</v>
      </c>
      <c r="D224">
        <f t="shared" si="34"/>
        <v>0.5376344086021505</v>
      </c>
      <c r="E224">
        <f t="shared" si="35"/>
        <v>3.0245246040574214E-2</v>
      </c>
      <c r="F224">
        <f t="shared" si="36"/>
        <v>-0.23459929021664283</v>
      </c>
      <c r="G224">
        <v>0</v>
      </c>
      <c r="H224">
        <f t="shared" si="37"/>
        <v>0.26484453625721704</v>
      </c>
      <c r="I224">
        <f t="shared" si="38"/>
        <v>-1.0625078858299792</v>
      </c>
      <c r="J224">
        <f t="shared" si="39"/>
        <v>1.0625078858299792</v>
      </c>
      <c r="K224">
        <f t="shared" si="40"/>
        <v>0.47746756040114985</v>
      </c>
      <c r="L224">
        <f t="shared" si="41"/>
        <v>0.5225324395988501</v>
      </c>
      <c r="M224">
        <f t="shared" si="42"/>
        <v>2.0943831224048783</v>
      </c>
      <c r="N224">
        <f t="shared" si="43"/>
        <v>1.9137567818137824</v>
      </c>
    </row>
    <row r="225" spans="1:14" x14ac:dyDescent="0.25">
      <c r="A225" s="4">
        <f>IF('True_Odds_Calculator_2-way'!A226="","",'True_Odds_Calculator_2-way'!A226)</f>
        <v>2.02</v>
      </c>
      <c r="B225" s="4">
        <f>IF('True_Odds_Calculator_2-way'!B226="","",'True_Odds_Calculator_2-way'!B226)</f>
        <v>1.87</v>
      </c>
      <c r="C225" s="4">
        <f t="shared" si="33"/>
        <v>0.49504950495049505</v>
      </c>
      <c r="D225">
        <f t="shared" si="34"/>
        <v>0.53475935828876997</v>
      </c>
      <c r="E225">
        <f t="shared" si="35"/>
        <v>2.9808863239265015E-2</v>
      </c>
      <c r="F225">
        <f t="shared" si="36"/>
        <v>-0.23492349234923493</v>
      </c>
      <c r="G225">
        <v>0</v>
      </c>
      <c r="H225">
        <f t="shared" si="37"/>
        <v>0.2647323555885</v>
      </c>
      <c r="I225">
        <f t="shared" si="38"/>
        <v>-1.0615495921641367</v>
      </c>
      <c r="J225">
        <f t="shared" si="39"/>
        <v>1.0615495921641367</v>
      </c>
      <c r="K225">
        <f t="shared" si="40"/>
        <v>0.48012738724303272</v>
      </c>
      <c r="L225">
        <f t="shared" si="41"/>
        <v>0.51987261275696728</v>
      </c>
      <c r="M225">
        <f t="shared" si="42"/>
        <v>2.0827805840074194</v>
      </c>
      <c r="N225">
        <f t="shared" si="43"/>
        <v>1.9235481451827992</v>
      </c>
    </row>
    <row r="226" spans="1:14" x14ac:dyDescent="0.25">
      <c r="A226" s="4">
        <f>IF('True_Odds_Calculator_2-way'!A227="","",'True_Odds_Calculator_2-way'!A227)</f>
        <v>2.08</v>
      </c>
      <c r="B226" s="4">
        <f>IF('True_Odds_Calculator_2-way'!B227="","",'True_Odds_Calculator_2-way'!B227)</f>
        <v>1.81</v>
      </c>
      <c r="C226" s="4">
        <f t="shared" si="33"/>
        <v>0.48076923076923073</v>
      </c>
      <c r="D226">
        <f t="shared" si="34"/>
        <v>0.5524861878453039</v>
      </c>
      <c r="E226">
        <f t="shared" si="35"/>
        <v>3.3255418614534626E-2</v>
      </c>
      <c r="F226">
        <f t="shared" si="36"/>
        <v>-0.23236294092647691</v>
      </c>
      <c r="G226">
        <v>0</v>
      </c>
      <c r="H226">
        <f t="shared" si="37"/>
        <v>0.26561835954101148</v>
      </c>
      <c r="I226">
        <f t="shared" si="38"/>
        <v>-1.0691671651659735</v>
      </c>
      <c r="J226">
        <f t="shared" si="39"/>
        <v>1.0691671651659735</v>
      </c>
      <c r="K226">
        <f t="shared" si="40"/>
        <v>0.4641016151377545</v>
      </c>
      <c r="L226">
        <f t="shared" si="41"/>
        <v>0.5358983848622455</v>
      </c>
      <c r="M226">
        <f t="shared" si="42"/>
        <v>2.1547005383792519</v>
      </c>
      <c r="N226">
        <f t="shared" si="43"/>
        <v>1.8660254037844384</v>
      </c>
    </row>
    <row r="227" spans="1:14" x14ac:dyDescent="0.25">
      <c r="A227" s="4">
        <f>IF('True_Odds_Calculator_2-way'!A228="","",'True_Odds_Calculator_2-way'!A228)</f>
        <v>2.14</v>
      </c>
      <c r="B227" s="4">
        <f>IF('True_Odds_Calculator_2-way'!B228="","",'True_Odds_Calculator_2-way'!B228)</f>
        <v>1.76</v>
      </c>
      <c r="C227" s="4">
        <f t="shared" si="33"/>
        <v>0.46728971962616822</v>
      </c>
      <c r="D227">
        <f t="shared" si="34"/>
        <v>0.56818181818181823</v>
      </c>
      <c r="E227">
        <f t="shared" si="35"/>
        <v>3.5471537807986397E-2</v>
      </c>
      <c r="F227">
        <f t="shared" si="36"/>
        <v>-0.23003398470688197</v>
      </c>
      <c r="G227">
        <v>0</v>
      </c>
      <c r="H227">
        <f t="shared" si="37"/>
        <v>0.26550552251486831</v>
      </c>
      <c r="I227">
        <f t="shared" si="38"/>
        <v>-1.0743376064838499</v>
      </c>
      <c r="J227">
        <f t="shared" si="39"/>
        <v>1.0743376064838499</v>
      </c>
      <c r="K227">
        <f t="shared" si="40"/>
        <v>0.4494897427831781</v>
      </c>
      <c r="L227">
        <f t="shared" si="41"/>
        <v>0.55051025721682212</v>
      </c>
      <c r="M227">
        <f t="shared" si="42"/>
        <v>2.2247448713915889</v>
      </c>
      <c r="N227">
        <f t="shared" si="43"/>
        <v>1.8164965809277254</v>
      </c>
    </row>
    <row r="228" spans="1:14" x14ac:dyDescent="0.25">
      <c r="A228" s="4">
        <f>IF('True_Odds_Calculator_2-way'!A229="","",'True_Odds_Calculator_2-way'!A229)</f>
        <v>2.2400000000000002</v>
      </c>
      <c r="B228" s="4">
        <f>IF('True_Odds_Calculator_2-way'!B229="","",'True_Odds_Calculator_2-way'!B229)</f>
        <v>1.7</v>
      </c>
      <c r="C228" s="4">
        <f t="shared" si="33"/>
        <v>0.4464285714285714</v>
      </c>
      <c r="D228">
        <f t="shared" si="34"/>
        <v>0.58823529411764708</v>
      </c>
      <c r="E228">
        <f t="shared" si="35"/>
        <v>3.4663865546218364E-2</v>
      </c>
      <c r="F228">
        <f t="shared" si="36"/>
        <v>-0.22794117647058831</v>
      </c>
      <c r="G228">
        <v>0</v>
      </c>
      <c r="H228">
        <f t="shared" si="37"/>
        <v>0.26260504201680673</v>
      </c>
      <c r="I228">
        <f t="shared" si="38"/>
        <v>-1.0733469768527293</v>
      </c>
      <c r="J228">
        <f t="shared" si="39"/>
        <v>1.0733469768527293</v>
      </c>
      <c r="K228">
        <f t="shared" si="40"/>
        <v>0.42900958501512831</v>
      </c>
      <c r="L228">
        <f t="shared" si="41"/>
        <v>0.5709904149848718</v>
      </c>
      <c r="M228">
        <f t="shared" si="42"/>
        <v>2.3309502512973848</v>
      </c>
      <c r="N228">
        <f t="shared" si="43"/>
        <v>1.7513428837969105</v>
      </c>
    </row>
    <row r="229" spans="1:14" x14ac:dyDescent="0.25">
      <c r="A229" s="4">
        <f>IF('True_Odds_Calculator_2-way'!A230="","",'True_Odds_Calculator_2-way'!A230)</f>
        <v>1.88</v>
      </c>
      <c r="B229" s="4">
        <f>IF('True_Odds_Calculator_2-way'!B230="","",'True_Odds_Calculator_2-way'!B230)</f>
        <v>2.0099999999999998</v>
      </c>
      <c r="C229" s="4">
        <f t="shared" si="33"/>
        <v>0.53191489361702127</v>
      </c>
      <c r="D229">
        <f t="shared" si="34"/>
        <v>0.49751243781094534</v>
      </c>
      <c r="E229">
        <f t="shared" si="35"/>
        <v>2.9427331427966497E-2</v>
      </c>
      <c r="F229">
        <f t="shared" si="36"/>
        <v>-0.23520694400338749</v>
      </c>
      <c r="G229">
        <v>0</v>
      </c>
      <c r="H229">
        <f t="shared" si="37"/>
        <v>0.26463427543135393</v>
      </c>
      <c r="I229">
        <f t="shared" si="38"/>
        <v>-1.060713208766217</v>
      </c>
      <c r="J229">
        <f t="shared" si="39"/>
        <v>1.060713208766217</v>
      </c>
      <c r="K229">
        <f t="shared" si="40"/>
        <v>0.5172161542198922</v>
      </c>
      <c r="L229">
        <f t="shared" si="41"/>
        <v>0.48278384578010813</v>
      </c>
      <c r="M229">
        <f t="shared" si="42"/>
        <v>1.9334276237142709</v>
      </c>
      <c r="N229">
        <f t="shared" si="43"/>
        <v>2.0713203408538785</v>
      </c>
    </row>
    <row r="230" spans="1:14" x14ac:dyDescent="0.25">
      <c r="A230" s="4">
        <f>IF('True_Odds_Calculator_2-way'!A231="","",'True_Odds_Calculator_2-way'!A231)</f>
        <v>2.0299999999999998</v>
      </c>
      <c r="B230" s="4">
        <f>IF('True_Odds_Calculator_2-way'!B231="","",'True_Odds_Calculator_2-way'!B231)</f>
        <v>1.87</v>
      </c>
      <c r="C230" s="4">
        <f t="shared" si="33"/>
        <v>0.49261083743842371</v>
      </c>
      <c r="D230">
        <f t="shared" si="34"/>
        <v>0.53475935828876997</v>
      </c>
      <c r="E230">
        <f t="shared" si="35"/>
        <v>2.737019572719368E-2</v>
      </c>
      <c r="F230">
        <f t="shared" si="36"/>
        <v>-0.23605805958747139</v>
      </c>
      <c r="G230">
        <v>0</v>
      </c>
      <c r="H230">
        <f t="shared" si="37"/>
        <v>0.26342825531466507</v>
      </c>
      <c r="I230">
        <f t="shared" si="38"/>
        <v>-1.0563838700626149</v>
      </c>
      <c r="J230">
        <f t="shared" si="39"/>
        <v>1.0563838700626149</v>
      </c>
      <c r="K230">
        <f t="shared" si="40"/>
        <v>0.47890991226943308</v>
      </c>
      <c r="L230">
        <f t="shared" si="41"/>
        <v>0.52109008773056686</v>
      </c>
      <c r="M230">
        <f t="shared" si="42"/>
        <v>2.0880753861644932</v>
      </c>
      <c r="N230">
        <f t="shared" si="43"/>
        <v>1.9190539669544755</v>
      </c>
    </row>
    <row r="231" spans="1:14" x14ac:dyDescent="0.25">
      <c r="A231" s="4">
        <f>IF('True_Odds_Calculator_2-way'!A232="","",'True_Odds_Calculator_2-way'!A232)</f>
        <v>1.94</v>
      </c>
      <c r="B231" s="4">
        <f>IF('True_Odds_Calculator_2-way'!B232="","",'True_Odds_Calculator_2-way'!B232)</f>
        <v>1.94</v>
      </c>
      <c r="C231" s="4">
        <f t="shared" si="33"/>
        <v>0.51546391752577325</v>
      </c>
      <c r="D231">
        <f t="shared" si="34"/>
        <v>0.51546391752577325</v>
      </c>
      <c r="E231">
        <f t="shared" si="35"/>
        <v>3.0927835051546504E-2</v>
      </c>
      <c r="F231">
        <f t="shared" si="36"/>
        <v>-0.23477521521947065</v>
      </c>
      <c r="G231">
        <v>0</v>
      </c>
      <c r="H231">
        <f t="shared" si="37"/>
        <v>0.26570305027101715</v>
      </c>
      <c r="I231">
        <f t="shared" si="38"/>
        <v>-1.0638297872340428</v>
      </c>
      <c r="J231">
        <f t="shared" si="39"/>
        <v>1.0638297872340428</v>
      </c>
      <c r="K231">
        <f t="shared" si="40"/>
        <v>0.49999999999999989</v>
      </c>
      <c r="L231">
        <f t="shared" si="41"/>
        <v>0.49999999999999989</v>
      </c>
      <c r="M231">
        <f t="shared" si="42"/>
        <v>2.0000000000000004</v>
      </c>
      <c r="N231">
        <f t="shared" si="43"/>
        <v>2.0000000000000004</v>
      </c>
    </row>
    <row r="232" spans="1:14" x14ac:dyDescent="0.25">
      <c r="A232" s="4">
        <f>IF('True_Odds_Calculator_2-way'!A233="","",'True_Odds_Calculator_2-way'!A233)</f>
        <v>1.79</v>
      </c>
      <c r="B232" s="4">
        <f>IF('True_Odds_Calculator_2-way'!B233="","",'True_Odds_Calculator_2-way'!B233)</f>
        <v>2.11</v>
      </c>
      <c r="C232" s="4">
        <f t="shared" si="33"/>
        <v>0.55865921787709494</v>
      </c>
      <c r="D232">
        <f t="shared" si="34"/>
        <v>0.47393364928909953</v>
      </c>
      <c r="E232">
        <f t="shared" si="35"/>
        <v>3.2592867166194583E-2</v>
      </c>
      <c r="F232">
        <f t="shared" si="36"/>
        <v>-0.23217453467129112</v>
      </c>
      <c r="G232">
        <v>0</v>
      </c>
      <c r="H232">
        <f t="shared" si="37"/>
        <v>0.26476740183748576</v>
      </c>
      <c r="I232">
        <f t="shared" si="38"/>
        <v>-1.0678861770883312</v>
      </c>
      <c r="J232">
        <f t="shared" si="39"/>
        <v>1.0678861770883312</v>
      </c>
      <c r="K232">
        <f t="shared" si="40"/>
        <v>0.54240816034763273</v>
      </c>
      <c r="L232">
        <f t="shared" si="41"/>
        <v>0.45759183965236705</v>
      </c>
      <c r="M232">
        <f t="shared" si="42"/>
        <v>1.8436300798997822</v>
      </c>
      <c r="N232">
        <f t="shared" si="43"/>
        <v>2.1853536565680476</v>
      </c>
    </row>
    <row r="233" spans="1:14" x14ac:dyDescent="0.25">
      <c r="A233" s="4">
        <f>IF('True_Odds_Calculator_2-way'!A234="","",'True_Odds_Calculator_2-way'!A234)</f>
        <v>2.44</v>
      </c>
      <c r="B233" s="4">
        <f>IF('True_Odds_Calculator_2-way'!B234="","",'True_Odds_Calculator_2-way'!B234)</f>
        <v>1.6</v>
      </c>
      <c r="C233" s="4">
        <f t="shared" si="33"/>
        <v>0.4098360655737705</v>
      </c>
      <c r="D233">
        <f t="shared" si="34"/>
        <v>0.625</v>
      </c>
      <c r="E233">
        <f t="shared" si="35"/>
        <v>3.4836065573770503E-2</v>
      </c>
      <c r="F233">
        <f t="shared" si="36"/>
        <v>-0.22131147540983609</v>
      </c>
      <c r="G233">
        <v>0</v>
      </c>
      <c r="H233">
        <f t="shared" si="37"/>
        <v>0.25614754098360659</v>
      </c>
      <c r="I233">
        <f t="shared" si="38"/>
        <v>-1.075828707279838</v>
      </c>
      <c r="J233">
        <f t="shared" si="39"/>
        <v>1.075828707279838</v>
      </c>
      <c r="K233">
        <f t="shared" si="40"/>
        <v>0.39228095605926194</v>
      </c>
      <c r="L233">
        <f t="shared" si="41"/>
        <v>0.60771904394073795</v>
      </c>
      <c r="M233">
        <f t="shared" si="42"/>
        <v>2.5491933384829668</v>
      </c>
      <c r="N233">
        <f t="shared" si="43"/>
        <v>1.6454972243679031</v>
      </c>
    </row>
    <row r="234" spans="1:14" x14ac:dyDescent="0.25">
      <c r="A234" s="4">
        <f>IF('True_Odds_Calculator_2-way'!A235="","",'True_Odds_Calculator_2-way'!A235)</f>
        <v>1.91</v>
      </c>
      <c r="B234" s="4">
        <f>IF('True_Odds_Calculator_2-way'!B235="","",'True_Odds_Calculator_2-way'!B235)</f>
        <v>1.96</v>
      </c>
      <c r="C234" s="4">
        <f t="shared" si="33"/>
        <v>0.52356020942408377</v>
      </c>
      <c r="D234">
        <f t="shared" si="34"/>
        <v>0.51020408163265307</v>
      </c>
      <c r="E234">
        <f t="shared" si="35"/>
        <v>3.3764291056736839E-2</v>
      </c>
      <c r="F234">
        <f t="shared" si="36"/>
        <v>-0.23335826477187727</v>
      </c>
      <c r="G234">
        <v>0</v>
      </c>
      <c r="H234">
        <f t="shared" si="37"/>
        <v>0.26712255582861416</v>
      </c>
      <c r="I234">
        <f t="shared" si="38"/>
        <v>-1.0699012312772824</v>
      </c>
      <c r="J234">
        <f t="shared" si="39"/>
        <v>1.0699012312772824</v>
      </c>
      <c r="K234">
        <f t="shared" si="40"/>
        <v>0.50668568712332396</v>
      </c>
      <c r="L234">
        <f t="shared" si="41"/>
        <v>0.49331431287667615</v>
      </c>
      <c r="M234">
        <f t="shared" si="42"/>
        <v>1.9736101204623264</v>
      </c>
      <c r="N234">
        <f t="shared" si="43"/>
        <v>2.0271051820261912</v>
      </c>
    </row>
    <row r="235" spans="1:14" x14ac:dyDescent="0.25">
      <c r="A235" s="4">
        <f>IF('True_Odds_Calculator_2-way'!A236="","",'True_Odds_Calculator_2-way'!A236)</f>
        <v>1.96</v>
      </c>
      <c r="B235" s="4">
        <f>IF('True_Odds_Calculator_2-way'!B236="","",'True_Odds_Calculator_2-way'!B236)</f>
        <v>1.9</v>
      </c>
      <c r="C235" s="4">
        <f t="shared" si="33"/>
        <v>0.51020408163265307</v>
      </c>
      <c r="D235">
        <f t="shared" si="34"/>
        <v>0.52631578947368418</v>
      </c>
      <c r="E235">
        <f t="shared" si="35"/>
        <v>3.6519871106337254E-2</v>
      </c>
      <c r="F235">
        <f t="shared" si="36"/>
        <v>-0.23200859291084863</v>
      </c>
      <c r="G235">
        <v>0</v>
      </c>
      <c r="H235">
        <f t="shared" si="37"/>
        <v>0.26852846401718583</v>
      </c>
      <c r="I235">
        <f t="shared" si="38"/>
        <v>-1.0758287072798378</v>
      </c>
      <c r="J235">
        <f t="shared" si="39"/>
        <v>1.0758287072798378</v>
      </c>
      <c r="K235">
        <f t="shared" si="40"/>
        <v>0.49193338482966764</v>
      </c>
      <c r="L235">
        <f t="shared" si="41"/>
        <v>0.50806661517033258</v>
      </c>
      <c r="M235">
        <f t="shared" si="42"/>
        <v>2.0327955589886439</v>
      </c>
      <c r="N235">
        <f t="shared" si="43"/>
        <v>1.9682458365518538</v>
      </c>
    </row>
    <row r="236" spans="1:14" x14ac:dyDescent="0.25">
      <c r="A236" s="4">
        <f>IF('True_Odds_Calculator_2-way'!A237="","",'True_Odds_Calculator_2-way'!A237)</f>
        <v>1.74</v>
      </c>
      <c r="B236" s="4">
        <f>IF('True_Odds_Calculator_2-way'!B237="","",'True_Odds_Calculator_2-way'!B237)</f>
        <v>2.13</v>
      </c>
      <c r="C236" s="4">
        <f t="shared" si="33"/>
        <v>0.57471264367816088</v>
      </c>
      <c r="D236">
        <f t="shared" si="34"/>
        <v>0.46948356807511737</v>
      </c>
      <c r="E236">
        <f t="shared" si="35"/>
        <v>4.4196211753278369E-2</v>
      </c>
      <c r="F236">
        <f t="shared" si="36"/>
        <v>-0.22562193081862814</v>
      </c>
      <c r="G236">
        <v>0</v>
      </c>
      <c r="H236">
        <f t="shared" si="37"/>
        <v>0.26981814257190651</v>
      </c>
      <c r="I236">
        <f t="shared" si="38"/>
        <v>-1.093565796666284</v>
      </c>
      <c r="J236">
        <f t="shared" si="39"/>
        <v>1.093565796666284</v>
      </c>
      <c r="K236">
        <f t="shared" si="40"/>
        <v>0.55271866878885501</v>
      </c>
      <c r="L236">
        <f t="shared" si="41"/>
        <v>0.44728133121114488</v>
      </c>
      <c r="M236">
        <f t="shared" si="42"/>
        <v>1.8092386895330501</v>
      </c>
      <c r="N236">
        <f t="shared" si="43"/>
        <v>2.235729350232901</v>
      </c>
    </row>
    <row r="237" spans="1:14" x14ac:dyDescent="0.25">
      <c r="A237" s="4">
        <f>IF('True_Odds_Calculator_2-way'!A238="","",'True_Odds_Calculator_2-way'!A238)</f>
        <v>2.02</v>
      </c>
      <c r="B237" s="4">
        <f>IF('True_Odds_Calculator_2-way'!B238="","",'True_Odds_Calculator_2-way'!B238)</f>
        <v>1.85</v>
      </c>
      <c r="C237" s="4">
        <f t="shared" si="33"/>
        <v>0.49504950495049505</v>
      </c>
      <c r="D237">
        <f t="shared" si="34"/>
        <v>0.54054054054054046</v>
      </c>
      <c r="E237">
        <f t="shared" si="35"/>
        <v>3.5590045491035394E-2</v>
      </c>
      <c r="F237">
        <f t="shared" si="36"/>
        <v>-0.23200428150923214</v>
      </c>
      <c r="G237">
        <v>0</v>
      </c>
      <c r="H237">
        <f t="shared" si="37"/>
        <v>0.26759432700026753</v>
      </c>
      <c r="I237">
        <f t="shared" si="38"/>
        <v>-1.0739657990297369</v>
      </c>
      <c r="J237">
        <f t="shared" si="39"/>
        <v>1.0739657990297369</v>
      </c>
      <c r="K237">
        <f t="shared" si="40"/>
        <v>0.4772255750516613</v>
      </c>
      <c r="L237">
        <f t="shared" si="41"/>
        <v>0.52277442494833892</v>
      </c>
      <c r="M237">
        <f t="shared" si="42"/>
        <v>2.0954451150103317</v>
      </c>
      <c r="N237">
        <f t="shared" si="43"/>
        <v>1.9128709291752766</v>
      </c>
    </row>
    <row r="238" spans="1:14" x14ac:dyDescent="0.25">
      <c r="A238" s="4">
        <f>IF('True_Odds_Calculator_2-way'!A239="","",'True_Odds_Calculator_2-way'!A239)</f>
        <v>2.34</v>
      </c>
      <c r="B238" s="4">
        <f>IF('True_Odds_Calculator_2-way'!B239="","",'True_Odds_Calculator_2-way'!B239)</f>
        <v>1.64</v>
      </c>
      <c r="C238" s="4">
        <f t="shared" si="33"/>
        <v>0.42735042735042739</v>
      </c>
      <c r="D238">
        <f t="shared" si="34"/>
        <v>0.6097560975609756</v>
      </c>
      <c r="E238">
        <f t="shared" si="35"/>
        <v>3.7106524911402872E-2</v>
      </c>
      <c r="F238">
        <f t="shared" si="36"/>
        <v>-0.22347300396080894</v>
      </c>
      <c r="G238">
        <v>0</v>
      </c>
      <c r="H238">
        <f t="shared" si="37"/>
        <v>0.26057952887221181</v>
      </c>
      <c r="I238">
        <f t="shared" si="38"/>
        <v>-1.0798355319766999</v>
      </c>
      <c r="J238">
        <f t="shared" si="39"/>
        <v>1.0798355319766999</v>
      </c>
      <c r="K238">
        <f t="shared" si="40"/>
        <v>0.40866707460459728</v>
      </c>
      <c r="L238">
        <f t="shared" si="41"/>
        <v>0.59133292539540294</v>
      </c>
      <c r="M238">
        <f t="shared" si="42"/>
        <v>2.4469796128487777</v>
      </c>
      <c r="N238">
        <f t="shared" si="43"/>
        <v>1.6910947404650878</v>
      </c>
    </row>
    <row r="239" spans="1:14" x14ac:dyDescent="0.25">
      <c r="A239" s="4">
        <f>IF('True_Odds_Calculator_2-way'!A240="","",'True_Odds_Calculator_2-way'!A240)</f>
        <v>2.23</v>
      </c>
      <c r="B239" s="4">
        <f>IF('True_Odds_Calculator_2-way'!B240="","",'True_Odds_Calculator_2-way'!B240)</f>
        <v>1.69</v>
      </c>
      <c r="C239" s="4">
        <f t="shared" si="33"/>
        <v>0.44843049327354262</v>
      </c>
      <c r="D239">
        <f t="shared" si="34"/>
        <v>0.59171597633136097</v>
      </c>
      <c r="E239">
        <f t="shared" si="35"/>
        <v>4.0146469604903645E-2</v>
      </c>
      <c r="F239">
        <f t="shared" si="36"/>
        <v>-0.2251970175392044</v>
      </c>
      <c r="G239">
        <v>0</v>
      </c>
      <c r="H239">
        <f t="shared" si="37"/>
        <v>0.26534348714410805</v>
      </c>
      <c r="I239">
        <f t="shared" si="38"/>
        <v>-1.0854826817097272</v>
      </c>
      <c r="J239">
        <f t="shared" si="39"/>
        <v>1.0854826817097272</v>
      </c>
      <c r="K239">
        <f t="shared" si="40"/>
        <v>0.42823917030934305</v>
      </c>
      <c r="L239">
        <f t="shared" si="41"/>
        <v>0.571760829690657</v>
      </c>
      <c r="M239">
        <f t="shared" si="42"/>
        <v>2.3351436985029639</v>
      </c>
      <c r="N239">
        <f t="shared" si="43"/>
        <v>1.7489830503797115</v>
      </c>
    </row>
    <row r="240" spans="1:14" x14ac:dyDescent="0.25">
      <c r="A240" s="4">
        <f>IF('True_Odds_Calculator_2-way'!A241="","",'True_Odds_Calculator_2-way'!A241)</f>
        <v>2.83</v>
      </c>
      <c r="B240" s="4">
        <f>IF('True_Odds_Calculator_2-way'!B241="","",'True_Odds_Calculator_2-way'!B241)</f>
        <v>1.46</v>
      </c>
      <c r="C240" s="4">
        <f t="shared" si="33"/>
        <v>0.35335689045936397</v>
      </c>
      <c r="D240">
        <f t="shared" si="34"/>
        <v>0.68493150684931503</v>
      </c>
      <c r="E240">
        <f t="shared" si="35"/>
        <v>3.8288397308678945E-2</v>
      </c>
      <c r="F240">
        <f t="shared" si="36"/>
        <v>-0.20373687012924158</v>
      </c>
      <c r="G240">
        <v>0</v>
      </c>
      <c r="H240">
        <f t="shared" si="37"/>
        <v>0.24202526743792052</v>
      </c>
      <c r="I240">
        <f t="shared" si="38"/>
        <v>-1.0899223022085145</v>
      </c>
      <c r="J240">
        <f t="shared" si="39"/>
        <v>1.0899223022085145</v>
      </c>
      <c r="K240">
        <f t="shared" si="40"/>
        <v>0.33393911970739243</v>
      </c>
      <c r="L240">
        <f t="shared" si="41"/>
        <v>0.66606088029260768</v>
      </c>
      <c r="M240">
        <f t="shared" si="42"/>
        <v>2.9945578130415815</v>
      </c>
      <c r="N240">
        <f t="shared" si="43"/>
        <v>1.5013642590159164</v>
      </c>
    </row>
    <row r="241" spans="1:14" x14ac:dyDescent="0.25">
      <c r="A241" s="4">
        <f>IF('True_Odds_Calculator_2-way'!A242="","",'True_Odds_Calculator_2-way'!A242)</f>
        <v>1.97</v>
      </c>
      <c r="B241" s="4">
        <f>IF('True_Odds_Calculator_2-way'!B242="","",'True_Odds_Calculator_2-way'!B242)</f>
        <v>1.93</v>
      </c>
      <c r="C241" s="4">
        <f t="shared" si="33"/>
        <v>0.50761421319796951</v>
      </c>
      <c r="D241">
        <f t="shared" si="34"/>
        <v>0.5181347150259068</v>
      </c>
      <c r="E241">
        <f t="shared" si="35"/>
        <v>2.5748928223876311E-2</v>
      </c>
      <c r="F241">
        <f t="shared" si="36"/>
        <v>-0.23726361747455349</v>
      </c>
      <c r="G241">
        <v>0</v>
      </c>
      <c r="H241">
        <f t="shared" si="37"/>
        <v>0.26301254569842986</v>
      </c>
      <c r="I241">
        <f t="shared" si="38"/>
        <v>-1.0528649266733445</v>
      </c>
      <c r="J241">
        <f t="shared" si="39"/>
        <v>1.0528649266733445</v>
      </c>
      <c r="K241">
        <f t="shared" si="40"/>
        <v>0.49473625880060179</v>
      </c>
      <c r="L241">
        <f t="shared" si="41"/>
        <v>0.50526374119939821</v>
      </c>
      <c r="M241">
        <f t="shared" si="42"/>
        <v>2.021278978873144</v>
      </c>
      <c r="N241">
        <f t="shared" si="43"/>
        <v>1.9791643818062103</v>
      </c>
    </row>
    <row r="242" spans="1:14" x14ac:dyDescent="0.25">
      <c r="A242" s="4">
        <f>IF('True_Odds_Calculator_2-way'!A243="","",'True_Odds_Calculator_2-way'!A243)</f>
        <v>1.74</v>
      </c>
      <c r="B242" s="4">
        <f>IF('True_Odds_Calculator_2-way'!B243="","",'True_Odds_Calculator_2-way'!B243)</f>
        <v>2.21</v>
      </c>
      <c r="C242" s="4">
        <f t="shared" si="33"/>
        <v>0.57471264367816088</v>
      </c>
      <c r="D242">
        <f t="shared" si="34"/>
        <v>0.45248868778280543</v>
      </c>
      <c r="E242">
        <f t="shared" si="35"/>
        <v>2.720133146096626E-2</v>
      </c>
      <c r="F242">
        <f t="shared" si="36"/>
        <v>-0.23284963852915186</v>
      </c>
      <c r="G242">
        <v>0</v>
      </c>
      <c r="H242">
        <f t="shared" si="37"/>
        <v>0.26005096999011806</v>
      </c>
      <c r="I242">
        <f t="shared" si="38"/>
        <v>-1.0567967158529021</v>
      </c>
      <c r="J242">
        <f t="shared" si="39"/>
        <v>1.0567967158529021</v>
      </c>
      <c r="K242">
        <f t="shared" si="40"/>
        <v>0.56115791622406608</v>
      </c>
      <c r="L242">
        <f t="shared" si="41"/>
        <v>0.43884208377593403</v>
      </c>
      <c r="M242">
        <f t="shared" si="42"/>
        <v>1.7820295697311479</v>
      </c>
      <c r="N242">
        <f t="shared" si="43"/>
        <v>2.2787240261820116</v>
      </c>
    </row>
    <row r="243" spans="1:14" x14ac:dyDescent="0.25">
      <c r="A243" s="4">
        <f>IF('True_Odds_Calculator_2-way'!A244="","",'True_Odds_Calculator_2-way'!A244)</f>
        <v>2.0499999999999998</v>
      </c>
      <c r="B243" s="4">
        <f>IF('True_Odds_Calculator_2-way'!B244="","",'True_Odds_Calculator_2-way'!B244)</f>
        <v>1.85</v>
      </c>
      <c r="C243" s="4">
        <f t="shared" si="33"/>
        <v>0.48780487804878053</v>
      </c>
      <c r="D243">
        <f t="shared" si="34"/>
        <v>0.54054054054054046</v>
      </c>
      <c r="E243">
        <f t="shared" si="35"/>
        <v>2.8345418589321048E-2</v>
      </c>
      <c r="F243">
        <f t="shared" si="36"/>
        <v>-0.2353328938694792</v>
      </c>
      <c r="G243">
        <v>0</v>
      </c>
      <c r="H243">
        <f t="shared" si="37"/>
        <v>0.26367831245880025</v>
      </c>
      <c r="I243">
        <f t="shared" si="38"/>
        <v>-1.0585122480499263</v>
      </c>
      <c r="J243">
        <f t="shared" si="39"/>
        <v>1.0585122480499263</v>
      </c>
      <c r="K243">
        <f t="shared" si="40"/>
        <v>0.47361090692279612</v>
      </c>
      <c r="L243">
        <f t="shared" si="41"/>
        <v>0.52638909307720383</v>
      </c>
      <c r="M243">
        <f t="shared" si="42"/>
        <v>2.1114378604524222</v>
      </c>
      <c r="N243">
        <f t="shared" si="43"/>
        <v>1.8997354108424378</v>
      </c>
    </row>
    <row r="244" spans="1:14" x14ac:dyDescent="0.25">
      <c r="A244" s="4">
        <f>IF('True_Odds_Calculator_2-way'!A245="","",'True_Odds_Calculator_2-way'!A245)</f>
        <v>2.08</v>
      </c>
      <c r="B244" s="4">
        <f>IF('True_Odds_Calculator_2-way'!B245="","",'True_Odds_Calculator_2-way'!B245)</f>
        <v>1.81</v>
      </c>
      <c r="C244" s="4">
        <f t="shared" si="33"/>
        <v>0.48076923076923073</v>
      </c>
      <c r="D244">
        <f t="shared" si="34"/>
        <v>0.5524861878453039</v>
      </c>
      <c r="E244">
        <f t="shared" si="35"/>
        <v>3.3255418614534626E-2</v>
      </c>
      <c r="F244">
        <f t="shared" si="36"/>
        <v>-0.23236294092647691</v>
      </c>
      <c r="G244">
        <v>0</v>
      </c>
      <c r="H244">
        <f t="shared" si="37"/>
        <v>0.26561835954101148</v>
      </c>
      <c r="I244">
        <f t="shared" si="38"/>
        <v>-1.0691671651659735</v>
      </c>
      <c r="J244">
        <f t="shared" si="39"/>
        <v>1.0691671651659735</v>
      </c>
      <c r="K244">
        <f t="shared" si="40"/>
        <v>0.4641016151377545</v>
      </c>
      <c r="L244">
        <f t="shared" si="41"/>
        <v>0.5358983848622455</v>
      </c>
      <c r="M244">
        <f t="shared" si="42"/>
        <v>2.1547005383792519</v>
      </c>
      <c r="N244">
        <f t="shared" si="43"/>
        <v>1.8660254037844384</v>
      </c>
    </row>
    <row r="245" spans="1:14" x14ac:dyDescent="0.25">
      <c r="A245" s="4">
        <f>IF('True_Odds_Calculator_2-way'!A246="","",'True_Odds_Calculator_2-way'!A246)</f>
        <v>2.04</v>
      </c>
      <c r="B245" s="4">
        <f>IF('True_Odds_Calculator_2-way'!B246="","",'True_Odds_Calculator_2-way'!B246)</f>
        <v>1.85</v>
      </c>
      <c r="C245" s="4">
        <f t="shared" si="33"/>
        <v>0.49019607843137253</v>
      </c>
      <c r="D245">
        <f t="shared" si="34"/>
        <v>0.54054054054054046</v>
      </c>
      <c r="E245">
        <f t="shared" si="35"/>
        <v>3.0736618971912932E-2</v>
      </c>
      <c r="F245">
        <f t="shared" si="36"/>
        <v>-0.23423423423423428</v>
      </c>
      <c r="G245">
        <v>0</v>
      </c>
      <c r="H245">
        <f t="shared" si="37"/>
        <v>0.26497085320614727</v>
      </c>
      <c r="I245">
        <f t="shared" si="38"/>
        <v>-1.0635890745287924</v>
      </c>
      <c r="J245">
        <f t="shared" si="39"/>
        <v>1.0635890745287924</v>
      </c>
      <c r="K245">
        <f t="shared" si="40"/>
        <v>0.47480390464975097</v>
      </c>
      <c r="L245">
        <f t="shared" si="41"/>
        <v>0.52519609535024903</v>
      </c>
      <c r="M245">
        <f t="shared" si="42"/>
        <v>2.1061326375099441</v>
      </c>
      <c r="N245">
        <f t="shared" si="43"/>
        <v>1.904050713349474</v>
      </c>
    </row>
    <row r="246" spans="1:14" x14ac:dyDescent="0.25">
      <c r="A246" s="4">
        <f>IF('True_Odds_Calculator_2-way'!A247="","",'True_Odds_Calculator_2-way'!A247)</f>
        <v>1.79</v>
      </c>
      <c r="B246" s="4">
        <f>IF('True_Odds_Calculator_2-way'!B247="","",'True_Odds_Calculator_2-way'!B247)</f>
        <v>2.1</v>
      </c>
      <c r="C246" s="4">
        <f t="shared" si="33"/>
        <v>0.55865921787709494</v>
      </c>
      <c r="D246">
        <f t="shared" si="34"/>
        <v>0.47619047619047616</v>
      </c>
      <c r="E246">
        <f t="shared" si="35"/>
        <v>3.4849694067571102E-2</v>
      </c>
      <c r="F246">
        <f t="shared" si="36"/>
        <v>-0.2311785049215217</v>
      </c>
      <c r="G246">
        <v>0</v>
      </c>
      <c r="H246">
        <f t="shared" si="37"/>
        <v>0.2660281989890928</v>
      </c>
      <c r="I246">
        <f t="shared" si="38"/>
        <v>-1.072729223145815</v>
      </c>
      <c r="J246">
        <f t="shared" si="39"/>
        <v>1.072729223145815</v>
      </c>
      <c r="K246">
        <f t="shared" si="40"/>
        <v>0.5412848551170536</v>
      </c>
      <c r="L246">
        <f t="shared" si="41"/>
        <v>0.4587151448829464</v>
      </c>
      <c r="M246">
        <f t="shared" si="42"/>
        <v>1.8474560862851939</v>
      </c>
      <c r="N246">
        <f t="shared" si="43"/>
        <v>2.1800021454603971</v>
      </c>
    </row>
    <row r="247" spans="1:14" x14ac:dyDescent="0.25">
      <c r="A247" s="4">
        <f>IF('True_Odds_Calculator_2-way'!A248="","",'True_Odds_Calculator_2-way'!A248)</f>
        <v>1.99</v>
      </c>
      <c r="B247" s="4">
        <f>IF('True_Odds_Calculator_2-way'!B248="","",'True_Odds_Calculator_2-way'!B248)</f>
        <v>1.9</v>
      </c>
      <c r="C247" s="4">
        <f t="shared" si="33"/>
        <v>0.50251256281407031</v>
      </c>
      <c r="D247">
        <f t="shared" si="34"/>
        <v>0.52631578947368418</v>
      </c>
      <c r="E247">
        <f t="shared" si="35"/>
        <v>2.8828352287754377E-2</v>
      </c>
      <c r="F247">
        <f t="shared" si="36"/>
        <v>-0.23565194393017741</v>
      </c>
      <c r="G247">
        <v>0</v>
      </c>
      <c r="H247">
        <f t="shared" si="37"/>
        <v>0.26448029621793173</v>
      </c>
      <c r="I247">
        <f t="shared" si="38"/>
        <v>-1.0594028769395465</v>
      </c>
      <c r="J247">
        <f t="shared" si="39"/>
        <v>1.0594028769395465</v>
      </c>
      <c r="K247">
        <f t="shared" si="40"/>
        <v>0.48808848170151553</v>
      </c>
      <c r="L247">
        <f t="shared" si="41"/>
        <v>0.51191151829848447</v>
      </c>
      <c r="M247">
        <f t="shared" si="42"/>
        <v>2.0488088481701512</v>
      </c>
      <c r="N247">
        <f t="shared" si="43"/>
        <v>1.9534625892455926</v>
      </c>
    </row>
    <row r="248" spans="1:14" x14ac:dyDescent="0.25">
      <c r="A248" s="4">
        <f>IF('True_Odds_Calculator_2-way'!A249="","",'True_Odds_Calculator_2-way'!A249)</f>
        <v>2.02</v>
      </c>
      <c r="B248" s="4">
        <f>IF('True_Odds_Calculator_2-way'!B249="","",'True_Odds_Calculator_2-way'!B249)</f>
        <v>1.87</v>
      </c>
      <c r="C248" s="4">
        <f t="shared" si="33"/>
        <v>0.49504950495049505</v>
      </c>
      <c r="D248">
        <f t="shared" si="34"/>
        <v>0.53475935828876997</v>
      </c>
      <c r="E248">
        <f t="shared" si="35"/>
        <v>2.9808863239265015E-2</v>
      </c>
      <c r="F248">
        <f t="shared" si="36"/>
        <v>-0.23492349234923493</v>
      </c>
      <c r="G248">
        <v>0</v>
      </c>
      <c r="H248">
        <f t="shared" si="37"/>
        <v>0.2647323555885</v>
      </c>
      <c r="I248">
        <f t="shared" si="38"/>
        <v>-1.0615495921641367</v>
      </c>
      <c r="J248">
        <f t="shared" si="39"/>
        <v>1.0615495921641367</v>
      </c>
      <c r="K248">
        <f t="shared" si="40"/>
        <v>0.48012738724303272</v>
      </c>
      <c r="L248">
        <f t="shared" si="41"/>
        <v>0.51987261275696728</v>
      </c>
      <c r="M248">
        <f t="shared" si="42"/>
        <v>2.0827805840074194</v>
      </c>
      <c r="N248">
        <f t="shared" si="43"/>
        <v>1.9235481451827992</v>
      </c>
    </row>
    <row r="249" spans="1:14" x14ac:dyDescent="0.25">
      <c r="A249" s="4">
        <f>IF('True_Odds_Calculator_2-way'!A250="","",'True_Odds_Calculator_2-way'!A250)</f>
        <v>2.06</v>
      </c>
      <c r="B249" s="4">
        <f>IF('True_Odds_Calculator_2-way'!B250="","",'True_Odds_Calculator_2-way'!B250)</f>
        <v>1.84</v>
      </c>
      <c r="C249" s="4">
        <f t="shared" si="33"/>
        <v>0.4854368932038835</v>
      </c>
      <c r="D249">
        <f t="shared" si="34"/>
        <v>0.54347826086956519</v>
      </c>
      <c r="E249">
        <f t="shared" si="35"/>
        <v>2.891515407344869E-2</v>
      </c>
      <c r="F249">
        <f t="shared" si="36"/>
        <v>-0.23490924440692273</v>
      </c>
      <c r="G249">
        <v>0</v>
      </c>
      <c r="H249">
        <f t="shared" si="37"/>
        <v>0.26382439848037148</v>
      </c>
      <c r="I249">
        <f t="shared" si="38"/>
        <v>-1.0597597584982434</v>
      </c>
      <c r="J249">
        <f t="shared" si="39"/>
        <v>1.0597597584982434</v>
      </c>
      <c r="K249">
        <f t="shared" si="40"/>
        <v>0.47095494984925418</v>
      </c>
      <c r="L249">
        <f t="shared" si="41"/>
        <v>0.52904505015074577</v>
      </c>
      <c r="M249">
        <f t="shared" si="42"/>
        <v>2.123345344008138</v>
      </c>
      <c r="N249">
        <f t="shared" si="43"/>
        <v>1.8901981971385247</v>
      </c>
    </row>
    <row r="250" spans="1:14" x14ac:dyDescent="0.25">
      <c r="A250" s="4">
        <f>IF('True_Odds_Calculator_2-way'!A251="","",'True_Odds_Calculator_2-way'!A251)</f>
        <v>1.68</v>
      </c>
      <c r="B250" s="4">
        <f>IF('True_Odds_Calculator_2-way'!B251="","",'True_Odds_Calculator_2-way'!B251)</f>
        <v>2.27</v>
      </c>
      <c r="C250" s="4">
        <f t="shared" si="33"/>
        <v>0.59523809523809523</v>
      </c>
      <c r="D250">
        <f t="shared" si="34"/>
        <v>0.44052863436123346</v>
      </c>
      <c r="E250">
        <f t="shared" si="35"/>
        <v>3.5766729599328695E-2</v>
      </c>
      <c r="F250">
        <f t="shared" si="36"/>
        <v>-0.22645269561569115</v>
      </c>
      <c r="G250">
        <v>0</v>
      </c>
      <c r="H250">
        <f t="shared" si="37"/>
        <v>0.2622194252150199</v>
      </c>
      <c r="I250">
        <f t="shared" si="38"/>
        <v>-1.0760778282064791</v>
      </c>
      <c r="J250">
        <f t="shared" si="39"/>
        <v>1.0760778282064791</v>
      </c>
      <c r="K250">
        <f t="shared" si="40"/>
        <v>0.57745625010319412</v>
      </c>
      <c r="L250">
        <f t="shared" si="41"/>
        <v>0.42254374989680582</v>
      </c>
      <c r="M250">
        <f t="shared" si="42"/>
        <v>1.7317329231804059</v>
      </c>
      <c r="N250">
        <f t="shared" si="43"/>
        <v>2.3666188418222287</v>
      </c>
    </row>
    <row r="251" spans="1:14" x14ac:dyDescent="0.25">
      <c r="A251" s="4">
        <f>IF('True_Odds_Calculator_2-way'!A252="","",'True_Odds_Calculator_2-way'!A252)</f>
        <v>2.04</v>
      </c>
      <c r="B251" s="4">
        <f>IF('True_Odds_Calculator_2-way'!B252="","",'True_Odds_Calculator_2-way'!B252)</f>
        <v>1.85</v>
      </c>
      <c r="C251" s="4">
        <f t="shared" si="33"/>
        <v>0.49019607843137253</v>
      </c>
      <c r="D251">
        <f t="shared" si="34"/>
        <v>0.54054054054054046</v>
      </c>
      <c r="E251">
        <f t="shared" si="35"/>
        <v>3.0736618971912932E-2</v>
      </c>
      <c r="F251">
        <f t="shared" si="36"/>
        <v>-0.23423423423423428</v>
      </c>
      <c r="G251">
        <v>0</v>
      </c>
      <c r="H251">
        <f t="shared" si="37"/>
        <v>0.26497085320614727</v>
      </c>
      <c r="I251">
        <f t="shared" si="38"/>
        <v>-1.0635890745287924</v>
      </c>
      <c r="J251">
        <f t="shared" si="39"/>
        <v>1.0635890745287924</v>
      </c>
      <c r="K251">
        <f t="shared" si="40"/>
        <v>0.47480390464975097</v>
      </c>
      <c r="L251">
        <f t="shared" si="41"/>
        <v>0.52519609535024903</v>
      </c>
      <c r="M251">
        <f t="shared" si="42"/>
        <v>2.1061326375099441</v>
      </c>
      <c r="N251">
        <f t="shared" si="43"/>
        <v>1.904050713349474</v>
      </c>
    </row>
    <row r="252" spans="1:14" x14ac:dyDescent="0.25">
      <c r="A252" s="4">
        <f>IF('True_Odds_Calculator_2-way'!A253="","",'True_Odds_Calculator_2-way'!A253)</f>
        <v>1.88</v>
      </c>
      <c r="B252" s="4">
        <f>IF('True_Odds_Calculator_2-way'!B253="","",'True_Odds_Calculator_2-way'!B253)</f>
        <v>2.0299999999999998</v>
      </c>
      <c r="C252" s="4">
        <f t="shared" si="33"/>
        <v>0.53191489361702127</v>
      </c>
      <c r="D252">
        <f t="shared" si="34"/>
        <v>0.49261083743842371</v>
      </c>
      <c r="E252">
        <f t="shared" si="35"/>
        <v>2.4525731055444977E-2</v>
      </c>
      <c r="F252">
        <f t="shared" si="36"/>
        <v>-0.23750131013520592</v>
      </c>
      <c r="G252">
        <v>0</v>
      </c>
      <c r="H252">
        <f t="shared" si="37"/>
        <v>0.2620270411906509</v>
      </c>
      <c r="I252">
        <f t="shared" si="38"/>
        <v>-1.0503645397539194</v>
      </c>
      <c r="J252">
        <f t="shared" si="39"/>
        <v>1.0503645397539194</v>
      </c>
      <c r="K252">
        <f t="shared" si="40"/>
        <v>0.51966387444698414</v>
      </c>
      <c r="L252">
        <f t="shared" si="41"/>
        <v>0.48033612555301569</v>
      </c>
      <c r="M252">
        <f t="shared" si="42"/>
        <v>1.9243207949834495</v>
      </c>
      <c r="N252">
        <f t="shared" si="43"/>
        <v>2.081875475946537</v>
      </c>
    </row>
    <row r="253" spans="1:14" x14ac:dyDescent="0.25">
      <c r="A253" s="4">
        <f>IF('True_Odds_Calculator_2-way'!A254="","",'True_Odds_Calculator_2-way'!A254)</f>
        <v>2.08</v>
      </c>
      <c r="B253" s="4">
        <f>IF('True_Odds_Calculator_2-way'!B254="","",'True_Odds_Calculator_2-way'!B254)</f>
        <v>1.79</v>
      </c>
      <c r="C253" s="4">
        <f t="shared" si="33"/>
        <v>0.48076923076923073</v>
      </c>
      <c r="D253">
        <f t="shared" si="34"/>
        <v>0.55865921787709494</v>
      </c>
      <c r="E253">
        <f t="shared" si="35"/>
        <v>3.9428448646325664E-2</v>
      </c>
      <c r="F253">
        <f t="shared" si="36"/>
        <v>-0.22915771379458527</v>
      </c>
      <c r="G253">
        <v>0</v>
      </c>
      <c r="H253">
        <f t="shared" si="37"/>
        <v>0.26858616244091099</v>
      </c>
      <c r="I253">
        <f t="shared" si="38"/>
        <v>-1.0826163374360513</v>
      </c>
      <c r="J253">
        <f t="shared" si="39"/>
        <v>1.0826163374360513</v>
      </c>
      <c r="K253">
        <f t="shared" si="40"/>
        <v>0.46099399689806597</v>
      </c>
      <c r="L253">
        <f t="shared" si="41"/>
        <v>0.53900600310193403</v>
      </c>
      <c r="M253">
        <f t="shared" si="42"/>
        <v>2.1692256444309357</v>
      </c>
      <c r="N253">
        <f t="shared" si="43"/>
        <v>1.8552669065744805</v>
      </c>
    </row>
    <row r="254" spans="1:14" x14ac:dyDescent="0.25">
      <c r="A254" s="4">
        <f>IF('True_Odds_Calculator_2-way'!A255="","",'True_Odds_Calculator_2-way'!A255)</f>
        <v>1.55</v>
      </c>
      <c r="B254" s="4">
        <f>IF('True_Odds_Calculator_2-way'!B255="","",'True_Odds_Calculator_2-way'!B255)</f>
        <v>2.57</v>
      </c>
      <c r="C254" s="4">
        <f t="shared" si="33"/>
        <v>0.64516129032258063</v>
      </c>
      <c r="D254">
        <f t="shared" si="34"/>
        <v>0.38910505836575876</v>
      </c>
      <c r="E254">
        <f t="shared" si="35"/>
        <v>3.4266348688339443E-2</v>
      </c>
      <c r="F254">
        <f t="shared" si="36"/>
        <v>-0.2167691728379566</v>
      </c>
      <c r="G254">
        <v>0</v>
      </c>
      <c r="H254">
        <f t="shared" si="37"/>
        <v>0.25103552152629599</v>
      </c>
      <c r="I254">
        <f t="shared" si="38"/>
        <v>-1.0761401354835765</v>
      </c>
      <c r="J254">
        <f t="shared" si="39"/>
        <v>1.0761401354835765</v>
      </c>
      <c r="K254">
        <f t="shared" si="40"/>
        <v>0.62818920883326634</v>
      </c>
      <c r="L254">
        <f t="shared" si="41"/>
        <v>0.37181079116673366</v>
      </c>
      <c r="M254">
        <f t="shared" si="42"/>
        <v>1.5918770745159672</v>
      </c>
      <c r="N254">
        <f t="shared" si="43"/>
        <v>2.6895400127092146</v>
      </c>
    </row>
    <row r="255" spans="1:14" x14ac:dyDescent="0.25">
      <c r="A255" s="4">
        <f>IF('True_Odds_Calculator_2-way'!A256="","",'True_Odds_Calculator_2-way'!A256)</f>
        <v>1.59</v>
      </c>
      <c r="B255" s="4">
        <f>IF('True_Odds_Calculator_2-way'!B256="","",'True_Odds_Calculator_2-way'!B256)</f>
        <v>2.42</v>
      </c>
      <c r="C255" s="4">
        <f t="shared" si="33"/>
        <v>0.62893081761006286</v>
      </c>
      <c r="D255">
        <f t="shared" si="34"/>
        <v>0.41322314049586778</v>
      </c>
      <c r="E255">
        <f t="shared" si="35"/>
        <v>4.21539581059307E-2</v>
      </c>
      <c r="F255">
        <f t="shared" si="36"/>
        <v>-0.21773480950153323</v>
      </c>
      <c r="G255">
        <v>0</v>
      </c>
      <c r="H255">
        <f t="shared" si="37"/>
        <v>0.25988876760746399</v>
      </c>
      <c r="I255">
        <f t="shared" si="38"/>
        <v>-1.0925210715205453</v>
      </c>
      <c r="J255">
        <f t="shared" si="39"/>
        <v>1.0925210715205453</v>
      </c>
      <c r="K255">
        <f t="shared" si="40"/>
        <v>0.60805523648203263</v>
      </c>
      <c r="L255">
        <f t="shared" si="41"/>
        <v>0.39194476351796709</v>
      </c>
      <c r="M255">
        <f t="shared" si="42"/>
        <v>1.6445874321971223</v>
      </c>
      <c r="N255">
        <f t="shared" si="43"/>
        <v>2.5513799215591741</v>
      </c>
    </row>
    <row r="256" spans="1:14" x14ac:dyDescent="0.25">
      <c r="A256" s="4">
        <f>IF('True_Odds_Calculator_2-way'!A257="","",'True_Odds_Calculator_2-way'!A257)</f>
        <v>1.53</v>
      </c>
      <c r="B256" s="4">
        <f>IF('True_Odds_Calculator_2-way'!B257="","",'True_Odds_Calculator_2-way'!B257)</f>
        <v>2.62</v>
      </c>
      <c r="C256" s="4">
        <f t="shared" si="33"/>
        <v>0.65359477124183007</v>
      </c>
      <c r="D256">
        <f t="shared" si="34"/>
        <v>0.38167938931297707</v>
      </c>
      <c r="E256">
        <f t="shared" si="35"/>
        <v>3.5274160554807032E-2</v>
      </c>
      <c r="F256">
        <f t="shared" si="36"/>
        <v>-0.21418949259092956</v>
      </c>
      <c r="G256">
        <v>0</v>
      </c>
      <c r="H256">
        <f t="shared" si="37"/>
        <v>0.24946365314573665</v>
      </c>
      <c r="I256">
        <f t="shared" si="38"/>
        <v>-1.0792065137302933</v>
      </c>
      <c r="J256">
        <f t="shared" si="39"/>
        <v>1.0792065137302933</v>
      </c>
      <c r="K256">
        <f t="shared" si="40"/>
        <v>0.63614063056070647</v>
      </c>
      <c r="L256">
        <f t="shared" si="41"/>
        <v>0.36385936943929359</v>
      </c>
      <c r="M256">
        <f t="shared" si="42"/>
        <v>1.5719794522770554</v>
      </c>
      <c r="N256">
        <f t="shared" si="43"/>
        <v>2.7483145522430754</v>
      </c>
    </row>
    <row r="257" spans="1:14" x14ac:dyDescent="0.25">
      <c r="A257" s="4">
        <f>IF('True_Odds_Calculator_2-way'!A258="","",'True_Odds_Calculator_2-way'!A258)</f>
        <v>1.82</v>
      </c>
      <c r="B257" s="4">
        <f>IF('True_Odds_Calculator_2-way'!B258="","",'True_Odds_Calculator_2-way'!B258)</f>
        <v>2.0699999999999998</v>
      </c>
      <c r="C257" s="4">
        <f t="shared" si="33"/>
        <v>0.54945054945054939</v>
      </c>
      <c r="D257">
        <f t="shared" si="34"/>
        <v>0.48309178743961356</v>
      </c>
      <c r="E257">
        <f t="shared" si="35"/>
        <v>3.2542336890162948E-2</v>
      </c>
      <c r="F257">
        <f t="shared" si="36"/>
        <v>-0.23289271115358079</v>
      </c>
      <c r="G257">
        <v>0</v>
      </c>
      <c r="H257">
        <f t="shared" si="37"/>
        <v>0.26543504804374368</v>
      </c>
      <c r="I257">
        <f t="shared" si="38"/>
        <v>-1.0675818579755179</v>
      </c>
      <c r="J257">
        <f t="shared" si="39"/>
        <v>1.0675818579755179</v>
      </c>
      <c r="K257">
        <f t="shared" si="40"/>
        <v>0.53321471124912212</v>
      </c>
      <c r="L257">
        <f t="shared" si="41"/>
        <v>0.4667852887508781</v>
      </c>
      <c r="M257">
        <f t="shared" si="42"/>
        <v>1.8754171235399244</v>
      </c>
      <c r="N257">
        <f t="shared" si="43"/>
        <v>2.1423125880338039</v>
      </c>
    </row>
    <row r="258" spans="1:14" x14ac:dyDescent="0.25">
      <c r="A258" s="4">
        <f>IF('True_Odds_Calculator_2-way'!A259="","",'True_Odds_Calculator_2-way'!A259)</f>
        <v>1.8</v>
      </c>
      <c r="B258" s="4">
        <f>IF('True_Odds_Calculator_2-way'!B259="","",'True_Odds_Calculator_2-way'!B259)</f>
        <v>2.11</v>
      </c>
      <c r="C258" s="4">
        <f t="shared" si="33"/>
        <v>0.55555555555555558</v>
      </c>
      <c r="D258">
        <f t="shared" si="34"/>
        <v>0.47393364928909953</v>
      </c>
      <c r="E258">
        <f t="shared" si="35"/>
        <v>2.9489204844655115E-2</v>
      </c>
      <c r="F258">
        <f t="shared" si="36"/>
        <v>-0.23380726698262244</v>
      </c>
      <c r="G258">
        <v>0</v>
      </c>
      <c r="H258">
        <f t="shared" si="37"/>
        <v>0.26329647182727756</v>
      </c>
      <c r="I258">
        <f t="shared" si="38"/>
        <v>-1.0611908999450221</v>
      </c>
      <c r="J258">
        <f t="shared" si="39"/>
        <v>1.0611908999450221</v>
      </c>
      <c r="K258">
        <f t="shared" si="40"/>
        <v>0.54084671241554938</v>
      </c>
      <c r="L258">
        <f t="shared" si="41"/>
        <v>0.45915328758445073</v>
      </c>
      <c r="M258">
        <f t="shared" si="42"/>
        <v>1.8489527199560174</v>
      </c>
      <c r="N258">
        <f t="shared" si="43"/>
        <v>2.1779218989389744</v>
      </c>
    </row>
    <row r="259" spans="1:14" x14ac:dyDescent="0.25">
      <c r="A259" s="4">
        <f>IF('True_Odds_Calculator_2-way'!A260="","",'True_Odds_Calculator_2-way'!A260)</f>
        <v>1.33</v>
      </c>
      <c r="B259" s="4">
        <f>IF('True_Odds_Calculator_2-way'!B260="","",'True_Odds_Calculator_2-way'!B260)</f>
        <v>3.56</v>
      </c>
      <c r="C259" s="4">
        <f t="shared" ref="C259:C322" si="44">1/A259</f>
        <v>0.75187969924812026</v>
      </c>
      <c r="D259">
        <f t="shared" ref="D259:D322" si="45">1/B259</f>
        <v>0.2808988764044944</v>
      </c>
      <c r="E259">
        <f t="shared" ref="E259:E322" si="46">C259+D259-1</f>
        <v>3.2778575652614661E-2</v>
      </c>
      <c r="F259">
        <f t="shared" ref="F259:F322" si="47">C259+D259-(C259*D259)-1</f>
        <v>-0.17842358705753147</v>
      </c>
      <c r="G259">
        <v>0</v>
      </c>
      <c r="H259">
        <f t="shared" ref="H259:H322" si="48">C259*D259</f>
        <v>0.21120216271014616</v>
      </c>
      <c r="I259">
        <f t="shared" ref="I259:I322" si="49">((-4*F259*H259)^0.5)/(2*F259)</f>
        <v>-1.0879853497231116</v>
      </c>
      <c r="J259">
        <f t="shared" ref="J259:J322" si="50">(-((-4*F259*H259)^0.5))/(2*F259)</f>
        <v>1.0879853497231116</v>
      </c>
      <c r="K259">
        <f t="shared" ref="K259:K322" si="51">IF(A259="","",(C259/($J259+C259-($J259*C259))))</f>
        <v>0.73581613298381843</v>
      </c>
      <c r="L259">
        <f t="shared" ref="L259:L322" si="52">IF(B259="","",(D259/($J259+D259-($J259*D259))))</f>
        <v>0.26418386701618146</v>
      </c>
      <c r="M259">
        <f t="shared" ref="M259:M322" si="53">IF(A259="","",1/K259)</f>
        <v>1.359035165408627</v>
      </c>
      <c r="N259">
        <f t="shared" ref="N259:N322" si="54">IF(B259="","",1/L259)</f>
        <v>3.7852424952911647</v>
      </c>
    </row>
    <row r="260" spans="1:14" x14ac:dyDescent="0.25">
      <c r="A260" s="4">
        <f>IF('True_Odds_Calculator_2-way'!A261="","",'True_Odds_Calculator_2-way'!A261)</f>
        <v>2.19</v>
      </c>
      <c r="B260" s="4">
        <f>IF('True_Odds_Calculator_2-way'!B261="","",'True_Odds_Calculator_2-way'!B261)</f>
        <v>1.75</v>
      </c>
      <c r="C260" s="4">
        <f t="shared" si="44"/>
        <v>0.45662100456621008</v>
      </c>
      <c r="D260">
        <f t="shared" si="45"/>
        <v>0.5714285714285714</v>
      </c>
      <c r="E260">
        <f t="shared" si="46"/>
        <v>2.8049575994781417E-2</v>
      </c>
      <c r="F260">
        <f t="shared" si="47"/>
        <v>-0.23287671232876717</v>
      </c>
      <c r="G260">
        <v>0</v>
      </c>
      <c r="H260">
        <f t="shared" si="48"/>
        <v>0.26092628832354858</v>
      </c>
      <c r="I260">
        <f t="shared" si="49"/>
        <v>-1.0585122480499263</v>
      </c>
      <c r="J260">
        <f t="shared" si="50"/>
        <v>1.0585122480499263</v>
      </c>
      <c r="K260">
        <f t="shared" si="51"/>
        <v>0.44255041223763469</v>
      </c>
      <c r="L260">
        <f t="shared" si="52"/>
        <v>0.55744958776236542</v>
      </c>
      <c r="M260">
        <f t="shared" si="53"/>
        <v>2.2596295751794115</v>
      </c>
      <c r="N260">
        <f t="shared" si="54"/>
        <v>1.7938841860374448</v>
      </c>
    </row>
    <row r="261" spans="1:14" x14ac:dyDescent="0.25">
      <c r="A261" s="4">
        <f>IF('True_Odds_Calculator_2-way'!A262="","",'True_Odds_Calculator_2-way'!A262)</f>
        <v>1.69</v>
      </c>
      <c r="B261" s="4">
        <f>IF('True_Odds_Calculator_2-way'!B262="","",'True_Odds_Calculator_2-way'!B262)</f>
        <v>2.2799999999999998</v>
      </c>
      <c r="C261" s="4">
        <f t="shared" si="44"/>
        <v>0.59171597633136097</v>
      </c>
      <c r="D261">
        <f t="shared" si="45"/>
        <v>0.43859649122807021</v>
      </c>
      <c r="E261">
        <f t="shared" si="46"/>
        <v>3.0312467559431067E-2</v>
      </c>
      <c r="F261">
        <f t="shared" si="47"/>
        <v>-0.22921208346309574</v>
      </c>
      <c r="G261">
        <v>0</v>
      </c>
      <c r="H261">
        <f t="shared" si="48"/>
        <v>0.25952455102252675</v>
      </c>
      <c r="I261">
        <f t="shared" si="49"/>
        <v>-1.0640706634484354</v>
      </c>
      <c r="J261">
        <f t="shared" si="50"/>
        <v>1.0640706634484354</v>
      </c>
      <c r="K261">
        <f t="shared" si="51"/>
        <v>0.57663184752939267</v>
      </c>
      <c r="L261">
        <f t="shared" si="52"/>
        <v>0.42336815247060766</v>
      </c>
      <c r="M261">
        <f t="shared" si="53"/>
        <v>1.7342087577794201</v>
      </c>
      <c r="N261">
        <f t="shared" si="54"/>
        <v>2.3620104492139973</v>
      </c>
    </row>
    <row r="262" spans="1:14" x14ac:dyDescent="0.25">
      <c r="A262" s="4">
        <f>IF('True_Odds_Calculator_2-way'!A263="","",'True_Odds_Calculator_2-way'!A263)</f>
        <v>1.44</v>
      </c>
      <c r="B262" s="4">
        <f>IF('True_Odds_Calculator_2-way'!B263="","",'True_Odds_Calculator_2-way'!B263)</f>
        <v>2.94</v>
      </c>
      <c r="C262" s="4">
        <f t="shared" si="44"/>
        <v>0.69444444444444442</v>
      </c>
      <c r="D262">
        <f t="shared" si="45"/>
        <v>0.3401360544217687</v>
      </c>
      <c r="E262">
        <f t="shared" si="46"/>
        <v>3.4580498866213061E-2</v>
      </c>
      <c r="F262">
        <f t="shared" si="47"/>
        <v>-0.20162509448223742</v>
      </c>
      <c r="G262">
        <v>0</v>
      </c>
      <c r="H262">
        <f t="shared" si="48"/>
        <v>0.23620559334845048</v>
      </c>
      <c r="I262">
        <f t="shared" si="49"/>
        <v>-1.0823626487770472</v>
      </c>
      <c r="J262">
        <f t="shared" si="50"/>
        <v>1.0823626487770472</v>
      </c>
      <c r="K262">
        <f t="shared" si="51"/>
        <v>0.67739682866927498</v>
      </c>
      <c r="L262">
        <f t="shared" si="52"/>
        <v>0.32260317133072525</v>
      </c>
      <c r="M262">
        <f t="shared" si="53"/>
        <v>1.4762395654619005</v>
      </c>
      <c r="N262">
        <f t="shared" si="54"/>
        <v>3.0997835386274715</v>
      </c>
    </row>
    <row r="263" spans="1:14" x14ac:dyDescent="0.25">
      <c r="A263" s="4">
        <f>IF('True_Odds_Calculator_2-way'!A264="","",'True_Odds_Calculator_2-way'!A264)</f>
        <v>2.04</v>
      </c>
      <c r="B263" s="4">
        <f>IF('True_Odds_Calculator_2-way'!B264="","",'True_Odds_Calculator_2-way'!B264)</f>
        <v>1.86</v>
      </c>
      <c r="C263" s="4">
        <f t="shared" si="44"/>
        <v>0.49019607843137253</v>
      </c>
      <c r="D263">
        <f t="shared" si="45"/>
        <v>0.5376344086021505</v>
      </c>
      <c r="E263">
        <f t="shared" si="46"/>
        <v>2.7830487033523088E-2</v>
      </c>
      <c r="F263">
        <f t="shared" si="47"/>
        <v>-0.23571579169302126</v>
      </c>
      <c r="G263">
        <v>0</v>
      </c>
      <c r="H263">
        <f t="shared" si="48"/>
        <v>0.26354627872654435</v>
      </c>
      <c r="I263">
        <f t="shared" si="49"/>
        <v>-1.0573873360945338</v>
      </c>
      <c r="J263">
        <f t="shared" si="50"/>
        <v>1.0573873360945338</v>
      </c>
      <c r="K263">
        <f t="shared" si="51"/>
        <v>0.47626240779417284</v>
      </c>
      <c r="L263">
        <f t="shared" si="52"/>
        <v>0.52373759220582705</v>
      </c>
      <c r="M263">
        <f t="shared" si="53"/>
        <v>2.0996828295383159</v>
      </c>
      <c r="N263">
        <f t="shared" si="54"/>
        <v>1.9093531090412992</v>
      </c>
    </row>
    <row r="264" spans="1:14" x14ac:dyDescent="0.25">
      <c r="A264" s="4">
        <f>IF('True_Odds_Calculator_2-way'!A265="","",'True_Odds_Calculator_2-way'!A265)</f>
        <v>1.82</v>
      </c>
      <c r="B264" s="4">
        <f>IF('True_Odds_Calculator_2-way'!B265="","",'True_Odds_Calculator_2-way'!B265)</f>
        <v>2.06</v>
      </c>
      <c r="C264" s="4">
        <f t="shared" si="44"/>
        <v>0.54945054945054939</v>
      </c>
      <c r="D264">
        <f t="shared" si="45"/>
        <v>0.4854368932038835</v>
      </c>
      <c r="E264">
        <f t="shared" si="46"/>
        <v>3.4887442654432999E-2</v>
      </c>
      <c r="F264">
        <f t="shared" si="47"/>
        <v>-0.2318361250400085</v>
      </c>
      <c r="G264">
        <v>0</v>
      </c>
      <c r="H264">
        <f t="shared" si="48"/>
        <v>0.26672356769444144</v>
      </c>
      <c r="I264">
        <f t="shared" si="49"/>
        <v>-1.0726058003503602</v>
      </c>
      <c r="J264">
        <f t="shared" si="50"/>
        <v>1.0726058003503602</v>
      </c>
      <c r="K264">
        <f t="shared" si="51"/>
        <v>0.53204599306444489</v>
      </c>
      <c r="L264">
        <f t="shared" si="52"/>
        <v>0.46795400693555494</v>
      </c>
      <c r="M264">
        <f t="shared" si="53"/>
        <v>1.8795367562872962</v>
      </c>
      <c r="N264">
        <f t="shared" si="54"/>
        <v>2.1369621483713819</v>
      </c>
    </row>
    <row r="265" spans="1:14" x14ac:dyDescent="0.25">
      <c r="A265" s="4">
        <f>IF('True_Odds_Calculator_2-way'!A266="","",'True_Odds_Calculator_2-way'!A266)</f>
        <v>1.66</v>
      </c>
      <c r="B265" s="4">
        <f>IF('True_Odds_Calculator_2-way'!B266="","",'True_Odds_Calculator_2-way'!B266)</f>
        <v>2.31</v>
      </c>
      <c r="C265" s="4">
        <f t="shared" si="44"/>
        <v>0.60240963855421692</v>
      </c>
      <c r="D265">
        <f t="shared" si="45"/>
        <v>0.4329004329004329</v>
      </c>
      <c r="E265">
        <f t="shared" si="46"/>
        <v>3.5310071454649705E-2</v>
      </c>
      <c r="F265">
        <f t="shared" si="47"/>
        <v>-0.22547332185886404</v>
      </c>
      <c r="G265">
        <v>0</v>
      </c>
      <c r="H265">
        <f t="shared" si="48"/>
        <v>0.2607833933135138</v>
      </c>
      <c r="I265">
        <f t="shared" si="49"/>
        <v>-1.0754553500909856</v>
      </c>
      <c r="J265">
        <f t="shared" si="50"/>
        <v>1.0754553500909856</v>
      </c>
      <c r="K265">
        <f t="shared" si="51"/>
        <v>0.58486354509435967</v>
      </c>
      <c r="L265">
        <f t="shared" si="52"/>
        <v>0.41513645490564033</v>
      </c>
      <c r="M265">
        <f t="shared" si="53"/>
        <v>1.7098005310600506</v>
      </c>
      <c r="N265">
        <f t="shared" si="54"/>
        <v>2.4088465086191913</v>
      </c>
    </row>
    <row r="266" spans="1:14" x14ac:dyDescent="0.25">
      <c r="A266" s="4">
        <f>IF('True_Odds_Calculator_2-way'!A267="","",'True_Odds_Calculator_2-way'!A267)</f>
        <v>1.7</v>
      </c>
      <c r="B266" s="4">
        <f>IF('True_Odds_Calculator_2-way'!B267="","",'True_Odds_Calculator_2-way'!B267)</f>
        <v>2.2400000000000002</v>
      </c>
      <c r="C266" s="4">
        <f t="shared" si="44"/>
        <v>0.58823529411764708</v>
      </c>
      <c r="D266">
        <f t="shared" si="45"/>
        <v>0.4464285714285714</v>
      </c>
      <c r="E266">
        <f t="shared" si="46"/>
        <v>3.4663865546218364E-2</v>
      </c>
      <c r="F266">
        <f t="shared" si="47"/>
        <v>-0.22794117647058831</v>
      </c>
      <c r="G266">
        <v>0</v>
      </c>
      <c r="H266">
        <f t="shared" si="48"/>
        <v>0.26260504201680673</v>
      </c>
      <c r="I266">
        <f t="shared" si="49"/>
        <v>-1.0733469768527293</v>
      </c>
      <c r="J266">
        <f t="shared" si="50"/>
        <v>1.0733469768527293</v>
      </c>
      <c r="K266">
        <f t="shared" si="51"/>
        <v>0.5709904149848718</v>
      </c>
      <c r="L266">
        <f t="shared" si="52"/>
        <v>0.42900958501512831</v>
      </c>
      <c r="M266">
        <f t="shared" si="53"/>
        <v>1.7513428837969105</v>
      </c>
      <c r="N266">
        <f t="shared" si="54"/>
        <v>2.3309502512973848</v>
      </c>
    </row>
    <row r="267" spans="1:14" x14ac:dyDescent="0.25">
      <c r="A267" s="4">
        <f>IF('True_Odds_Calculator_2-way'!A268="","",'True_Odds_Calculator_2-way'!A268)</f>
        <v>1.8</v>
      </c>
      <c r="B267" s="4">
        <f>IF('True_Odds_Calculator_2-way'!B268="","",'True_Odds_Calculator_2-way'!B268)</f>
        <v>2.11</v>
      </c>
      <c r="C267" s="4">
        <f t="shared" si="44"/>
        <v>0.55555555555555558</v>
      </c>
      <c r="D267">
        <f t="shared" si="45"/>
        <v>0.47393364928909953</v>
      </c>
      <c r="E267">
        <f t="shared" si="46"/>
        <v>2.9489204844655115E-2</v>
      </c>
      <c r="F267">
        <f t="shared" si="47"/>
        <v>-0.23380726698262244</v>
      </c>
      <c r="G267">
        <v>0</v>
      </c>
      <c r="H267">
        <f t="shared" si="48"/>
        <v>0.26329647182727756</v>
      </c>
      <c r="I267">
        <f t="shared" si="49"/>
        <v>-1.0611908999450221</v>
      </c>
      <c r="J267">
        <f t="shared" si="50"/>
        <v>1.0611908999450221</v>
      </c>
      <c r="K267">
        <f t="shared" si="51"/>
        <v>0.54084671241554938</v>
      </c>
      <c r="L267">
        <f t="shared" si="52"/>
        <v>0.45915328758445073</v>
      </c>
      <c r="M267">
        <f t="shared" si="53"/>
        <v>1.8489527199560174</v>
      </c>
      <c r="N267">
        <f t="shared" si="54"/>
        <v>2.1779218989389744</v>
      </c>
    </row>
    <row r="268" spans="1:14" x14ac:dyDescent="0.25">
      <c r="A268" s="4">
        <f>IF('True_Odds_Calculator_2-way'!A269="","",'True_Odds_Calculator_2-way'!A269)</f>
        <v>1.72</v>
      </c>
      <c r="B268" s="4">
        <f>IF('True_Odds_Calculator_2-way'!B269="","",'True_Odds_Calculator_2-way'!B269)</f>
        <v>2.23</v>
      </c>
      <c r="C268" s="4">
        <f t="shared" si="44"/>
        <v>0.58139534883720934</v>
      </c>
      <c r="D268">
        <f t="shared" si="45"/>
        <v>0.44843049327354262</v>
      </c>
      <c r="E268">
        <f t="shared" si="46"/>
        <v>2.982584211075201E-2</v>
      </c>
      <c r="F268">
        <f t="shared" si="47"/>
        <v>-0.23088956095526114</v>
      </c>
      <c r="G268">
        <v>0</v>
      </c>
      <c r="H268">
        <f t="shared" si="48"/>
        <v>0.26071540306601315</v>
      </c>
      <c r="I268">
        <f t="shared" si="49"/>
        <v>-1.0626278551055641</v>
      </c>
      <c r="J268">
        <f t="shared" si="50"/>
        <v>1.0626278551055641</v>
      </c>
      <c r="K268">
        <f t="shared" si="51"/>
        <v>0.56654268925198559</v>
      </c>
      <c r="L268">
        <f t="shared" si="52"/>
        <v>0.43345731074801436</v>
      </c>
      <c r="M268">
        <f t="shared" si="53"/>
        <v>1.7650920556760061</v>
      </c>
      <c r="N268">
        <f t="shared" si="54"/>
        <v>2.3070322617798436</v>
      </c>
    </row>
    <row r="269" spans="1:14" x14ac:dyDescent="0.25">
      <c r="A269" s="4">
        <f>IF('True_Odds_Calculator_2-way'!A270="","",'True_Odds_Calculator_2-way'!A270)</f>
        <v>1.71</v>
      </c>
      <c r="B269" s="4">
        <f>IF('True_Odds_Calculator_2-way'!B270="","",'True_Odds_Calculator_2-way'!B270)</f>
        <v>2.2400000000000002</v>
      </c>
      <c r="C269" s="4">
        <f t="shared" si="44"/>
        <v>0.58479532163742687</v>
      </c>
      <c r="D269">
        <f t="shared" si="45"/>
        <v>0.4464285714285714</v>
      </c>
      <c r="E269">
        <f t="shared" si="46"/>
        <v>3.1223893065998265E-2</v>
      </c>
      <c r="F269">
        <f t="shared" si="47"/>
        <v>-0.22984544695071008</v>
      </c>
      <c r="G269">
        <v>0</v>
      </c>
      <c r="H269">
        <f t="shared" si="48"/>
        <v>0.2610693400167084</v>
      </c>
      <c r="I269">
        <f t="shared" si="49"/>
        <v>-1.0657613907987189</v>
      </c>
      <c r="J269">
        <f t="shared" si="50"/>
        <v>1.0657613907987189</v>
      </c>
      <c r="K269">
        <f t="shared" si="51"/>
        <v>0.56925221045435459</v>
      </c>
      <c r="L269">
        <f t="shared" si="52"/>
        <v>0.4307477895456453</v>
      </c>
      <c r="M269">
        <f t="shared" si="53"/>
        <v>1.7566905874670904</v>
      </c>
      <c r="N269">
        <f t="shared" si="54"/>
        <v>2.3215441245904116</v>
      </c>
    </row>
    <row r="270" spans="1:14" x14ac:dyDescent="0.25">
      <c r="A270" s="4">
        <f>IF('True_Odds_Calculator_2-way'!A271="","",'True_Odds_Calculator_2-way'!A271)</f>
        <v>2.09</v>
      </c>
      <c r="B270" s="4">
        <f>IF('True_Odds_Calculator_2-way'!B271="","",'True_Odds_Calculator_2-way'!B271)</f>
        <v>1.81</v>
      </c>
      <c r="C270" s="4">
        <f t="shared" si="44"/>
        <v>0.47846889952153115</v>
      </c>
      <c r="D270">
        <f t="shared" si="45"/>
        <v>0.5524861878453039</v>
      </c>
      <c r="E270">
        <f t="shared" si="46"/>
        <v>3.0955087366835166E-2</v>
      </c>
      <c r="F270">
        <f t="shared" si="47"/>
        <v>-0.23339237093235332</v>
      </c>
      <c r="G270">
        <v>0</v>
      </c>
      <c r="H270">
        <f t="shared" si="48"/>
        <v>0.26434745829918849</v>
      </c>
      <c r="I270">
        <f t="shared" si="49"/>
        <v>-1.064251428023502</v>
      </c>
      <c r="J270">
        <f t="shared" si="50"/>
        <v>1.064251428023502</v>
      </c>
      <c r="K270">
        <f t="shared" si="51"/>
        <v>0.46295566357839102</v>
      </c>
      <c r="L270">
        <f t="shared" si="52"/>
        <v>0.53704433642160887</v>
      </c>
      <c r="M270">
        <f t="shared" si="53"/>
        <v>2.1600340565456171</v>
      </c>
      <c r="N270">
        <f t="shared" si="54"/>
        <v>1.8620436566990362</v>
      </c>
    </row>
    <row r="271" spans="1:14" x14ac:dyDescent="0.25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2.27</v>
      </c>
      <c r="C271" s="4">
        <f t="shared" si="44"/>
        <v>0.58823529411764708</v>
      </c>
      <c r="D271">
        <f t="shared" si="45"/>
        <v>0.44052863436123346</v>
      </c>
      <c r="E271">
        <f t="shared" si="46"/>
        <v>2.876392847888054E-2</v>
      </c>
      <c r="F271">
        <f t="shared" si="47"/>
        <v>-0.23037056232184505</v>
      </c>
      <c r="G271">
        <v>0</v>
      </c>
      <c r="H271">
        <f t="shared" si="48"/>
        <v>0.25913449080072559</v>
      </c>
      <c r="I271">
        <f t="shared" si="49"/>
        <v>-1.0605938867332434</v>
      </c>
      <c r="J271">
        <f t="shared" si="50"/>
        <v>1.0605938867332434</v>
      </c>
      <c r="K271">
        <f t="shared" si="51"/>
        <v>0.5739158503406081</v>
      </c>
      <c r="L271">
        <f t="shared" si="52"/>
        <v>0.42608414965939195</v>
      </c>
      <c r="M271">
        <f t="shared" si="53"/>
        <v>1.7424157207132702</v>
      </c>
      <c r="N271">
        <f t="shared" si="54"/>
        <v>2.3469542361512192</v>
      </c>
    </row>
    <row r="272" spans="1:14" x14ac:dyDescent="0.25">
      <c r="A272" s="4">
        <f>IF('True_Odds_Calculator_2-way'!A273="","",'True_Odds_Calculator_2-way'!A273)</f>
        <v>1.99</v>
      </c>
      <c r="B272" s="4">
        <f>IF('True_Odds_Calculator_2-way'!B273="","",'True_Odds_Calculator_2-way'!B273)</f>
        <v>1.92</v>
      </c>
      <c r="C272" s="4">
        <f t="shared" si="44"/>
        <v>0.50251256281407031</v>
      </c>
      <c r="D272">
        <f t="shared" si="45"/>
        <v>0.52083333333333337</v>
      </c>
      <c r="E272">
        <f t="shared" si="46"/>
        <v>2.3345896147403788E-2</v>
      </c>
      <c r="F272">
        <f t="shared" si="47"/>
        <v>-0.2383793969849245</v>
      </c>
      <c r="G272">
        <v>0</v>
      </c>
      <c r="H272">
        <f t="shared" si="48"/>
        <v>0.26172529313232828</v>
      </c>
      <c r="I272">
        <f t="shared" si="49"/>
        <v>-1.0478243557698861</v>
      </c>
      <c r="J272">
        <f t="shared" si="50"/>
        <v>1.0478243557698861</v>
      </c>
      <c r="K272">
        <f t="shared" si="51"/>
        <v>0.49083461764588526</v>
      </c>
      <c r="L272">
        <f t="shared" si="52"/>
        <v>0.50916538235411457</v>
      </c>
      <c r="M272">
        <f t="shared" si="53"/>
        <v>2.0373461122121879</v>
      </c>
      <c r="N272">
        <f t="shared" si="54"/>
        <v>1.9639984073082948</v>
      </c>
    </row>
    <row r="273" spans="1:14" x14ac:dyDescent="0.25">
      <c r="A273" s="4">
        <f>IF('True_Odds_Calculator_2-way'!A274="","",'True_Odds_Calculator_2-way'!A274)</f>
        <v>2.5099999999999998</v>
      </c>
      <c r="B273" s="4">
        <f>IF('True_Odds_Calculator_2-way'!B274="","",'True_Odds_Calculator_2-way'!B274)</f>
        <v>1.57</v>
      </c>
      <c r="C273" s="4">
        <f t="shared" si="44"/>
        <v>0.39840637450199207</v>
      </c>
      <c r="D273">
        <f t="shared" si="45"/>
        <v>0.63694267515923564</v>
      </c>
      <c r="E273">
        <f t="shared" si="46"/>
        <v>3.5349049661227649E-2</v>
      </c>
      <c r="F273">
        <f t="shared" si="47"/>
        <v>-0.21841297231456347</v>
      </c>
      <c r="G273">
        <v>0</v>
      </c>
      <c r="H273">
        <f t="shared" si="48"/>
        <v>0.25376202197579112</v>
      </c>
      <c r="I273">
        <f t="shared" si="49"/>
        <v>-1.0778891454484929</v>
      </c>
      <c r="J273">
        <f t="shared" si="50"/>
        <v>1.0778891454484929</v>
      </c>
      <c r="K273">
        <f t="shared" si="51"/>
        <v>0.3805736037101255</v>
      </c>
      <c r="L273">
        <f t="shared" si="52"/>
        <v>0.61942639628987439</v>
      </c>
      <c r="M273">
        <f t="shared" si="53"/>
        <v>2.6276126096272243</v>
      </c>
      <c r="N273">
        <f t="shared" si="54"/>
        <v>1.6143968129056414</v>
      </c>
    </row>
    <row r="274" spans="1:14" x14ac:dyDescent="0.25">
      <c r="A274" s="4">
        <f>IF('True_Odds_Calculator_2-way'!A275="","",'True_Odds_Calculator_2-way'!A275)</f>
        <v>2.4300000000000002</v>
      </c>
      <c r="B274" s="4">
        <f>IF('True_Odds_Calculator_2-way'!B275="","",'True_Odds_Calculator_2-way'!B275)</f>
        <v>1.61</v>
      </c>
      <c r="C274" s="4">
        <f t="shared" si="44"/>
        <v>0.41152263374485593</v>
      </c>
      <c r="D274">
        <f t="shared" si="45"/>
        <v>0.6211180124223602</v>
      </c>
      <c r="E274">
        <f t="shared" si="46"/>
        <v>3.2640646167216181E-2</v>
      </c>
      <c r="F274">
        <f t="shared" si="47"/>
        <v>-0.22296347417120366</v>
      </c>
      <c r="G274">
        <v>0</v>
      </c>
      <c r="H274">
        <f t="shared" si="48"/>
        <v>0.25560412033841978</v>
      </c>
      <c r="I274">
        <f t="shared" si="49"/>
        <v>-1.0706981783012146</v>
      </c>
      <c r="J274">
        <f t="shared" si="50"/>
        <v>1.0706981783012146</v>
      </c>
      <c r="K274">
        <f t="shared" si="51"/>
        <v>0.39508539138067028</v>
      </c>
      <c r="L274">
        <f t="shared" si="52"/>
        <v>0.60491460861932955</v>
      </c>
      <c r="M274">
        <f t="shared" si="53"/>
        <v>2.5310983949707371</v>
      </c>
      <c r="N274">
        <f t="shared" si="54"/>
        <v>1.6531258887637414</v>
      </c>
    </row>
    <row r="275" spans="1:14" x14ac:dyDescent="0.25">
      <c r="A275" s="4">
        <f>IF('True_Odds_Calculator_2-way'!A276="","",'True_Odds_Calculator_2-way'!A276)</f>
        <v>2.52</v>
      </c>
      <c r="B275" s="4">
        <f>IF('True_Odds_Calculator_2-way'!B276="","",'True_Odds_Calculator_2-way'!B276)</f>
        <v>1.57</v>
      </c>
      <c r="C275" s="4">
        <f t="shared" si="44"/>
        <v>0.3968253968253968</v>
      </c>
      <c r="D275">
        <f t="shared" si="45"/>
        <v>0.63694267515923564</v>
      </c>
      <c r="E275">
        <f t="shared" si="46"/>
        <v>3.3768071984632497E-2</v>
      </c>
      <c r="F275">
        <f t="shared" si="47"/>
        <v>-0.21898695784046107</v>
      </c>
      <c r="G275">
        <v>0</v>
      </c>
      <c r="H275">
        <f t="shared" si="48"/>
        <v>0.25275502982509351</v>
      </c>
      <c r="I275">
        <f t="shared" si="49"/>
        <v>-1.0743376064838499</v>
      </c>
      <c r="J275">
        <f t="shared" si="50"/>
        <v>1.0743376064838499</v>
      </c>
      <c r="K275">
        <f t="shared" si="51"/>
        <v>0.37979589711327127</v>
      </c>
      <c r="L275">
        <f t="shared" si="52"/>
        <v>0.62020410288672867</v>
      </c>
      <c r="M275">
        <f t="shared" si="53"/>
        <v>2.6329931618554516</v>
      </c>
      <c r="N275">
        <f t="shared" si="54"/>
        <v>1.6123724356957947</v>
      </c>
    </row>
    <row r="276" spans="1:14" x14ac:dyDescent="0.25">
      <c r="A276" s="4">
        <f>IF('True_Odds_Calculator_2-way'!A277="","",'True_Odds_Calculator_2-way'!A277)</f>
        <v>1.74</v>
      </c>
      <c r="B276" s="4">
        <f>IF('True_Odds_Calculator_2-way'!B277="","",'True_Odds_Calculator_2-way'!B277)</f>
        <v>2.1800000000000002</v>
      </c>
      <c r="C276" s="4">
        <f t="shared" si="44"/>
        <v>0.57471264367816088</v>
      </c>
      <c r="D276">
        <f t="shared" si="45"/>
        <v>0.4587155963302752</v>
      </c>
      <c r="E276">
        <f t="shared" si="46"/>
        <v>3.3428240008436028E-2</v>
      </c>
      <c r="F276">
        <f t="shared" si="47"/>
        <v>-0.23020141305494057</v>
      </c>
      <c r="G276">
        <v>0</v>
      </c>
      <c r="H276">
        <f t="shared" si="48"/>
        <v>0.26362965306337655</v>
      </c>
      <c r="I276">
        <f t="shared" si="49"/>
        <v>-1.0701462561817372</v>
      </c>
      <c r="J276">
        <f t="shared" si="50"/>
        <v>1.0701462561817372</v>
      </c>
      <c r="K276">
        <f t="shared" si="51"/>
        <v>0.55806429341387886</v>
      </c>
      <c r="L276">
        <f t="shared" si="52"/>
        <v>0.44193570658612125</v>
      </c>
      <c r="M276">
        <f t="shared" si="53"/>
        <v>1.7919082295744857</v>
      </c>
      <c r="N276">
        <f t="shared" si="54"/>
        <v>2.26277258229445</v>
      </c>
    </row>
    <row r="277" spans="1:14" x14ac:dyDescent="0.25">
      <c r="A277" s="4">
        <f>IF('True_Odds_Calculator_2-way'!A278="","",'True_Odds_Calculator_2-way'!A278)</f>
        <v>2.08</v>
      </c>
      <c r="B277" s="4">
        <f>IF('True_Odds_Calculator_2-way'!B278="","",'True_Odds_Calculator_2-way'!B278)</f>
        <v>1.83</v>
      </c>
      <c r="C277" s="4">
        <f t="shared" si="44"/>
        <v>0.48076923076923073</v>
      </c>
      <c r="D277">
        <f t="shared" si="45"/>
        <v>0.54644808743169393</v>
      </c>
      <c r="E277">
        <f t="shared" si="46"/>
        <v>2.7217318200924545E-2</v>
      </c>
      <c r="F277">
        <f t="shared" si="47"/>
        <v>-0.23549810844892827</v>
      </c>
      <c r="G277">
        <v>0</v>
      </c>
      <c r="H277">
        <f t="shared" si="48"/>
        <v>0.26271542664985281</v>
      </c>
      <c r="I277">
        <f t="shared" si="49"/>
        <v>-1.0562070842074627</v>
      </c>
      <c r="J277">
        <f t="shared" si="50"/>
        <v>1.0562070842074627</v>
      </c>
      <c r="K277">
        <f t="shared" si="51"/>
        <v>0.46713612113428016</v>
      </c>
      <c r="L277">
        <f t="shared" si="52"/>
        <v>0.53286387886572006</v>
      </c>
      <c r="M277">
        <f t="shared" si="53"/>
        <v>2.1407036509440598</v>
      </c>
      <c r="N277">
        <f t="shared" si="54"/>
        <v>1.8766518798921943</v>
      </c>
    </row>
    <row r="278" spans="1:14" x14ac:dyDescent="0.25">
      <c r="A278" s="4">
        <f>IF('True_Odds_Calculator_2-way'!A279="","",'True_Odds_Calculator_2-way'!A279)</f>
        <v>1.94</v>
      </c>
      <c r="B278" s="4">
        <f>IF('True_Odds_Calculator_2-way'!B279="","",'True_Odds_Calculator_2-way'!B279)</f>
        <v>1.94</v>
      </c>
      <c r="C278" s="4">
        <f t="shared" si="44"/>
        <v>0.51546391752577325</v>
      </c>
      <c r="D278">
        <f t="shared" si="45"/>
        <v>0.51546391752577325</v>
      </c>
      <c r="E278">
        <f t="shared" si="46"/>
        <v>3.0927835051546504E-2</v>
      </c>
      <c r="F278">
        <f t="shared" si="47"/>
        <v>-0.23477521521947065</v>
      </c>
      <c r="G278">
        <v>0</v>
      </c>
      <c r="H278">
        <f t="shared" si="48"/>
        <v>0.26570305027101715</v>
      </c>
      <c r="I278">
        <f t="shared" si="49"/>
        <v>-1.0638297872340428</v>
      </c>
      <c r="J278">
        <f t="shared" si="50"/>
        <v>1.0638297872340428</v>
      </c>
      <c r="K278">
        <f t="shared" si="51"/>
        <v>0.49999999999999989</v>
      </c>
      <c r="L278">
        <f t="shared" si="52"/>
        <v>0.49999999999999989</v>
      </c>
      <c r="M278">
        <f t="shared" si="53"/>
        <v>2.0000000000000004</v>
      </c>
      <c r="N278">
        <f t="shared" si="54"/>
        <v>2.0000000000000004</v>
      </c>
    </row>
    <row r="279" spans="1:14" x14ac:dyDescent="0.25">
      <c r="A279" s="4">
        <f>IF('True_Odds_Calculator_2-way'!A280="","",'True_Odds_Calculator_2-way'!A280)</f>
        <v>2.11</v>
      </c>
      <c r="B279" s="4">
        <f>IF('True_Odds_Calculator_2-way'!B280="","",'True_Odds_Calculator_2-way'!B280)</f>
        <v>1.8</v>
      </c>
      <c r="C279" s="4">
        <f t="shared" si="44"/>
        <v>0.47393364928909953</v>
      </c>
      <c r="D279">
        <f t="shared" si="45"/>
        <v>0.55555555555555558</v>
      </c>
      <c r="E279">
        <f t="shared" si="46"/>
        <v>2.9489204844655115E-2</v>
      </c>
      <c r="F279">
        <f t="shared" si="47"/>
        <v>-0.23380726698262244</v>
      </c>
      <c r="G279">
        <v>0</v>
      </c>
      <c r="H279">
        <f t="shared" si="48"/>
        <v>0.26329647182727756</v>
      </c>
      <c r="I279">
        <f t="shared" si="49"/>
        <v>-1.0611908999450221</v>
      </c>
      <c r="J279">
        <f t="shared" si="50"/>
        <v>1.0611908999450221</v>
      </c>
      <c r="K279">
        <f t="shared" si="51"/>
        <v>0.45915328758445073</v>
      </c>
      <c r="L279">
        <f t="shared" si="52"/>
        <v>0.54084671241554938</v>
      </c>
      <c r="M279">
        <f t="shared" si="53"/>
        <v>2.1779218989389744</v>
      </c>
      <c r="N279">
        <f t="shared" si="54"/>
        <v>1.8489527199560174</v>
      </c>
    </row>
    <row r="280" spans="1:14" x14ac:dyDescent="0.25">
      <c r="A280" s="4">
        <f>IF('True_Odds_Calculator_2-way'!A281="","",'True_Odds_Calculator_2-way'!A281)</f>
        <v>1.99</v>
      </c>
      <c r="B280" s="4">
        <f>IF('True_Odds_Calculator_2-way'!B281="","",'True_Odds_Calculator_2-way'!B281)</f>
        <v>1.91</v>
      </c>
      <c r="C280" s="4">
        <f t="shared" si="44"/>
        <v>0.50251256281407031</v>
      </c>
      <c r="D280">
        <f t="shared" si="45"/>
        <v>0.52356020942408377</v>
      </c>
      <c r="E280">
        <f t="shared" si="46"/>
        <v>2.6072772238153963E-2</v>
      </c>
      <c r="F280">
        <f t="shared" si="47"/>
        <v>-0.23702281038701378</v>
      </c>
      <c r="G280">
        <v>0</v>
      </c>
      <c r="H280">
        <f t="shared" si="48"/>
        <v>0.26309558262516769</v>
      </c>
      <c r="I280">
        <f t="shared" si="49"/>
        <v>-1.0535659020683561</v>
      </c>
      <c r="J280">
        <f t="shared" si="50"/>
        <v>1.0535659020683561</v>
      </c>
      <c r="K280">
        <f t="shared" si="51"/>
        <v>0.48946901466728099</v>
      </c>
      <c r="L280">
        <f t="shared" si="52"/>
        <v>0.51053098533271912</v>
      </c>
      <c r="M280">
        <f t="shared" si="53"/>
        <v>2.043030243047673</v>
      </c>
      <c r="N280">
        <f t="shared" si="54"/>
        <v>1.9587449708822042</v>
      </c>
    </row>
    <row r="281" spans="1:14" x14ac:dyDescent="0.25">
      <c r="A281" s="4">
        <f>IF('True_Odds_Calculator_2-way'!A282="","",'True_Odds_Calculator_2-way'!A282)</f>
        <v>2.1</v>
      </c>
      <c r="B281" s="4">
        <f>IF('True_Odds_Calculator_2-way'!B282="","",'True_Odds_Calculator_2-way'!B282)</f>
        <v>1.81</v>
      </c>
      <c r="C281" s="4">
        <f t="shared" si="44"/>
        <v>0.47619047619047616</v>
      </c>
      <c r="D281">
        <f t="shared" si="45"/>
        <v>0.5524861878453039</v>
      </c>
      <c r="E281">
        <f t="shared" si="46"/>
        <v>2.8676664035780064E-2</v>
      </c>
      <c r="F281">
        <f t="shared" si="47"/>
        <v>-0.23441199684293612</v>
      </c>
      <c r="G281">
        <v>0</v>
      </c>
      <c r="H281">
        <f t="shared" si="48"/>
        <v>0.26308866087871613</v>
      </c>
      <c r="I281">
        <f t="shared" si="49"/>
        <v>-1.0594028769395469</v>
      </c>
      <c r="J281">
        <f t="shared" si="50"/>
        <v>1.0594028769395469</v>
      </c>
      <c r="K281">
        <f t="shared" si="51"/>
        <v>0.46182056328667725</v>
      </c>
      <c r="L281">
        <f t="shared" si="52"/>
        <v>0.5381794367133228</v>
      </c>
      <c r="M281">
        <f t="shared" si="53"/>
        <v>2.1653431646335015</v>
      </c>
      <c r="N281">
        <f t="shared" si="54"/>
        <v>1.8581163303210331</v>
      </c>
    </row>
    <row r="282" spans="1:14" x14ac:dyDescent="0.25">
      <c r="A282" s="4">
        <f>IF('True_Odds_Calculator_2-way'!A283="","",'True_Odds_Calculator_2-way'!A283)</f>
        <v>1.98</v>
      </c>
      <c r="B282" s="4">
        <f>IF('True_Odds_Calculator_2-way'!B283="","",'True_Odds_Calculator_2-way'!B283)</f>
        <v>1.92</v>
      </c>
      <c r="C282" s="4">
        <f t="shared" si="44"/>
        <v>0.50505050505050508</v>
      </c>
      <c r="D282">
        <f t="shared" si="45"/>
        <v>0.52083333333333337</v>
      </c>
      <c r="E282">
        <f t="shared" si="46"/>
        <v>2.5883838383838453E-2</v>
      </c>
      <c r="F282">
        <f t="shared" si="47"/>
        <v>-0.23716329966329963</v>
      </c>
      <c r="G282">
        <v>0</v>
      </c>
      <c r="H282">
        <f t="shared" si="48"/>
        <v>0.26304713804713808</v>
      </c>
      <c r="I282">
        <f t="shared" si="49"/>
        <v>-1.0531568296778369</v>
      </c>
      <c r="J282">
        <f t="shared" si="50"/>
        <v>1.0531568296778369</v>
      </c>
      <c r="K282">
        <f t="shared" si="51"/>
        <v>0.49210329395895913</v>
      </c>
      <c r="L282">
        <f t="shared" si="52"/>
        <v>0.50789670604104109</v>
      </c>
      <c r="M282">
        <f t="shared" si="53"/>
        <v>2.0320936930842795</v>
      </c>
      <c r="N282">
        <f t="shared" si="54"/>
        <v>1.9689042833036094</v>
      </c>
    </row>
    <row r="283" spans="1:14" x14ac:dyDescent="0.25">
      <c r="A283" s="4">
        <f>IF('True_Odds_Calculator_2-way'!A284="","",'True_Odds_Calculator_2-way'!A284)</f>
        <v>2.2599999999999998</v>
      </c>
      <c r="B283" s="4">
        <f>IF('True_Odds_Calculator_2-way'!B284="","",'True_Odds_Calculator_2-way'!B284)</f>
        <v>1.7</v>
      </c>
      <c r="C283" s="4">
        <f t="shared" si="44"/>
        <v>0.44247787610619471</v>
      </c>
      <c r="D283">
        <f t="shared" si="45"/>
        <v>0.58823529411764708</v>
      </c>
      <c r="E283">
        <f t="shared" si="46"/>
        <v>3.0713170223841679E-2</v>
      </c>
      <c r="F283">
        <f t="shared" si="47"/>
        <v>-0.2295679333680376</v>
      </c>
      <c r="G283">
        <v>0</v>
      </c>
      <c r="H283">
        <f t="shared" si="48"/>
        <v>0.26028110359187923</v>
      </c>
      <c r="I283">
        <f t="shared" si="49"/>
        <v>-1.0647942749998995</v>
      </c>
      <c r="J283">
        <f t="shared" si="50"/>
        <v>1.0647942749998995</v>
      </c>
      <c r="K283">
        <f t="shared" si="51"/>
        <v>0.42705098312484241</v>
      </c>
      <c r="L283">
        <f t="shared" si="52"/>
        <v>0.57294901687515787</v>
      </c>
      <c r="M283">
        <f t="shared" si="53"/>
        <v>2.3416407864998732</v>
      </c>
      <c r="N283">
        <f t="shared" si="54"/>
        <v>1.7453559924999296</v>
      </c>
    </row>
    <row r="284" spans="1:14" x14ac:dyDescent="0.25">
      <c r="A284" s="4">
        <f>IF('True_Odds_Calculator_2-way'!A285="","",'True_Odds_Calculator_2-way'!A285)</f>
        <v>2.2000000000000002</v>
      </c>
      <c r="B284" s="4">
        <f>IF('True_Odds_Calculator_2-way'!B285="","",'True_Odds_Calculator_2-way'!B285)</f>
        <v>1.73</v>
      </c>
      <c r="C284" s="4">
        <f t="shared" si="44"/>
        <v>0.45454545454545453</v>
      </c>
      <c r="D284">
        <f t="shared" si="45"/>
        <v>0.5780346820809249</v>
      </c>
      <c r="E284">
        <f t="shared" si="46"/>
        <v>3.2580136626379375E-2</v>
      </c>
      <c r="F284">
        <f t="shared" si="47"/>
        <v>-0.23016290068313194</v>
      </c>
      <c r="G284">
        <v>0</v>
      </c>
      <c r="H284">
        <f t="shared" si="48"/>
        <v>0.26274303730951132</v>
      </c>
      <c r="I284">
        <f t="shared" si="49"/>
        <v>-1.0684346079267204</v>
      </c>
      <c r="J284">
        <f t="shared" si="50"/>
        <v>1.0684346079267204</v>
      </c>
      <c r="K284">
        <f t="shared" si="51"/>
        <v>0.43818875860384515</v>
      </c>
      <c r="L284">
        <f t="shared" si="52"/>
        <v>0.5618112413961549</v>
      </c>
      <c r="M284">
        <f t="shared" si="53"/>
        <v>2.2821215295120645</v>
      </c>
      <c r="N284">
        <f t="shared" si="54"/>
        <v>1.7799572637865058</v>
      </c>
    </row>
    <row r="285" spans="1:14" x14ac:dyDescent="0.25">
      <c r="A285" s="4">
        <f>IF('True_Odds_Calculator_2-way'!A286="","",'True_Odds_Calculator_2-way'!A286)</f>
        <v>1.47</v>
      </c>
      <c r="B285" s="4">
        <f>IF('True_Odds_Calculator_2-way'!B286="","",'True_Odds_Calculator_2-way'!B286)</f>
        <v>2.85</v>
      </c>
      <c r="C285" s="4">
        <f t="shared" si="44"/>
        <v>0.68027210884353739</v>
      </c>
      <c r="D285">
        <f t="shared" si="45"/>
        <v>0.35087719298245612</v>
      </c>
      <c r="E285">
        <f t="shared" si="46"/>
        <v>3.1149301825993625E-2</v>
      </c>
      <c r="F285">
        <f t="shared" si="47"/>
        <v>-0.20754266618928263</v>
      </c>
      <c r="G285">
        <v>0</v>
      </c>
      <c r="H285">
        <f t="shared" si="48"/>
        <v>0.23869196801527626</v>
      </c>
      <c r="I285">
        <f t="shared" si="49"/>
        <v>-1.0724207460084105</v>
      </c>
      <c r="J285">
        <f t="shared" si="50"/>
        <v>1.0724207460084105</v>
      </c>
      <c r="K285">
        <f t="shared" si="51"/>
        <v>0.66487692851136759</v>
      </c>
      <c r="L285">
        <f t="shared" si="52"/>
        <v>0.3351230714886323</v>
      </c>
      <c r="M285">
        <f t="shared" si="53"/>
        <v>1.5040377506239528</v>
      </c>
      <c r="N285">
        <f t="shared" si="54"/>
        <v>2.9839783801155599</v>
      </c>
    </row>
    <row r="286" spans="1:14" x14ac:dyDescent="0.25">
      <c r="A286" s="4">
        <f>IF('True_Odds_Calculator_2-way'!A287="","",'True_Odds_Calculator_2-way'!A287)</f>
        <v>1.66</v>
      </c>
      <c r="B286" s="4">
        <f>IF('True_Odds_Calculator_2-way'!B287="","",'True_Odds_Calculator_2-way'!B287)</f>
        <v>2.35</v>
      </c>
      <c r="C286" s="4">
        <f t="shared" si="44"/>
        <v>0.60240963855421692</v>
      </c>
      <c r="D286">
        <f t="shared" si="45"/>
        <v>0.42553191489361702</v>
      </c>
      <c r="E286">
        <f t="shared" si="46"/>
        <v>2.7941553447834E-2</v>
      </c>
      <c r="F286">
        <f t="shared" si="47"/>
        <v>-0.22840297359651363</v>
      </c>
      <c r="G286">
        <v>0</v>
      </c>
      <c r="H286">
        <f t="shared" si="48"/>
        <v>0.25634452704434763</v>
      </c>
      <c r="I286">
        <f t="shared" si="49"/>
        <v>-1.0594028769395474</v>
      </c>
      <c r="J286">
        <f t="shared" si="50"/>
        <v>1.0594028769395474</v>
      </c>
      <c r="K286">
        <f t="shared" si="51"/>
        <v>0.58851019803893267</v>
      </c>
      <c r="L286">
        <f t="shared" si="52"/>
        <v>0.41148980196106721</v>
      </c>
      <c r="M286">
        <f t="shared" si="53"/>
        <v>1.6992058987801013</v>
      </c>
      <c r="N286">
        <f t="shared" si="54"/>
        <v>2.4301938838683887</v>
      </c>
    </row>
    <row r="287" spans="1:14" x14ac:dyDescent="0.25">
      <c r="A287" s="4">
        <f>IF('True_Odds_Calculator_2-way'!A288="","",'True_Odds_Calculator_2-way'!A288)</f>
        <v>1.32</v>
      </c>
      <c r="B287" s="4">
        <f>IF('True_Odds_Calculator_2-way'!B288="","",'True_Odds_Calculator_2-way'!B288)</f>
        <v>3.33</v>
      </c>
      <c r="C287" s="4">
        <f t="shared" si="44"/>
        <v>0.75757575757575757</v>
      </c>
      <c r="D287">
        <f t="shared" si="45"/>
        <v>0.3003003003003003</v>
      </c>
      <c r="E287">
        <f t="shared" si="46"/>
        <v>5.7876057876057985E-2</v>
      </c>
      <c r="F287">
        <f t="shared" si="47"/>
        <v>-0.16962416962416949</v>
      </c>
      <c r="G287">
        <v>0</v>
      </c>
      <c r="H287">
        <f t="shared" si="48"/>
        <v>0.2275002275002275</v>
      </c>
      <c r="I287">
        <f t="shared" si="49"/>
        <v>-1.158102636530199</v>
      </c>
      <c r="J287">
        <f t="shared" si="50"/>
        <v>1.158102636530199</v>
      </c>
      <c r="K287">
        <f t="shared" si="51"/>
        <v>0.72961128069805159</v>
      </c>
      <c r="L287">
        <f t="shared" si="52"/>
        <v>0.27038871930194824</v>
      </c>
      <c r="M287">
        <f t="shared" si="53"/>
        <v>1.3705928436896637</v>
      </c>
      <c r="N287">
        <f t="shared" si="54"/>
        <v>3.6983791431153641</v>
      </c>
    </row>
    <row r="288" spans="1:14" x14ac:dyDescent="0.25">
      <c r="A288" s="4">
        <f>IF('True_Odds_Calculator_2-way'!A289="","",'True_Odds_Calculator_2-way'!A289)</f>
        <v>2.2000000000000002</v>
      </c>
      <c r="B288" s="4">
        <f>IF('True_Odds_Calculator_2-way'!B289="","",'True_Odds_Calculator_2-way'!B289)</f>
        <v>1.74</v>
      </c>
      <c r="C288" s="4">
        <f t="shared" si="44"/>
        <v>0.45454545454545453</v>
      </c>
      <c r="D288">
        <f t="shared" si="45"/>
        <v>0.57471264367816088</v>
      </c>
      <c r="E288">
        <f t="shared" si="46"/>
        <v>2.925809822361547E-2</v>
      </c>
      <c r="F288">
        <f t="shared" si="47"/>
        <v>-0.23197492163009403</v>
      </c>
      <c r="G288">
        <v>0</v>
      </c>
      <c r="H288">
        <f t="shared" si="48"/>
        <v>0.2612330198537095</v>
      </c>
      <c r="I288">
        <f t="shared" si="49"/>
        <v>-1.0611908999450221</v>
      </c>
      <c r="J288">
        <f t="shared" si="50"/>
        <v>1.0611908999450221</v>
      </c>
      <c r="K288">
        <f t="shared" si="51"/>
        <v>0.43986417206778194</v>
      </c>
      <c r="L288">
        <f t="shared" si="52"/>
        <v>0.56013582793221794</v>
      </c>
      <c r="M288">
        <f t="shared" si="53"/>
        <v>2.2734290799340271</v>
      </c>
      <c r="N288">
        <f t="shared" si="54"/>
        <v>1.7852812659593167</v>
      </c>
    </row>
    <row r="289" spans="1:14" x14ac:dyDescent="0.25">
      <c r="A289" s="4">
        <f>IF('True_Odds_Calculator_2-way'!A290="","",'True_Odds_Calculator_2-way'!A290)</f>
        <v>2.2999999999999998</v>
      </c>
      <c r="B289" s="4">
        <f>IF('True_Odds_Calculator_2-way'!B290="","",'True_Odds_Calculator_2-way'!B290)</f>
        <v>1.62</v>
      </c>
      <c r="C289" s="4">
        <f t="shared" si="44"/>
        <v>0.43478260869565222</v>
      </c>
      <c r="D289">
        <f t="shared" si="45"/>
        <v>0.61728395061728392</v>
      </c>
      <c r="E289">
        <f t="shared" si="46"/>
        <v>5.2066559312936134E-2</v>
      </c>
      <c r="F289">
        <f t="shared" si="47"/>
        <v>-0.2163177670424048</v>
      </c>
      <c r="G289">
        <v>0</v>
      </c>
      <c r="H289">
        <f t="shared" si="48"/>
        <v>0.26838432635534087</v>
      </c>
      <c r="I289">
        <f t="shared" si="49"/>
        <v>-1.1138647983852823</v>
      </c>
      <c r="J289">
        <f t="shared" si="50"/>
        <v>1.1138647983852823</v>
      </c>
      <c r="K289">
        <f t="shared" si="51"/>
        <v>0.40849268749784945</v>
      </c>
      <c r="L289">
        <f t="shared" si="52"/>
        <v>0.5915073125021505</v>
      </c>
      <c r="M289">
        <f t="shared" si="53"/>
        <v>2.4480242379008672</v>
      </c>
      <c r="N289">
        <f t="shared" si="54"/>
        <v>1.6905961749988752</v>
      </c>
    </row>
    <row r="290" spans="1:14" x14ac:dyDescent="0.25">
      <c r="A290" s="4">
        <f>IF('True_Odds_Calculator_2-way'!A291="","",'True_Odds_Calculator_2-way'!A291)</f>
        <v>1.75</v>
      </c>
      <c r="B290" s="4">
        <f>IF('True_Odds_Calculator_2-way'!B291="","",'True_Odds_Calculator_2-way'!B291)</f>
        <v>2.1800000000000002</v>
      </c>
      <c r="C290" s="4">
        <f t="shared" si="44"/>
        <v>0.5714285714285714</v>
      </c>
      <c r="D290">
        <f t="shared" si="45"/>
        <v>0.4587155963302752</v>
      </c>
      <c r="E290">
        <f t="shared" si="46"/>
        <v>3.0144167758846541E-2</v>
      </c>
      <c r="F290">
        <f t="shared" si="47"/>
        <v>-0.23197903014416776</v>
      </c>
      <c r="G290">
        <v>0</v>
      </c>
      <c r="H290">
        <f t="shared" si="48"/>
        <v>0.26212319790301436</v>
      </c>
      <c r="I290">
        <f t="shared" si="49"/>
        <v>-1.0629880069054676</v>
      </c>
      <c r="J290">
        <f t="shared" si="50"/>
        <v>1.0629880069054676</v>
      </c>
      <c r="K290">
        <f t="shared" si="51"/>
        <v>0.55640840439223493</v>
      </c>
      <c r="L290">
        <f t="shared" si="52"/>
        <v>0.44359159560776512</v>
      </c>
      <c r="M290">
        <f t="shared" si="53"/>
        <v>1.797241005179101</v>
      </c>
      <c r="N290">
        <f t="shared" si="54"/>
        <v>2.2543258481484516</v>
      </c>
    </row>
    <row r="291" spans="1:14" x14ac:dyDescent="0.25">
      <c r="A291" s="4">
        <f>IF('True_Odds_Calculator_2-way'!A292="","",'True_Odds_Calculator_2-way'!A292)</f>
        <v>1.78</v>
      </c>
      <c r="B291" s="4">
        <f>IF('True_Odds_Calculator_2-way'!B292="","",'True_Odds_Calculator_2-way'!B292)</f>
        <v>2.14</v>
      </c>
      <c r="C291" s="4">
        <f t="shared" si="44"/>
        <v>0.5617977528089888</v>
      </c>
      <c r="D291">
        <f t="shared" si="45"/>
        <v>0.46728971962616822</v>
      </c>
      <c r="E291">
        <f t="shared" si="46"/>
        <v>2.908747243515708E-2</v>
      </c>
      <c r="F291">
        <f t="shared" si="47"/>
        <v>-0.23343484196156661</v>
      </c>
      <c r="G291">
        <v>0</v>
      </c>
      <c r="H291">
        <f t="shared" si="48"/>
        <v>0.26252231439672374</v>
      </c>
      <c r="I291">
        <f t="shared" si="49"/>
        <v>-1.0604746049596299</v>
      </c>
      <c r="J291">
        <f t="shared" si="50"/>
        <v>1.0604746049596299</v>
      </c>
      <c r="K291">
        <f t="shared" si="51"/>
        <v>0.54729439241638145</v>
      </c>
      <c r="L291">
        <f t="shared" si="52"/>
        <v>0.45270560758361844</v>
      </c>
      <c r="M291">
        <f t="shared" si="53"/>
        <v>1.8271701918685113</v>
      </c>
      <c r="N291">
        <f t="shared" si="54"/>
        <v>2.2089410496539781</v>
      </c>
    </row>
    <row r="292" spans="1:14" x14ac:dyDescent="0.25">
      <c r="A292" s="4">
        <f>IF('True_Odds_Calculator_2-way'!A293="","",'True_Odds_Calculator_2-way'!A293)</f>
        <v>1.66</v>
      </c>
      <c r="B292" s="4">
        <f>IF('True_Odds_Calculator_2-way'!B293="","",'True_Odds_Calculator_2-way'!B293)</f>
        <v>2.35</v>
      </c>
      <c r="C292" s="4">
        <f t="shared" si="44"/>
        <v>0.60240963855421692</v>
      </c>
      <c r="D292">
        <f t="shared" si="45"/>
        <v>0.42553191489361702</v>
      </c>
      <c r="E292">
        <f t="shared" si="46"/>
        <v>2.7941553447834E-2</v>
      </c>
      <c r="F292">
        <f t="shared" si="47"/>
        <v>-0.22840297359651363</v>
      </c>
      <c r="G292">
        <v>0</v>
      </c>
      <c r="H292">
        <f t="shared" si="48"/>
        <v>0.25634452704434763</v>
      </c>
      <c r="I292">
        <f t="shared" si="49"/>
        <v>-1.0594028769395474</v>
      </c>
      <c r="J292">
        <f t="shared" si="50"/>
        <v>1.0594028769395474</v>
      </c>
      <c r="K292">
        <f t="shared" si="51"/>
        <v>0.58851019803893267</v>
      </c>
      <c r="L292">
        <f t="shared" si="52"/>
        <v>0.41148980196106721</v>
      </c>
      <c r="M292">
        <f t="shared" si="53"/>
        <v>1.6992058987801013</v>
      </c>
      <c r="N292">
        <f t="shared" si="54"/>
        <v>2.4301938838683887</v>
      </c>
    </row>
    <row r="293" spans="1:14" x14ac:dyDescent="0.25">
      <c r="A293" s="4">
        <f>IF('True_Odds_Calculator_2-way'!A294="","",'True_Odds_Calculator_2-way'!A294)</f>
        <v>1.72</v>
      </c>
      <c r="B293" s="4">
        <f>IF('True_Odds_Calculator_2-way'!B294="","",'True_Odds_Calculator_2-way'!B294)</f>
        <v>2.23</v>
      </c>
      <c r="C293" s="4">
        <f t="shared" si="44"/>
        <v>0.58139534883720934</v>
      </c>
      <c r="D293">
        <f t="shared" si="45"/>
        <v>0.44843049327354262</v>
      </c>
      <c r="E293">
        <f t="shared" si="46"/>
        <v>2.982584211075201E-2</v>
      </c>
      <c r="F293">
        <f t="shared" si="47"/>
        <v>-0.23088956095526114</v>
      </c>
      <c r="G293">
        <v>0</v>
      </c>
      <c r="H293">
        <f t="shared" si="48"/>
        <v>0.26071540306601315</v>
      </c>
      <c r="I293">
        <f t="shared" si="49"/>
        <v>-1.0626278551055641</v>
      </c>
      <c r="J293">
        <f t="shared" si="50"/>
        <v>1.0626278551055641</v>
      </c>
      <c r="K293">
        <f t="shared" si="51"/>
        <v>0.56654268925198559</v>
      </c>
      <c r="L293">
        <f t="shared" si="52"/>
        <v>0.43345731074801436</v>
      </c>
      <c r="M293">
        <f t="shared" si="53"/>
        <v>1.7650920556760061</v>
      </c>
      <c r="N293">
        <f t="shared" si="54"/>
        <v>2.3070322617798436</v>
      </c>
    </row>
    <row r="294" spans="1:14" x14ac:dyDescent="0.25">
      <c r="A294" s="4">
        <f>IF('True_Odds_Calculator_2-way'!A295="","",'True_Odds_Calculator_2-way'!A295)</f>
        <v>1.76</v>
      </c>
      <c r="B294" s="4">
        <f>IF('True_Odds_Calculator_2-way'!B295="","",'True_Odds_Calculator_2-way'!B295)</f>
        <v>2.17</v>
      </c>
      <c r="C294" s="4">
        <f t="shared" si="44"/>
        <v>0.56818181818181823</v>
      </c>
      <c r="D294">
        <f t="shared" si="45"/>
        <v>0.46082949308755761</v>
      </c>
      <c r="E294">
        <f t="shared" si="46"/>
        <v>2.9011311269375728E-2</v>
      </c>
      <c r="F294">
        <f t="shared" si="47"/>
        <v>-0.2328236279849184</v>
      </c>
      <c r="G294">
        <v>0</v>
      </c>
      <c r="H294">
        <f t="shared" si="48"/>
        <v>0.26183493925429413</v>
      </c>
      <c r="I294">
        <f t="shared" si="49"/>
        <v>-1.0604746049596294</v>
      </c>
      <c r="J294">
        <f t="shared" si="50"/>
        <v>1.0604746049596294</v>
      </c>
      <c r="K294">
        <f t="shared" si="51"/>
        <v>0.55372190553633505</v>
      </c>
      <c r="L294">
        <f t="shared" si="52"/>
        <v>0.44627809446366512</v>
      </c>
      <c r="M294">
        <f t="shared" si="53"/>
        <v>1.8059606997693183</v>
      </c>
      <c r="N294">
        <f t="shared" si="54"/>
        <v>2.2407552878027661</v>
      </c>
    </row>
    <row r="295" spans="1:14" x14ac:dyDescent="0.25">
      <c r="A295" s="4">
        <f>IF('True_Odds_Calculator_2-way'!A296="","",'True_Odds_Calculator_2-way'!A296)</f>
        <v>1.63</v>
      </c>
      <c r="B295" s="4">
        <f>IF('True_Odds_Calculator_2-way'!B296="","",'True_Odds_Calculator_2-way'!B296)</f>
        <v>2.41</v>
      </c>
      <c r="C295" s="4">
        <f t="shared" si="44"/>
        <v>0.61349693251533743</v>
      </c>
      <c r="D295">
        <f t="shared" si="45"/>
        <v>0.41493775933609955</v>
      </c>
      <c r="E295">
        <f t="shared" si="46"/>
        <v>2.8434691851436877E-2</v>
      </c>
      <c r="F295">
        <f t="shared" si="47"/>
        <v>-0.22612835068604753</v>
      </c>
      <c r="G295">
        <v>0</v>
      </c>
      <c r="H295">
        <f t="shared" si="48"/>
        <v>0.25456304253748441</v>
      </c>
      <c r="I295">
        <f t="shared" si="49"/>
        <v>-1.0610116901320503</v>
      </c>
      <c r="J295">
        <f t="shared" si="50"/>
        <v>1.0610116901320503</v>
      </c>
      <c r="K295">
        <f t="shared" si="51"/>
        <v>0.59936322519961482</v>
      </c>
      <c r="L295">
        <f t="shared" si="52"/>
        <v>0.40063677480038529</v>
      </c>
      <c r="M295">
        <f t="shared" si="53"/>
        <v>1.6684373647831916</v>
      </c>
      <c r="N295">
        <f t="shared" si="54"/>
        <v>2.4960264830861911</v>
      </c>
    </row>
    <row r="296" spans="1:14" x14ac:dyDescent="0.25">
      <c r="A296" s="4">
        <f>IF('True_Odds_Calculator_2-way'!A297="","",'True_Odds_Calculator_2-way'!A297)</f>
        <v>1.82</v>
      </c>
      <c r="B296" s="4">
        <f>IF('True_Odds_Calculator_2-way'!B297="","",'True_Odds_Calculator_2-way'!B297)</f>
        <v>2.08</v>
      </c>
      <c r="C296" s="4">
        <f t="shared" si="44"/>
        <v>0.54945054945054939</v>
      </c>
      <c r="D296">
        <f t="shared" si="45"/>
        <v>0.48076923076923073</v>
      </c>
      <c r="E296">
        <f t="shared" si="46"/>
        <v>3.0219780219780112E-2</v>
      </c>
      <c r="F296">
        <f t="shared" si="47"/>
        <v>-0.23393913778529174</v>
      </c>
      <c r="G296">
        <v>0</v>
      </c>
      <c r="H296">
        <f t="shared" si="48"/>
        <v>0.2641589180050718</v>
      </c>
      <c r="I296">
        <f t="shared" si="49"/>
        <v>-1.0626278551055635</v>
      </c>
      <c r="J296">
        <f t="shared" si="50"/>
        <v>1.0626278551055635</v>
      </c>
      <c r="K296">
        <f t="shared" si="51"/>
        <v>0.53437219814812564</v>
      </c>
      <c r="L296">
        <f t="shared" si="52"/>
        <v>0.46562780185187441</v>
      </c>
      <c r="M296">
        <f t="shared" si="53"/>
        <v>1.8713548411865626</v>
      </c>
      <c r="N296">
        <f t="shared" si="54"/>
        <v>2.1476380835140083</v>
      </c>
    </row>
    <row r="297" spans="1:14" x14ac:dyDescent="0.25">
      <c r="A297" s="4">
        <f>IF('True_Odds_Calculator_2-way'!A298="","",'True_Odds_Calculator_2-way'!A298)</f>
        <v>1.56</v>
      </c>
      <c r="B297" s="4">
        <f>IF('True_Odds_Calculator_2-way'!B298="","",'True_Odds_Calculator_2-way'!B298)</f>
        <v>2.59</v>
      </c>
      <c r="C297" s="4">
        <f t="shared" si="44"/>
        <v>0.64102564102564097</v>
      </c>
      <c r="D297">
        <f t="shared" si="45"/>
        <v>0.38610038610038611</v>
      </c>
      <c r="E297">
        <f t="shared" si="46"/>
        <v>2.7126027126027186E-2</v>
      </c>
      <c r="F297">
        <f t="shared" si="47"/>
        <v>-0.22037422037422028</v>
      </c>
      <c r="G297">
        <v>0</v>
      </c>
      <c r="H297">
        <f t="shared" si="48"/>
        <v>0.24750024750024749</v>
      </c>
      <c r="I297">
        <f t="shared" si="49"/>
        <v>-1.0597597584982437</v>
      </c>
      <c r="J297">
        <f t="shared" si="50"/>
        <v>1.0597597584982437</v>
      </c>
      <c r="K297">
        <f t="shared" si="51"/>
        <v>0.62756302042054757</v>
      </c>
      <c r="L297">
        <f t="shared" si="52"/>
        <v>0.37243697957945238</v>
      </c>
      <c r="M297">
        <f t="shared" si="53"/>
        <v>1.5934654647590165</v>
      </c>
      <c r="N297">
        <f t="shared" si="54"/>
        <v>2.685018016012207</v>
      </c>
    </row>
    <row r="298" spans="1:14" x14ac:dyDescent="0.25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2.42</v>
      </c>
      <c r="C298" s="4">
        <f t="shared" si="44"/>
        <v>0.62893081761006286</v>
      </c>
      <c r="D298">
        <f t="shared" si="45"/>
        <v>0.41322314049586778</v>
      </c>
      <c r="E298">
        <f t="shared" si="46"/>
        <v>4.21539581059307E-2</v>
      </c>
      <c r="F298">
        <f t="shared" si="47"/>
        <v>-0.21773480950153323</v>
      </c>
      <c r="G298">
        <v>0</v>
      </c>
      <c r="H298">
        <f t="shared" si="48"/>
        <v>0.25988876760746399</v>
      </c>
      <c r="I298">
        <f t="shared" si="49"/>
        <v>-1.0925210715205453</v>
      </c>
      <c r="J298">
        <f t="shared" si="50"/>
        <v>1.0925210715205453</v>
      </c>
      <c r="K298">
        <f t="shared" si="51"/>
        <v>0.60805523648203263</v>
      </c>
      <c r="L298">
        <f t="shared" si="52"/>
        <v>0.39194476351796709</v>
      </c>
      <c r="M298">
        <f t="shared" si="53"/>
        <v>1.6445874321971223</v>
      </c>
      <c r="N298">
        <f t="shared" si="54"/>
        <v>2.5513799215591741</v>
      </c>
    </row>
    <row r="299" spans="1:14" x14ac:dyDescent="0.25">
      <c r="A299" s="4">
        <f>IF('True_Odds_Calculator_2-way'!A300="","",'True_Odds_Calculator_2-way'!A300)</f>
        <v>1.86</v>
      </c>
      <c r="B299" s="4">
        <f>IF('True_Odds_Calculator_2-way'!B300="","",'True_Odds_Calculator_2-way'!B300)</f>
        <v>2.0299999999999998</v>
      </c>
      <c r="C299" s="4">
        <f t="shared" si="44"/>
        <v>0.5376344086021505</v>
      </c>
      <c r="D299">
        <f t="shared" si="45"/>
        <v>0.49261083743842371</v>
      </c>
      <c r="E299">
        <f t="shared" si="46"/>
        <v>3.0245246040574214E-2</v>
      </c>
      <c r="F299">
        <f t="shared" si="47"/>
        <v>-0.23459929021664283</v>
      </c>
      <c r="G299">
        <v>0</v>
      </c>
      <c r="H299">
        <f t="shared" si="48"/>
        <v>0.26484453625721704</v>
      </c>
      <c r="I299">
        <f t="shared" si="49"/>
        <v>-1.0625078858299792</v>
      </c>
      <c r="J299">
        <f t="shared" si="50"/>
        <v>1.0625078858299792</v>
      </c>
      <c r="K299">
        <f t="shared" si="51"/>
        <v>0.5225324395988501</v>
      </c>
      <c r="L299">
        <f t="shared" si="52"/>
        <v>0.47746756040114985</v>
      </c>
      <c r="M299">
        <f t="shared" si="53"/>
        <v>1.9137567818137824</v>
      </c>
      <c r="N299">
        <f t="shared" si="54"/>
        <v>2.0943831224048783</v>
      </c>
    </row>
    <row r="300" spans="1:14" x14ac:dyDescent="0.25">
      <c r="A300" s="4">
        <f>IF('True_Odds_Calculator_2-way'!A301="","",'True_Odds_Calculator_2-way'!A301)</f>
        <v>1.9</v>
      </c>
      <c r="B300" s="4">
        <f>IF('True_Odds_Calculator_2-way'!B301="","",'True_Odds_Calculator_2-way'!B301)</f>
        <v>2.0099999999999998</v>
      </c>
      <c r="C300" s="4">
        <f t="shared" si="44"/>
        <v>0.52631578947368418</v>
      </c>
      <c r="D300">
        <f t="shared" si="45"/>
        <v>0.49751243781094534</v>
      </c>
      <c r="E300">
        <f t="shared" si="46"/>
        <v>2.3828227284629522E-2</v>
      </c>
      <c r="F300">
        <f t="shared" si="47"/>
        <v>-0.23802042419481539</v>
      </c>
      <c r="G300">
        <v>0</v>
      </c>
      <c r="H300">
        <f t="shared" si="48"/>
        <v>0.26184865147944492</v>
      </c>
      <c r="I300">
        <f t="shared" si="49"/>
        <v>-1.0488612925459211</v>
      </c>
      <c r="J300">
        <f t="shared" si="50"/>
        <v>1.0488612925459211</v>
      </c>
      <c r="K300">
        <f t="shared" si="51"/>
        <v>0.51440986432507074</v>
      </c>
      <c r="L300">
        <f t="shared" si="52"/>
        <v>0.48559013567492909</v>
      </c>
      <c r="M300">
        <f t="shared" si="53"/>
        <v>1.9439751632913294</v>
      </c>
      <c r="N300">
        <f t="shared" si="54"/>
        <v>2.0593499054713802</v>
      </c>
    </row>
    <row r="301" spans="1:14" x14ac:dyDescent="0.25">
      <c r="A301" s="4">
        <f>IF('True_Odds_Calculator_2-way'!A302="","",'True_Odds_Calculator_2-way'!A302)</f>
        <v>1.85</v>
      </c>
      <c r="B301" s="4">
        <f>IF('True_Odds_Calculator_2-way'!B302="","",'True_Odds_Calculator_2-way'!B302)</f>
        <v>2.0699999999999998</v>
      </c>
      <c r="C301" s="4">
        <f t="shared" si="44"/>
        <v>0.54054054054054046</v>
      </c>
      <c r="D301">
        <f t="shared" si="45"/>
        <v>0.48309178743961356</v>
      </c>
      <c r="E301">
        <f t="shared" si="46"/>
        <v>2.3632327980154022E-2</v>
      </c>
      <c r="F301">
        <f t="shared" si="47"/>
        <v>-0.2374983679331506</v>
      </c>
      <c r="G301">
        <v>0</v>
      </c>
      <c r="H301">
        <f t="shared" si="48"/>
        <v>0.26113069591330457</v>
      </c>
      <c r="I301">
        <f t="shared" si="49"/>
        <v>-1.0485729457933801</v>
      </c>
      <c r="J301">
        <f t="shared" si="50"/>
        <v>1.0485729457933801</v>
      </c>
      <c r="K301">
        <f t="shared" si="51"/>
        <v>0.52874048091327497</v>
      </c>
      <c r="L301">
        <f t="shared" si="52"/>
        <v>0.47125951908672531</v>
      </c>
      <c r="M301">
        <f t="shared" si="53"/>
        <v>1.8912870039243732</v>
      </c>
      <c r="N301">
        <f t="shared" si="54"/>
        <v>2.1219730519989164</v>
      </c>
    </row>
    <row r="302" spans="1:14" x14ac:dyDescent="0.25">
      <c r="A302" s="4">
        <f>IF('True_Odds_Calculator_2-way'!A303="","",'True_Odds_Calculator_2-way'!A303)</f>
        <v>1.41</v>
      </c>
      <c r="B302" s="4">
        <f>IF('True_Odds_Calculator_2-way'!B303="","",'True_Odds_Calculator_2-way'!B303)</f>
        <v>3.07</v>
      </c>
      <c r="C302" s="4">
        <f t="shared" si="44"/>
        <v>0.70921985815602839</v>
      </c>
      <c r="D302">
        <f t="shared" si="45"/>
        <v>0.32573289902280134</v>
      </c>
      <c r="E302">
        <f t="shared" si="46"/>
        <v>3.495275717882973E-2</v>
      </c>
      <c r="F302">
        <f t="shared" si="47"/>
        <v>-0.19606348326287337</v>
      </c>
      <c r="G302">
        <v>0</v>
      </c>
      <c r="H302">
        <f t="shared" si="48"/>
        <v>0.23101624044170307</v>
      </c>
      <c r="I302">
        <f t="shared" si="49"/>
        <v>-1.0854826817097269</v>
      </c>
      <c r="J302">
        <f t="shared" si="50"/>
        <v>1.0854826817097269</v>
      </c>
      <c r="K302">
        <f t="shared" si="51"/>
        <v>0.69201858315238252</v>
      </c>
      <c r="L302">
        <f t="shared" si="52"/>
        <v>0.30798141684761765</v>
      </c>
      <c r="M302">
        <f t="shared" si="53"/>
        <v>1.4450478995009877</v>
      </c>
      <c r="N302">
        <f t="shared" si="54"/>
        <v>3.2469491511391344</v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68" activePane="bottomLeft" state="frozen"/>
      <selection pane="bottomLeft" activeCell="A279" sqref="A279:XFD27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201</v>
      </c>
      <c r="M1" s="74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X1" s="13" t="s">
        <v>180</v>
      </c>
      <c r="Y1" s="13" t="s">
        <v>210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1.67</v>
      </c>
      <c r="B3">
        <v>2.2999999999999998</v>
      </c>
      <c r="C3" s="45">
        <f t="shared" ref="C3" si="0">IF(OR($A3="",$B3=""),"",(1/A3)+(1/B3)-1)</f>
        <v>3.3585003905233002E-2</v>
      </c>
      <c r="D3" s="46">
        <f>IF(OR($A3="",$B3=""),"",A3*'MPTO_working_2-way'!$G2)</f>
        <v>1.7260869565217389</v>
      </c>
      <c r="E3" s="48">
        <f>IF(OR($A3="",$B3=""),"",B3*'MPTO_working_2-way'!$G2)</f>
        <v>2.3772455089820359</v>
      </c>
      <c r="F3" s="46">
        <f>IF(OR($A3="",$B3=""),"",'MPTO_working_2-way'!D2)</f>
        <v>1.7181838514873629</v>
      </c>
      <c r="G3" s="48">
        <f>IF(OR($A3="",$B3=""),"",'MPTO_working_2-way'!E2)</f>
        <v>2.3924011211460603</v>
      </c>
      <c r="H3" s="46">
        <f>IF(OR($A3="",$B3=""),"",'OddsRatio_working_2-way'!M2)</f>
        <v>1.7179029289427752</v>
      </c>
      <c r="I3" s="46">
        <f>IF(OR($A3="",$B3=""),"",'OddsRatio_working_2-way'!N2)</f>
        <v>2.3929459815307572</v>
      </c>
      <c r="J3" s="46">
        <f>IF('Log_working_2-way'!$D2="","",A3^('Log_working_2-way'!$D2))</f>
        <v>1.7143143993241288</v>
      </c>
      <c r="K3" s="48">
        <f>IF('Log_working_2-way'!$D2="","",B3^('Log_working_2-way'!$D2))</f>
        <v>2.399943779582375</v>
      </c>
      <c r="L3" s="55">
        <f>(1/D3)</f>
        <v>0.57934508816120911</v>
      </c>
      <c r="M3" s="55">
        <f>(1/E3)</f>
        <v>0.42065491183879095</v>
      </c>
      <c r="N3" s="56">
        <v>100</v>
      </c>
      <c r="O3" s="56">
        <f>(1/A3)*((N3*A3)-N3)</f>
        <v>40.119760479041922</v>
      </c>
      <c r="P3" s="56">
        <f>(1/B3)*((N3*B3)-N3)</f>
        <v>56.521739130434774</v>
      </c>
      <c r="Q3" s="56">
        <f>(1/B3)*N3</f>
        <v>43.478260869565219</v>
      </c>
      <c r="R3" s="56">
        <f>(1/A3)*N3</f>
        <v>59.880239520958092</v>
      </c>
      <c r="S3" s="57">
        <f>O3-Q3</f>
        <v>-3.3585003905232966</v>
      </c>
      <c r="T3" s="57">
        <f>P3-R3</f>
        <v>-3.3585003905233179</v>
      </c>
      <c r="U3" t="s">
        <v>226</v>
      </c>
      <c r="V3" t="s">
        <v>227</v>
      </c>
      <c r="X3" s="40">
        <v>44147</v>
      </c>
      <c r="Y3" s="42" t="s">
        <v>486</v>
      </c>
    </row>
    <row r="4" spans="1:25" s="12" customFormat="1" ht="15" x14ac:dyDescent="0.25">
      <c r="A4">
        <v>1.56</v>
      </c>
      <c r="B4">
        <v>2.56</v>
      </c>
      <c r="C4" s="45">
        <f t="shared" ref="C4:C11" si="1">IF(OR($A4="",$B4=""),"",(1/A4)+(1/B4)-1)</f>
        <v>3.1650641025640969E-2</v>
      </c>
      <c r="D4" s="46">
        <f>IF(OR($A4="",$B4=""),"",A4*'MPTO_working_2-way'!$G3)</f>
        <v>1.609375</v>
      </c>
      <c r="E4" s="48">
        <f>IF(OR($A4="",$B4=""),"",B4*'MPTO_working_2-way'!$G3)</f>
        <v>2.641025641025641</v>
      </c>
      <c r="F4" s="46">
        <f>IF(OR($A4="",$B4=""),"",'MPTO_working_2-way'!D3)</f>
        <v>1.5994873438000641</v>
      </c>
      <c r="G4" s="48">
        <f>IF(OR($A4="",$B4=""),"",'MPTO_working_2-way'!E3)</f>
        <v>2.668091929449492</v>
      </c>
      <c r="H4" s="46">
        <f>IF(OR($A4="",$B4=""),"",'OddsRatio_working_2-way'!M3)</f>
        <v>1.5991446895152783</v>
      </c>
      <c r="I4" s="46">
        <f>IF(OR($A4="",$B4=""),"",'OddsRatio_working_2-way'!N3)</f>
        <v>2.6690459207925601</v>
      </c>
      <c r="J4" s="46">
        <f>IF('Log_working_2-way'!$D3="","",A4^('Log_working_2-way'!$D3))</f>
        <v>1.5946461678813644</v>
      </c>
      <c r="K4" s="48">
        <f>IF('Log_working_2-way'!$D3="","",B4^('Log_working_2-way'!$D3))</f>
        <v>2.6816723187887983</v>
      </c>
      <c r="L4" s="55">
        <f t="shared" ref="L4:L11" si="2">(1/D4)</f>
        <v>0.62135922330097082</v>
      </c>
      <c r="M4" s="55">
        <f t="shared" ref="M4:M11" si="3">(1/E4)</f>
        <v>0.37864077669902912</v>
      </c>
      <c r="N4" s="56">
        <v>100</v>
      </c>
      <c r="O4" s="56">
        <f t="shared" ref="O4:O11" si="4">(1/A4)*((N4*A4)-N4)</f>
        <v>35.897435897435898</v>
      </c>
      <c r="P4" s="56">
        <f t="shared" ref="P4:P11" si="5">(1/B4)*((N4*B4)-N4)</f>
        <v>60.9375</v>
      </c>
      <c r="Q4" s="56">
        <f t="shared" ref="Q4:Q11" si="6">(1/B4)*N4</f>
        <v>39.0625</v>
      </c>
      <c r="R4" s="56">
        <f t="shared" ref="R4:R11" si="7">(1/A4)*N4</f>
        <v>64.102564102564102</v>
      </c>
      <c r="S4" s="57">
        <f t="shared" ref="S4:S11" si="8">O4-Q4</f>
        <v>-3.1650641025641022</v>
      </c>
      <c r="T4" s="57">
        <f t="shared" ref="T4:T11" si="9">P4-R4</f>
        <v>-3.1650641025641022</v>
      </c>
      <c r="U4" t="s">
        <v>228</v>
      </c>
      <c r="V4" t="s">
        <v>229</v>
      </c>
      <c r="X4" s="40">
        <v>44147</v>
      </c>
      <c r="Y4" s="42" t="s">
        <v>482</v>
      </c>
    </row>
    <row r="5" spans="1:25" s="12" customFormat="1" ht="15" x14ac:dyDescent="0.25">
      <c r="A5">
        <v>1.6</v>
      </c>
      <c r="B5">
        <v>2.44</v>
      </c>
      <c r="C5" s="45">
        <f t="shared" si="1"/>
        <v>3.4836065573770503E-2</v>
      </c>
      <c r="D5" s="46">
        <f>IF(OR($A5="",$B5=""),"",A5*'MPTO_working_2-way'!$G4)</f>
        <v>1.6557377049180328</v>
      </c>
      <c r="E5" s="48">
        <f>IF(OR($A5="",$B5=""),"",B5*'MPTO_working_2-way'!$G4)</f>
        <v>2.5249999999999999</v>
      </c>
      <c r="F5" s="46">
        <f>IF(OR($A5="",$B5=""),"",'MPTO_working_2-way'!D4)</f>
        <v>1.6458684654300169</v>
      </c>
      <c r="G5" s="48">
        <f>IF(OR($A5="",$B5=""),"",'MPTO_working_2-way'!E4)</f>
        <v>2.548302872062663</v>
      </c>
      <c r="H5" s="46">
        <f>IF(OR($A5="",$B5=""),"",'OddsRatio_working_2-way'!M4)</f>
        <v>1.6454972243679031</v>
      </c>
      <c r="I5" s="46">
        <f>IF(OR($A5="",$B5=""),"",'OddsRatio_working_2-way'!N4)</f>
        <v>2.5491933384829668</v>
      </c>
      <c r="J5" s="46">
        <f>IF('Log_working_2-way'!$D4="","",A5^('Log_working_2-way'!$D4))</f>
        <v>1.6410065291696188</v>
      </c>
      <c r="K5" s="48">
        <f>IF('Log_working_2-way'!$D4="","",B5^('Log_working_2-way'!$D4))</f>
        <v>2.5600465119993632</v>
      </c>
      <c r="L5" s="55">
        <f t="shared" si="2"/>
        <v>0.60396039603960394</v>
      </c>
      <c r="M5" s="55">
        <f t="shared" si="3"/>
        <v>0.39603960396039606</v>
      </c>
      <c r="N5" s="56">
        <v>100</v>
      </c>
      <c r="O5" s="56">
        <f t="shared" si="4"/>
        <v>37.5</v>
      </c>
      <c r="P5" s="56">
        <f t="shared" si="5"/>
        <v>59.016393442622956</v>
      </c>
      <c r="Q5" s="56">
        <f t="shared" si="6"/>
        <v>40.983606557377051</v>
      </c>
      <c r="R5" s="56">
        <f t="shared" si="7"/>
        <v>62.5</v>
      </c>
      <c r="S5" s="57">
        <f t="shared" si="8"/>
        <v>-3.4836065573770512</v>
      </c>
      <c r="T5" s="57">
        <f t="shared" si="9"/>
        <v>-3.4836065573770441</v>
      </c>
      <c r="U5" t="s">
        <v>230</v>
      </c>
      <c r="V5" t="s">
        <v>231</v>
      </c>
      <c r="X5" s="40">
        <v>44147</v>
      </c>
      <c r="Y5" s="42" t="s">
        <v>491</v>
      </c>
    </row>
    <row r="6" spans="1:25" s="12" customFormat="1" ht="15" x14ac:dyDescent="0.25">
      <c r="A6">
        <v>1.67</v>
      </c>
      <c r="B6">
        <v>2.29</v>
      </c>
      <c r="C6" s="45">
        <f t="shared" si="1"/>
        <v>3.5483617917004384E-2</v>
      </c>
      <c r="D6" s="46">
        <f>IF(OR($A6="",$B6=""),"",A6*'MPTO_working_2-way'!$G5)</f>
        <v>1.7292576419213972</v>
      </c>
      <c r="E6" s="48">
        <f>IF(OR($A6="",$B6=""),"",B6*'MPTO_working_2-way'!$G5)</f>
        <v>2.3712574850299402</v>
      </c>
      <c r="F6" s="46">
        <f>IF(OR($A6="",$B6=""),"",'MPTO_working_2-way'!D5)</f>
        <v>1.7209909322052965</v>
      </c>
      <c r="G6" s="48">
        <f>IF(OR($A6="",$B6=""),"",'MPTO_working_2-way'!E5)</f>
        <v>2.3869799956308713</v>
      </c>
      <c r="H6" s="46">
        <f>IF(OR($A6="",$B6=""),"",'OddsRatio_working_2-way'!M5)</f>
        <v>1.7206801266590057</v>
      </c>
      <c r="I6" s="46">
        <f>IF(OR($A6="",$B6=""),"",'OddsRatio_working_2-way'!N5)</f>
        <v>2.3875781543136072</v>
      </c>
      <c r="J6" s="46">
        <f>IF('Log_working_2-way'!$D5="","",A6^('Log_working_2-way'!$D5))</f>
        <v>1.7169221254682223</v>
      </c>
      <c r="K6" s="48">
        <f>IF('Log_working_2-way'!$D5="","",B6^('Log_working_2-way'!$D5))</f>
        <v>2.394851636566246</v>
      </c>
      <c r="L6" s="55">
        <f t="shared" si="2"/>
        <v>0.5782828282828284</v>
      </c>
      <c r="M6" s="55">
        <f t="shared" si="3"/>
        <v>0.42171717171717171</v>
      </c>
      <c r="N6" s="56">
        <v>100</v>
      </c>
      <c r="O6" s="56">
        <f t="shared" si="4"/>
        <v>40.119760479041922</v>
      </c>
      <c r="P6" s="56">
        <f t="shared" si="5"/>
        <v>56.331877729257641</v>
      </c>
      <c r="Q6" s="56">
        <f t="shared" si="6"/>
        <v>43.668122270742359</v>
      </c>
      <c r="R6" s="56">
        <f t="shared" si="7"/>
        <v>59.880239520958092</v>
      </c>
      <c r="S6" s="57">
        <f t="shared" si="8"/>
        <v>-3.5483617917004366</v>
      </c>
      <c r="T6" s="57">
        <f t="shared" si="9"/>
        <v>-3.5483617917004509</v>
      </c>
      <c r="U6" t="s">
        <v>232</v>
      </c>
      <c r="V6" t="s">
        <v>233</v>
      </c>
      <c r="X6" s="40">
        <v>44147</v>
      </c>
      <c r="Y6" s="42" t="s">
        <v>495</v>
      </c>
    </row>
    <row r="7" spans="1:25" s="12" customFormat="1" ht="15" x14ac:dyDescent="0.25">
      <c r="A7">
        <v>1.59</v>
      </c>
      <c r="B7">
        <v>2.5</v>
      </c>
      <c r="C7" s="45">
        <f t="shared" si="1"/>
        <v>2.8930817610062887E-2</v>
      </c>
      <c r="D7" s="46">
        <f>IF(OR($A7="",$B7=""),"",A7*'MPTO_working_2-way'!$G6)</f>
        <v>1.6360000000000001</v>
      </c>
      <c r="E7" s="48">
        <f>IF(OR($A7="",$B7=""),"",B7*'MPTO_working_2-way'!$G6)</f>
        <v>2.5723270440251573</v>
      </c>
      <c r="F7" s="46">
        <f>IF(OR($A7="",$B7=""),"",'MPTO_working_2-way'!D6)</f>
        <v>1.6274309109518936</v>
      </c>
      <c r="G7" s="48">
        <f>IF(OR($A7="",$B7=""),"",'MPTO_working_2-way'!E6)</f>
        <v>2.5938009787928222</v>
      </c>
      <c r="H7" s="46">
        <f>IF(OR($A7="",$B7=""),"",'OddsRatio_working_2-way'!M6)</f>
        <v>1.6271629240742262</v>
      </c>
      <c r="I7" s="46">
        <f>IF(OR($A7="",$B7=""),"",'OddsRatio_working_2-way'!N6)</f>
        <v>2.594482010358202</v>
      </c>
      <c r="J7" s="46">
        <f>IF('Log_working_2-way'!$D6="","",A7^('Log_working_2-way'!$D6))</f>
        <v>1.6232742032249983</v>
      </c>
      <c r="K7" s="48">
        <f>IF('Log_working_2-way'!$D6="","",B7^('Log_working_2-way'!$D6))</f>
        <v>2.6044302729451743</v>
      </c>
      <c r="L7" s="55">
        <f t="shared" si="2"/>
        <v>0.6112469437652811</v>
      </c>
      <c r="M7" s="55">
        <f t="shared" si="3"/>
        <v>0.38875305623471879</v>
      </c>
      <c r="N7" s="56">
        <v>100</v>
      </c>
      <c r="O7" s="56">
        <f t="shared" si="4"/>
        <v>37.106918238993707</v>
      </c>
      <c r="P7" s="56">
        <f t="shared" si="5"/>
        <v>60</v>
      </c>
      <c r="Q7" s="56">
        <f t="shared" si="6"/>
        <v>40</v>
      </c>
      <c r="R7" s="56">
        <f t="shared" si="7"/>
        <v>62.893081761006286</v>
      </c>
      <c r="S7" s="57">
        <f t="shared" si="8"/>
        <v>-2.8930817610062931</v>
      </c>
      <c r="T7" s="57">
        <f t="shared" si="9"/>
        <v>-2.893081761006286</v>
      </c>
      <c r="U7" t="s">
        <v>138</v>
      </c>
      <c r="V7" t="s">
        <v>72</v>
      </c>
      <c r="X7" s="40">
        <v>44147</v>
      </c>
      <c r="Y7" s="42" t="s">
        <v>484</v>
      </c>
    </row>
    <row r="8" spans="1:25" ht="15" x14ac:dyDescent="0.25">
      <c r="A8">
        <v>2.0699999999999998</v>
      </c>
      <c r="B8">
        <v>1.85</v>
      </c>
      <c r="C8" s="45">
        <f t="shared" si="1"/>
        <v>2.3632327980154022E-2</v>
      </c>
      <c r="D8" s="46">
        <f>IF(OR($A8="",$B8=""),"",A8*'MPTO_working_2-way'!$G7)</f>
        <v>2.1189189189189186</v>
      </c>
      <c r="E8" s="48">
        <f>IF(OR($A8="",$B8=""),"",B8*'MPTO_working_2-way'!$G7)</f>
        <v>1.893719806763285</v>
      </c>
      <c r="F8" s="46">
        <f>IF(OR($A8="",$B8=""),"",'MPTO_working_2-way'!D7)</f>
        <v>2.1219005402410303</v>
      </c>
      <c r="G8" s="48">
        <f>IF(OR($A8="",$B8=""),"",'MPTO_working_2-way'!E7)</f>
        <v>1.8913446104457341</v>
      </c>
      <c r="H8" s="46">
        <f>IF(OR($A8="",$B8=""),"",'OddsRatio_working_2-way'!M7)</f>
        <v>2.1219730519989164</v>
      </c>
      <c r="I8" s="46">
        <f>IF(OR($A8="",$B8=""),"",'OddsRatio_working_2-way'!N7)</f>
        <v>1.8912870039243732</v>
      </c>
      <c r="J8" s="46">
        <f>IF('Log_working_2-way'!$D7="","",A8^('Log_working_2-way'!$D7))</f>
        <v>2.1233226399853709</v>
      </c>
      <c r="K8" s="48">
        <f>IF('Log_working_2-way'!$D7="","",B8^('Log_working_2-way'!$D7))</f>
        <v>1.8902161893692622</v>
      </c>
      <c r="L8" s="55">
        <f t="shared" si="2"/>
        <v>0.47193877551020413</v>
      </c>
      <c r="M8" s="55">
        <f t="shared" si="3"/>
        <v>0.52806122448979598</v>
      </c>
      <c r="N8" s="56">
        <v>100</v>
      </c>
      <c r="O8" s="56">
        <f t="shared" si="4"/>
        <v>51.690821256038639</v>
      </c>
      <c r="P8" s="56">
        <f t="shared" si="5"/>
        <v>45.945945945945937</v>
      </c>
      <c r="Q8" s="56">
        <f t="shared" si="6"/>
        <v>54.054054054054049</v>
      </c>
      <c r="R8" s="56">
        <f t="shared" si="7"/>
        <v>48.309178743961354</v>
      </c>
      <c r="S8" s="57">
        <f t="shared" si="8"/>
        <v>-2.3632327980154102</v>
      </c>
      <c r="T8" s="57">
        <f t="shared" si="9"/>
        <v>-2.3632327980154173</v>
      </c>
      <c r="U8" t="s">
        <v>234</v>
      </c>
      <c r="V8" t="s">
        <v>235</v>
      </c>
      <c r="X8" s="40">
        <v>44147</v>
      </c>
      <c r="Y8" s="42" t="s">
        <v>487</v>
      </c>
    </row>
    <row r="9" spans="1:25" ht="15" x14ac:dyDescent="0.25">
      <c r="A9">
        <v>1.53</v>
      </c>
      <c r="B9">
        <v>2.67</v>
      </c>
      <c r="C9" s="45">
        <f t="shared" si="1"/>
        <v>2.81266064478225E-2</v>
      </c>
      <c r="D9" s="46">
        <f>IF(OR($A9="",$B9=""),"",A9*'MPTO_working_2-way'!$G8)</f>
        <v>1.5730337078651684</v>
      </c>
      <c r="E9" s="48">
        <f>IF(OR($A9="",$B9=""),"",B9*'MPTO_working_2-way'!$G8)</f>
        <v>2.7450980392156858</v>
      </c>
      <c r="F9" s="46">
        <f>IF(OR($A9="",$B9=""),"",'MPTO_working_2-way'!D8)</f>
        <v>1.5636447149336854</v>
      </c>
      <c r="G9" s="48">
        <f>IF(OR($A9="",$B9=""),"",'MPTO_working_2-way'!E8)</f>
        <v>2.7741672608739938</v>
      </c>
      <c r="H9" s="46">
        <f>IF(OR($A9="",$B9=""),"",'OddsRatio_working_2-way'!M8)</f>
        <v>1.5633518167726788</v>
      </c>
      <c r="I9" s="46">
        <f>IF(OR($A9="",$B9=""),"",'OddsRatio_working_2-way'!N8)</f>
        <v>2.7750896868120249</v>
      </c>
      <c r="J9" s="46">
        <f>IF('Log_working_2-way'!$D8="","",A9^('Log_working_2-way'!$D8))</f>
        <v>1.5590799638918429</v>
      </c>
      <c r="K9" s="48">
        <f>IF('Log_working_2-way'!$D8="","",B9^('Log_working_2-way'!$D8))</f>
        <v>2.7886529022410445</v>
      </c>
      <c r="L9" s="55">
        <f t="shared" si="2"/>
        <v>0.63571428571428579</v>
      </c>
      <c r="M9" s="55">
        <f t="shared" si="3"/>
        <v>0.36428571428571432</v>
      </c>
      <c r="N9" s="56">
        <v>100</v>
      </c>
      <c r="O9" s="56">
        <f t="shared" si="4"/>
        <v>34.640522875816991</v>
      </c>
      <c r="P9" s="56">
        <f t="shared" si="5"/>
        <v>62.546816479400754</v>
      </c>
      <c r="Q9" s="56">
        <f t="shared" si="6"/>
        <v>37.453183520599254</v>
      </c>
      <c r="R9" s="56">
        <f t="shared" si="7"/>
        <v>65.359477124183002</v>
      </c>
      <c r="S9" s="57">
        <f t="shared" si="8"/>
        <v>-2.8126606447822624</v>
      </c>
      <c r="T9" s="57">
        <f t="shared" si="9"/>
        <v>-2.8126606447822482</v>
      </c>
      <c r="U9" t="s">
        <v>101</v>
      </c>
      <c r="V9" t="s">
        <v>236</v>
      </c>
      <c r="X9" s="40">
        <v>44147</v>
      </c>
      <c r="Y9" s="42" t="s">
        <v>486</v>
      </c>
    </row>
    <row r="10" spans="1:25" ht="14.25" customHeight="1" x14ac:dyDescent="0.25">
      <c r="A10">
        <v>2.15</v>
      </c>
      <c r="B10">
        <v>1.76</v>
      </c>
      <c r="C10" s="45">
        <f t="shared" si="1"/>
        <v>3.3298097251585723E-2</v>
      </c>
      <c r="D10" s="46">
        <f>IF(OR($A10="",$B10=""),"",A10*'MPTO_working_2-way'!$G9)</f>
        <v>2.2215909090909092</v>
      </c>
      <c r="E10" s="48">
        <f>IF(OR($A10="",$B10=""),"",B10*'MPTO_working_2-way'!$G9)</f>
        <v>1.8186046511627909</v>
      </c>
      <c r="F10" s="46">
        <f>IF(OR($A10="",$B10=""),"",'MPTO_working_2-way'!D9)</f>
        <v>2.2298173246906305</v>
      </c>
      <c r="G10" s="48">
        <f>IF(OR($A10="",$B10=""),"",'MPTO_working_2-way'!E9)</f>
        <v>1.8131288931480596</v>
      </c>
      <c r="H10" s="46">
        <f>IF(OR($A10="",$B10=""),"",'OddsRatio_working_2-way'!M9)</f>
        <v>2.2301048307916052</v>
      </c>
      <c r="I10" s="46">
        <f>IF(OR($A10="",$B10=""),"",'OddsRatio_working_2-way'!N9)</f>
        <v>1.8129388446970602</v>
      </c>
      <c r="J10" s="46">
        <f>IF('Log_working_2-way'!$D9="","",A10^('Log_working_2-way'!$D9))</f>
        <v>2.2338767288490446</v>
      </c>
      <c r="K10" s="48">
        <f>IF('Log_working_2-way'!$D9="","",B10^('Log_working_2-way'!$D9))</f>
        <v>1.8104537322239227</v>
      </c>
      <c r="L10" s="55">
        <f t="shared" si="2"/>
        <v>0.45012787723785164</v>
      </c>
      <c r="M10" s="55">
        <f t="shared" si="3"/>
        <v>0.54987212276214825</v>
      </c>
      <c r="N10" s="56">
        <v>100</v>
      </c>
      <c r="O10" s="56">
        <f t="shared" si="4"/>
        <v>53.488372093023258</v>
      </c>
      <c r="P10" s="56">
        <f t="shared" si="5"/>
        <v>43.181818181818187</v>
      </c>
      <c r="Q10" s="56">
        <f t="shared" si="6"/>
        <v>56.81818181818182</v>
      </c>
      <c r="R10" s="56">
        <f t="shared" si="7"/>
        <v>46.511627906976742</v>
      </c>
      <c r="S10" s="57">
        <f t="shared" si="8"/>
        <v>-3.3298097251585617</v>
      </c>
      <c r="T10" s="57">
        <f t="shared" si="9"/>
        <v>-3.3298097251585546</v>
      </c>
      <c r="U10" t="s">
        <v>237</v>
      </c>
      <c r="V10" t="s">
        <v>238</v>
      </c>
      <c r="X10" s="40">
        <v>44147</v>
      </c>
      <c r="Y10" s="42" t="s">
        <v>500</v>
      </c>
    </row>
    <row r="11" spans="1:25" ht="15" x14ac:dyDescent="0.25">
      <c r="A11">
        <v>2.16</v>
      </c>
      <c r="B11">
        <v>1.75</v>
      </c>
      <c r="C11" s="45">
        <f t="shared" si="1"/>
        <v>3.4391534391534417E-2</v>
      </c>
      <c r="D11" s="46">
        <f>IF(OR($A11="",$B11=""),"",A11*'MPTO_working_2-way'!$G10)</f>
        <v>2.2342857142857144</v>
      </c>
      <c r="E11" s="48">
        <f>IF(OR($A11="",$B11=""),"",B11*'MPTO_working_2-way'!$G10)</f>
        <v>1.8101851851851851</v>
      </c>
      <c r="F11" s="46">
        <f>IF(OR($A11="",$B11=""),"",'MPTO_working_2-way'!D10)</f>
        <v>2.2433234421364987</v>
      </c>
      <c r="G11" s="48">
        <f>IF(OR($A11="",$B11=""),"",'MPTO_working_2-way'!E10)</f>
        <v>1.8042959427207637</v>
      </c>
      <c r="H11" s="46">
        <f>IF(OR($A11="",$B11=""),"",'OddsRatio_working_2-way'!M10)</f>
        <v>2.2436505404118421</v>
      </c>
      <c r="I11" s="46">
        <f>IF(OR($A11="",$B11=""),"",'OddsRatio_working_2-way'!N10)</f>
        <v>1.8040844011283466</v>
      </c>
      <c r="J11" s="46">
        <f>IF('Log_working_2-way'!$D10="","",A11^('Log_working_2-way'!$D10))</f>
        <v>2.2478012615174499</v>
      </c>
      <c r="K11" s="48">
        <f>IF('Log_working_2-way'!$D10="","",B11^('Log_working_2-way'!$D10))</f>
        <v>1.8014096722292445</v>
      </c>
      <c r="L11" s="55">
        <f t="shared" si="2"/>
        <v>0.4475703324808184</v>
      </c>
      <c r="M11" s="55">
        <f t="shared" si="3"/>
        <v>0.55242966751918166</v>
      </c>
      <c r="N11" s="56">
        <v>100</v>
      </c>
      <c r="O11" s="56">
        <f t="shared" si="4"/>
        <v>53.703703703703695</v>
      </c>
      <c r="P11" s="56">
        <f t="shared" si="5"/>
        <v>42.857142857142854</v>
      </c>
      <c r="Q11" s="56">
        <f t="shared" si="6"/>
        <v>57.142857142857139</v>
      </c>
      <c r="R11" s="56">
        <f t="shared" si="7"/>
        <v>46.296296296296291</v>
      </c>
      <c r="S11" s="57">
        <f t="shared" si="8"/>
        <v>-3.4391534391534435</v>
      </c>
      <c r="T11" s="57">
        <f t="shared" si="9"/>
        <v>-3.4391534391534364</v>
      </c>
      <c r="U11" t="s">
        <v>239</v>
      </c>
      <c r="V11" t="s">
        <v>240</v>
      </c>
      <c r="X11" s="40">
        <v>44147</v>
      </c>
      <c r="Y11" s="42" t="s">
        <v>491</v>
      </c>
    </row>
    <row r="12" spans="1:25" ht="15" x14ac:dyDescent="0.25">
      <c r="A12">
        <v>1.59</v>
      </c>
      <c r="B12">
        <v>2.46</v>
      </c>
      <c r="C12" s="45">
        <f t="shared" ref="C12:C75" si="10">IF(OR($A12="",$B12=""),"",(1/A12)+(1/B12)-1)</f>
        <v>3.5434882650713373E-2</v>
      </c>
      <c r="D12" s="46">
        <f>IF(OR($A12="",$B12=""),"",A12*'MPTO_working_2-way'!$G11)</f>
        <v>1.6463414634146343</v>
      </c>
      <c r="E12" s="48">
        <f>IF(OR($A12="",$B12=""),"",B12*'MPTO_working_2-way'!$G11)</f>
        <v>2.5471698113207548</v>
      </c>
      <c r="F12" s="46">
        <f>IF(OR($A12="",$B12=""),"",'MPTO_working_2-way'!D11)</f>
        <v>1.6360898481616264</v>
      </c>
      <c r="G12" s="48">
        <f>IF(OR($A12="",$B12=""),"",'MPTO_working_2-way'!E11)</f>
        <v>2.5721049516669958</v>
      </c>
      <c r="H12" s="46">
        <f>IF(OR($A12="",$B12=""),"",'OddsRatio_working_2-way'!M11)</f>
        <v>1.6356961452149104</v>
      </c>
      <c r="I12" s="46">
        <f>IF(OR($A12="",$B12=""),"",'OddsRatio_working_2-way'!N11)</f>
        <v>2.5730785966335055</v>
      </c>
      <c r="J12" s="46">
        <f>IF('Log_working_2-way'!$D11="","",A12^('Log_working_2-way'!$D11))</f>
        <v>1.6310286481237015</v>
      </c>
      <c r="K12" s="48">
        <f>IF('Log_working_2-way'!$D11="","",B12^('Log_working_2-way'!$D11))</f>
        <v>2.5847141060445584</v>
      </c>
      <c r="L12" s="55">
        <f t="shared" ref="L12:L75" si="11">(1/D12)</f>
        <v>0.6074074074074074</v>
      </c>
      <c r="M12" s="55">
        <f t="shared" ref="M12:M75" si="12">(1/E12)</f>
        <v>0.3925925925925926</v>
      </c>
      <c r="N12" s="56">
        <v>100</v>
      </c>
      <c r="O12" s="56">
        <f t="shared" ref="O12:O75" si="13">(1/A12)*((N12*A12)-N12)</f>
        <v>37.106918238993707</v>
      </c>
      <c r="P12" s="56">
        <f t="shared" ref="P12:P75" si="14">(1/B12)*((N12*B12)-N12)</f>
        <v>59.349593495934961</v>
      </c>
      <c r="Q12" s="56">
        <f t="shared" ref="Q12:Q75" si="15">(1/B12)*N12</f>
        <v>40.650406504065039</v>
      </c>
      <c r="R12" s="56">
        <f t="shared" ref="R12:R75" si="16">(1/A12)*N12</f>
        <v>62.893081761006286</v>
      </c>
      <c r="S12" s="57">
        <f t="shared" ref="S12:S75" si="17">O12-Q12</f>
        <v>-3.543488265071332</v>
      </c>
      <c r="T12" s="57">
        <f t="shared" ref="T12:T75" si="18">P12-R12</f>
        <v>-3.5434882650713249</v>
      </c>
      <c r="U12" t="s">
        <v>241</v>
      </c>
      <c r="V12" t="s">
        <v>242</v>
      </c>
      <c r="X12" s="40">
        <v>44147</v>
      </c>
      <c r="Y12" s="42" t="s">
        <v>484</v>
      </c>
    </row>
    <row r="13" spans="1:25" ht="15" x14ac:dyDescent="0.25">
      <c r="A13">
        <v>1.76</v>
      </c>
      <c r="B13">
        <v>2.12</v>
      </c>
      <c r="C13" s="45">
        <f t="shared" si="10"/>
        <v>3.9879931389365408E-2</v>
      </c>
      <c r="D13" s="46">
        <f>IF(OR($A13="",$B13=""),"",A13*'MPTO_working_2-way'!$G12)</f>
        <v>1.8301886792452831</v>
      </c>
      <c r="E13" s="48">
        <f>IF(OR($A13="",$B13=""),"",B13*'MPTO_working_2-way'!$G12)</f>
        <v>2.2045454545454546</v>
      </c>
      <c r="F13" s="46">
        <f>IF(OR($A13="",$B13=""),"",'MPTO_working_2-way'!D12)</f>
        <v>1.8240125146656239</v>
      </c>
      <c r="G13" s="48">
        <f>IF(OR($A13="",$B13=""),"",'MPTO_working_2-way'!E12)</f>
        <v>2.213573801613669</v>
      </c>
      <c r="H13" s="46">
        <f>IF(OR($A13="",$B13=""),"",'OddsRatio_working_2-way'!M12)</f>
        <v>1.8237544710479137</v>
      </c>
      <c r="I13" s="46">
        <f>IF(OR($A13="",$B13=""),"",'OddsRatio_working_2-way'!N12)</f>
        <v>2.2139539573337679</v>
      </c>
      <c r="J13" s="46">
        <f>IF('Log_working_2-way'!$D12="","",A13^('Log_working_2-way'!$D12))</f>
        <v>1.8209380433579214</v>
      </c>
      <c r="K13" s="48">
        <f>IF('Log_working_2-way'!$D12="","",B13^('Log_working_2-way'!$D12))</f>
        <v>2.2181187217362539</v>
      </c>
      <c r="L13" s="55">
        <f t="shared" si="11"/>
        <v>0.54639175257731953</v>
      </c>
      <c r="M13" s="55">
        <f t="shared" si="12"/>
        <v>0.45360824742268041</v>
      </c>
      <c r="N13" s="56">
        <v>100</v>
      </c>
      <c r="O13" s="56">
        <f t="shared" si="13"/>
        <v>43.181818181818187</v>
      </c>
      <c r="P13" s="56">
        <f t="shared" si="14"/>
        <v>52.830188679245275</v>
      </c>
      <c r="Q13" s="56">
        <f t="shared" si="15"/>
        <v>47.169811320754711</v>
      </c>
      <c r="R13" s="56">
        <f t="shared" si="16"/>
        <v>56.81818181818182</v>
      </c>
      <c r="S13" s="57">
        <f t="shared" si="17"/>
        <v>-3.987993138936524</v>
      </c>
      <c r="T13" s="57">
        <f t="shared" si="18"/>
        <v>-3.9879931389365453</v>
      </c>
      <c r="U13" t="s">
        <v>243</v>
      </c>
      <c r="V13" t="s">
        <v>244</v>
      </c>
      <c r="X13" s="40">
        <v>44147</v>
      </c>
      <c r="Y13" s="42" t="s">
        <v>487</v>
      </c>
    </row>
    <row r="14" spans="1:25" s="52" customFormat="1" ht="15" x14ac:dyDescent="0.25">
      <c r="A14">
        <v>2.69</v>
      </c>
      <c r="B14">
        <v>1.52</v>
      </c>
      <c r="C14" s="45">
        <f t="shared" si="10"/>
        <v>2.9641948738016177E-2</v>
      </c>
      <c r="D14" s="46">
        <f>IF(OR($A14="",$B14=""),"",A14*'MPTO_working_2-way'!$G13)</f>
        <v>2.7697368421052633</v>
      </c>
      <c r="E14" s="48">
        <f>IF(OR($A14="",$B14=""),"",B14*'MPTO_working_2-way'!$G13)</f>
        <v>1.5650557620817847</v>
      </c>
      <c r="F14" s="46">
        <f>IF(OR($A14="",$B14=""),"",'MPTO_working_2-way'!D13)</f>
        <v>2.8016993284911611</v>
      </c>
      <c r="G14" s="48">
        <f>IF(OR($A14="",$B14=""),"",'MPTO_working_2-way'!E13)</f>
        <v>1.5550315661367615</v>
      </c>
      <c r="H14" s="46">
        <f>IF(OR($A14="",$B14=""),"",'OddsRatio_working_2-way'!M13)</f>
        <v>2.8027756377319952</v>
      </c>
      <c r="I14" s="46">
        <f>IF(OR($A14="",$B14=""),"",'OddsRatio_working_2-way'!N13)</f>
        <v>1.5547001962252294</v>
      </c>
      <c r="J14" s="46">
        <f>IF('Log_working_2-way'!$D13="","",A14^('Log_working_2-way'!$D13))</f>
        <v>2.8177396985550183</v>
      </c>
      <c r="K14" s="48">
        <f>IF('Log_working_2-way'!$D13="","",B14^('Log_working_2-way'!$D13))</f>
        <v>1.5501337737162673</v>
      </c>
      <c r="L14" s="55">
        <f t="shared" si="11"/>
        <v>0.36104513064133015</v>
      </c>
      <c r="M14" s="55">
        <f t="shared" si="12"/>
        <v>0.63895486935866974</v>
      </c>
      <c r="N14" s="56">
        <v>100</v>
      </c>
      <c r="O14" s="56">
        <f t="shared" si="13"/>
        <v>62.825278810408925</v>
      </c>
      <c r="P14" s="56">
        <f t="shared" si="14"/>
        <v>34.21052631578948</v>
      </c>
      <c r="Q14" s="56">
        <f t="shared" si="15"/>
        <v>65.789473684210535</v>
      </c>
      <c r="R14" s="56">
        <f t="shared" si="16"/>
        <v>37.174721189591082</v>
      </c>
      <c r="S14" s="57">
        <f t="shared" si="17"/>
        <v>-2.9641948738016097</v>
      </c>
      <c r="T14" s="57">
        <f t="shared" si="18"/>
        <v>-2.9641948738016026</v>
      </c>
      <c r="U14" t="s">
        <v>55</v>
      </c>
      <c r="V14" t="s">
        <v>111</v>
      </c>
      <c r="X14" s="40">
        <v>44147</v>
      </c>
      <c r="Y14" s="53" t="s">
        <v>492</v>
      </c>
    </row>
    <row r="15" spans="1:25" ht="15" x14ac:dyDescent="0.25">
      <c r="A15">
        <v>2.98</v>
      </c>
      <c r="B15">
        <v>1.42</v>
      </c>
      <c r="C15" s="45">
        <f t="shared" si="10"/>
        <v>3.9795821911333906E-2</v>
      </c>
      <c r="D15" s="46">
        <f>IF(OR($A15="",$B15=""),"",A15*'MPTO_working_2-way'!$G14)</f>
        <v>3.098591549295775</v>
      </c>
      <c r="E15" s="48">
        <f>IF(OR($A15="",$B15=""),"",B15*'MPTO_working_2-way'!$G14)</f>
        <v>1.476510067114094</v>
      </c>
      <c r="F15" s="46">
        <f>IF(OR($A15="",$B15=""),"",'MPTO_working_2-way'!D14)</f>
        <v>3.1678394969306787</v>
      </c>
      <c r="G15" s="48">
        <f>IF(OR($A15="",$B15=""),"",'MPTO_working_2-way'!E14)</f>
        <v>1.4612887630361213</v>
      </c>
      <c r="H15" s="46">
        <f>IF(OR($A15="",$B15=""),"",'OddsRatio_working_2-way'!M14)</f>
        <v>3.1712405933672385</v>
      </c>
      <c r="I15" s="46">
        <f>IF(OR($A15="",$B15=""),"",'OddsRatio_working_2-way'!N14)</f>
        <v>1.4605661864718384</v>
      </c>
      <c r="J15" s="46">
        <f>IF('Log_working_2-way'!$D14="","",A15^('Log_working_2-way'!$D14))</f>
        <v>3.2048036652523462</v>
      </c>
      <c r="K15" s="48">
        <f>IF('Log_working_2-way'!$D14="","",B15^('Log_working_2-way'!$D14))</f>
        <v>1.4535551240949631</v>
      </c>
      <c r="L15" s="55">
        <f t="shared" si="11"/>
        <v>0.3227272727272727</v>
      </c>
      <c r="M15" s="55">
        <f t="shared" si="12"/>
        <v>0.67727272727272725</v>
      </c>
      <c r="N15" s="56">
        <v>100</v>
      </c>
      <c r="O15" s="56">
        <f t="shared" si="13"/>
        <v>66.442953020134226</v>
      </c>
      <c r="P15" s="56">
        <f t="shared" si="14"/>
        <v>29.577464788732396</v>
      </c>
      <c r="Q15" s="56">
        <f t="shared" si="15"/>
        <v>70.422535211267615</v>
      </c>
      <c r="R15" s="56">
        <f t="shared" si="16"/>
        <v>33.557046979865774</v>
      </c>
      <c r="S15" s="57">
        <f t="shared" si="17"/>
        <v>-3.9795821911333888</v>
      </c>
      <c r="T15" s="57">
        <f t="shared" si="18"/>
        <v>-3.9795821911333782</v>
      </c>
      <c r="U15" t="s">
        <v>123</v>
      </c>
      <c r="V15" t="s">
        <v>122</v>
      </c>
      <c r="X15" s="40">
        <v>44147</v>
      </c>
      <c r="Y15" s="42" t="s">
        <v>486</v>
      </c>
    </row>
    <row r="16" spans="1:25" ht="15" x14ac:dyDescent="0.25">
      <c r="A16">
        <v>3.1</v>
      </c>
      <c r="B16">
        <v>1.4</v>
      </c>
      <c r="C16" s="45">
        <f t="shared" si="10"/>
        <v>3.6866359447004671E-2</v>
      </c>
      <c r="D16" s="46">
        <f>IF(OR($A16="",$B16=""),"",A16*'MPTO_working_2-way'!$G15)</f>
        <v>3.2142857142857144</v>
      </c>
      <c r="E16" s="48">
        <f>IF(OR($A16="",$B16=""),"",B16*'MPTO_working_2-way'!$G15)</f>
        <v>1.4516129032258065</v>
      </c>
      <c r="F16" s="46">
        <f>IF(OR($A16="",$B16=""),"",'MPTO_working_2-way'!D15)</f>
        <v>3.2878787878787885</v>
      </c>
      <c r="G16" s="48">
        <f>IF(OR($A16="",$B16=""),"",'MPTO_working_2-way'!E15)</f>
        <v>1.4370860927152318</v>
      </c>
      <c r="H16" s="46">
        <f>IF(OR($A16="",$B16=""),"",'OddsRatio_working_2-way'!M15)</f>
        <v>3.2912878474779199</v>
      </c>
      <c r="I16" s="46">
        <f>IF(OR($A16="",$B16=""),"",'OddsRatio_working_2-way'!N15)</f>
        <v>1.4364357804719849</v>
      </c>
      <c r="J16" s="46">
        <f>IF('Log_working_2-way'!$D15="","",A16^('Log_working_2-way'!$D15))</f>
        <v>3.3270108496261126</v>
      </c>
      <c r="K16" s="48">
        <f>IF('Log_working_2-way'!$D15="","",B16^('Log_working_2-way'!$D15))</f>
        <v>1.4297358562636759</v>
      </c>
      <c r="L16" s="55">
        <f t="shared" si="11"/>
        <v>0.31111111111111112</v>
      </c>
      <c r="M16" s="55">
        <f t="shared" si="12"/>
        <v>0.68888888888888888</v>
      </c>
      <c r="N16" s="56">
        <v>100</v>
      </c>
      <c r="O16" s="56">
        <f t="shared" si="13"/>
        <v>67.741935483870961</v>
      </c>
      <c r="P16" s="56">
        <f t="shared" si="14"/>
        <v>28.571428571428573</v>
      </c>
      <c r="Q16" s="56">
        <f t="shared" si="15"/>
        <v>71.428571428571431</v>
      </c>
      <c r="R16" s="56">
        <f t="shared" si="16"/>
        <v>32.258064516129032</v>
      </c>
      <c r="S16" s="57">
        <f t="shared" si="17"/>
        <v>-3.6866359447004697</v>
      </c>
      <c r="T16" s="57">
        <f t="shared" si="18"/>
        <v>-3.6866359447004591</v>
      </c>
      <c r="U16" t="s">
        <v>118</v>
      </c>
      <c r="V16" t="s">
        <v>162</v>
      </c>
      <c r="X16" s="40">
        <v>44147</v>
      </c>
      <c r="Y16" s="42" t="s">
        <v>501</v>
      </c>
    </row>
    <row r="17" spans="1:25" ht="15" x14ac:dyDescent="0.25">
      <c r="A17">
        <v>1.79</v>
      </c>
      <c r="B17">
        <v>2.09</v>
      </c>
      <c r="C17" s="45">
        <f t="shared" si="10"/>
        <v>3.7128117398625982E-2</v>
      </c>
      <c r="D17" s="46">
        <f>IF(OR($A17="",$B17=""),"",A17*'MPTO_working_2-way'!$G16)</f>
        <v>1.8564593301435406</v>
      </c>
      <c r="E17" s="48">
        <f>IF(OR($A17="",$B17=""),"",B17*'MPTO_working_2-way'!$G16)</f>
        <v>2.1675977653631282</v>
      </c>
      <c r="F17" s="46">
        <f>IF(OR($A17="",$B17=""),"",'MPTO_working_2-way'!D16)</f>
        <v>1.8515255747197545</v>
      </c>
      <c r="G17" s="48">
        <f>IF(OR($A17="",$B17=""),"",'MPTO_working_2-way'!E16)</f>
        <v>2.1743628490889537</v>
      </c>
      <c r="H17" s="46">
        <f>IF(OR($A17="",$B17=""),"",'OddsRatio_working_2-way'!M16)</f>
        <v>1.8513346241060764</v>
      </c>
      <c r="I17" s="46">
        <f>IF(OR($A17="",$B17=""),"",'OddsRatio_working_2-way'!N16)</f>
        <v>2.1746262535134471</v>
      </c>
      <c r="J17" s="46">
        <f>IF('Log_working_2-way'!$D16="","",A17^('Log_working_2-way'!$D16))</f>
        <v>1.8490885498780329</v>
      </c>
      <c r="K17" s="48">
        <f>IF('Log_working_2-way'!$D16="","",B17^('Log_working_2-way'!$D16))</f>
        <v>2.177733465070919</v>
      </c>
      <c r="L17" s="55">
        <f t="shared" si="11"/>
        <v>0.53865979381443296</v>
      </c>
      <c r="M17" s="55">
        <f t="shared" si="12"/>
        <v>0.46134020618556709</v>
      </c>
      <c r="N17" s="56">
        <v>100</v>
      </c>
      <c r="O17" s="56">
        <f t="shared" si="13"/>
        <v>44.134078212290497</v>
      </c>
      <c r="P17" s="56">
        <f t="shared" si="14"/>
        <v>52.153110047846894</v>
      </c>
      <c r="Q17" s="56">
        <f t="shared" si="15"/>
        <v>47.846889952153113</v>
      </c>
      <c r="R17" s="56">
        <f t="shared" si="16"/>
        <v>55.865921787709496</v>
      </c>
      <c r="S17" s="57">
        <f t="shared" si="17"/>
        <v>-3.7128117398626159</v>
      </c>
      <c r="T17" s="57">
        <f t="shared" si="18"/>
        <v>-3.7128117398626017</v>
      </c>
      <c r="U17" t="s">
        <v>167</v>
      </c>
      <c r="V17" t="s">
        <v>67</v>
      </c>
      <c r="X17" s="40">
        <v>44147</v>
      </c>
      <c r="Y17" s="42" t="s">
        <v>492</v>
      </c>
    </row>
    <row r="18" spans="1:25" ht="15" x14ac:dyDescent="0.25">
      <c r="A18">
        <v>1.6</v>
      </c>
      <c r="B18">
        <v>2.44</v>
      </c>
      <c r="C18" s="45">
        <f t="shared" si="10"/>
        <v>3.4836065573770503E-2</v>
      </c>
      <c r="D18" s="46">
        <f>IF(OR($A18="",$B18=""),"",A18*'MPTO_working_2-way'!$G17)</f>
        <v>1.6557377049180328</v>
      </c>
      <c r="E18" s="48">
        <f>IF(OR($A18="",$B18=""),"",B18*'MPTO_working_2-way'!$G17)</f>
        <v>2.5249999999999999</v>
      </c>
      <c r="F18" s="46">
        <f>IF(OR($A18="",$B18=""),"",'MPTO_working_2-way'!D17)</f>
        <v>1.6458684654300169</v>
      </c>
      <c r="G18" s="48">
        <f>IF(OR($A18="",$B18=""),"",'MPTO_working_2-way'!E17)</f>
        <v>2.548302872062663</v>
      </c>
      <c r="H18" s="46">
        <f>IF(OR($A18="",$B18=""),"",'OddsRatio_working_2-way'!M17)</f>
        <v>1.6454972243679031</v>
      </c>
      <c r="I18" s="46">
        <f>IF(OR($A18="",$B18=""),"",'OddsRatio_working_2-way'!N17)</f>
        <v>2.5491933384829668</v>
      </c>
      <c r="J18" s="46">
        <f>IF('Log_working_2-way'!$D17="","",A18^('Log_working_2-way'!$D17))</f>
        <v>1.6410065291696188</v>
      </c>
      <c r="K18" s="48">
        <f>IF('Log_working_2-way'!$D17="","",B18^('Log_working_2-way'!$D17))</f>
        <v>2.5600465119993632</v>
      </c>
      <c r="L18" s="55">
        <f t="shared" si="11"/>
        <v>0.60396039603960394</v>
      </c>
      <c r="M18" s="55">
        <f t="shared" si="12"/>
        <v>0.39603960396039606</v>
      </c>
      <c r="N18" s="56">
        <v>100</v>
      </c>
      <c r="O18" s="56">
        <f t="shared" si="13"/>
        <v>37.5</v>
      </c>
      <c r="P18" s="56">
        <f t="shared" si="14"/>
        <v>59.016393442622956</v>
      </c>
      <c r="Q18" s="56">
        <f t="shared" si="15"/>
        <v>40.983606557377051</v>
      </c>
      <c r="R18" s="56">
        <f t="shared" si="16"/>
        <v>62.5</v>
      </c>
      <c r="S18" s="57">
        <f t="shared" si="17"/>
        <v>-3.4836065573770512</v>
      </c>
      <c r="T18" s="57">
        <f t="shared" si="18"/>
        <v>-3.4836065573770441</v>
      </c>
      <c r="U18" t="s">
        <v>216</v>
      </c>
      <c r="V18" t="s">
        <v>245</v>
      </c>
      <c r="X18" s="40">
        <v>44177</v>
      </c>
      <c r="Y18" s="42" t="s">
        <v>483</v>
      </c>
    </row>
    <row r="19" spans="1:25" ht="15" x14ac:dyDescent="0.25">
      <c r="A19">
        <v>1.69</v>
      </c>
      <c r="B19">
        <v>2.2599999999999998</v>
      </c>
      <c r="C19" s="45">
        <f t="shared" si="10"/>
        <v>3.4193852437555794E-2</v>
      </c>
      <c r="D19" s="46">
        <f>IF(OR($A19="",$B19=""),"",A19*'MPTO_working_2-way'!$G18)</f>
        <v>1.7477876106194692</v>
      </c>
      <c r="E19" s="48">
        <f>IF(OR($A19="",$B19=""),"",B19*'MPTO_working_2-way'!$G18)</f>
        <v>2.3372781065088759</v>
      </c>
      <c r="F19" s="46">
        <f>IF(OR($A19="",$B19=""),"",'MPTO_working_2-way'!D18)</f>
        <v>1.740283410033262</v>
      </c>
      <c r="G19" s="48">
        <f>IF(OR($A19="",$B19=""),"",'MPTO_working_2-way'!E18)</f>
        <v>2.3508340001231001</v>
      </c>
      <c r="H19" s="46">
        <f>IF(OR($A19="",$B19=""),"",'OddsRatio_working_2-way'!M18)</f>
        <v>1.7400128699009547</v>
      </c>
      <c r="I19" s="46">
        <f>IF(OR($A19="",$B19=""),"",'OddsRatio_working_2-way'!N18)</f>
        <v>2.351327849384353</v>
      </c>
      <c r="J19" s="46">
        <f>IF('Log_working_2-way'!$D18="","",A19^('Log_working_2-way'!$D18))</f>
        <v>1.7366048392090647</v>
      </c>
      <c r="K19" s="48">
        <f>IF('Log_working_2-way'!$D18="","",B19^('Log_working_2-way'!$D18))</f>
        <v>2.3575800032398484</v>
      </c>
      <c r="L19" s="55">
        <f t="shared" si="11"/>
        <v>0.57215189873417716</v>
      </c>
      <c r="M19" s="55">
        <f t="shared" si="12"/>
        <v>0.42784810126582273</v>
      </c>
      <c r="N19" s="56">
        <v>100</v>
      </c>
      <c r="O19" s="56">
        <f t="shared" si="13"/>
        <v>40.828402366863905</v>
      </c>
      <c r="P19" s="56">
        <f t="shared" si="14"/>
        <v>55.752212389380524</v>
      </c>
      <c r="Q19" s="56">
        <f t="shared" si="15"/>
        <v>44.247787610619469</v>
      </c>
      <c r="R19" s="56">
        <f t="shared" si="16"/>
        <v>59.171597633136095</v>
      </c>
      <c r="S19" s="57">
        <f t="shared" si="17"/>
        <v>-3.4193852437555634</v>
      </c>
      <c r="T19" s="57">
        <f t="shared" si="18"/>
        <v>-3.4193852437555705</v>
      </c>
      <c r="U19" t="s">
        <v>246</v>
      </c>
      <c r="V19" t="s">
        <v>247</v>
      </c>
      <c r="X19" s="40">
        <v>44177</v>
      </c>
      <c r="Y19" s="42" t="s">
        <v>485</v>
      </c>
    </row>
    <row r="20" spans="1:25" ht="15" x14ac:dyDescent="0.25">
      <c r="A20">
        <v>1.56</v>
      </c>
      <c r="B20">
        <v>2.5499999999999998</v>
      </c>
      <c r="C20" s="45">
        <f t="shared" si="10"/>
        <v>3.3182503770738947E-2</v>
      </c>
      <c r="D20" s="46">
        <f>IF(OR($A20="",$B20=""),"",A20*'MPTO_working_2-way'!$G19)</f>
        <v>1.6117647058823528</v>
      </c>
      <c r="E20" s="48">
        <f>IF(OR($A20="",$B20=""),"",B20*'MPTO_working_2-way'!$G19)</f>
        <v>2.6346153846153841</v>
      </c>
      <c r="F20" s="46">
        <f>IF(OR($A20="",$B20=""),"",'MPTO_working_2-way'!D19)</f>
        <v>1.6014492753623186</v>
      </c>
      <c r="G20" s="48">
        <f>IF(OR($A20="",$B20=""),"",'MPTO_working_2-way'!E19)</f>
        <v>2.6626506024096379</v>
      </c>
      <c r="H20" s="46">
        <f>IF(OR($A20="",$B20=""),"",'OddsRatio_working_2-way'!M19)</f>
        <v>1.6010743070375286</v>
      </c>
      <c r="I20" s="46">
        <f>IF(OR($A20="",$B20=""),"",'OddsRatio_working_2-way'!N19)</f>
        <v>2.6636878141217299</v>
      </c>
      <c r="J20" s="46">
        <f>IF('Log_working_2-way'!$D19="","",A20^('Log_working_2-way'!$D19))</f>
        <v>1.5963778347531083</v>
      </c>
      <c r="K20" s="48">
        <f>IF('Log_working_2-way'!$D19="","",B20^('Log_working_2-way'!$D19))</f>
        <v>2.6767893468305748</v>
      </c>
      <c r="L20" s="55">
        <f t="shared" si="11"/>
        <v>0.62043795620437958</v>
      </c>
      <c r="M20" s="55">
        <f t="shared" si="12"/>
        <v>0.37956204379562053</v>
      </c>
      <c r="N20" s="56">
        <v>100</v>
      </c>
      <c r="O20" s="56">
        <f t="shared" si="13"/>
        <v>35.897435897435898</v>
      </c>
      <c r="P20" s="56">
        <f t="shared" si="14"/>
        <v>60.784313725490193</v>
      </c>
      <c r="Q20" s="56">
        <f t="shared" si="15"/>
        <v>39.215686274509807</v>
      </c>
      <c r="R20" s="56">
        <f t="shared" si="16"/>
        <v>64.102564102564102</v>
      </c>
      <c r="S20" s="57">
        <f t="shared" si="17"/>
        <v>-3.3182503770739089</v>
      </c>
      <c r="T20" s="57">
        <f t="shared" si="18"/>
        <v>-3.3182503770739089</v>
      </c>
      <c r="U20" t="s">
        <v>248</v>
      </c>
      <c r="V20" t="s">
        <v>208</v>
      </c>
      <c r="X20" s="40">
        <v>44177</v>
      </c>
      <c r="Y20" s="42" t="s">
        <v>500</v>
      </c>
    </row>
    <row r="21" spans="1:25" ht="15" x14ac:dyDescent="0.25">
      <c r="A21">
        <v>1.9</v>
      </c>
      <c r="B21">
        <v>1.99</v>
      </c>
      <c r="C21" s="45">
        <f t="shared" si="10"/>
        <v>2.8828352287754377E-2</v>
      </c>
      <c r="D21" s="46">
        <f>IF(OR($A21="",$B21=""),"",A21*'MPTO_working_2-way'!$G20)</f>
        <v>1.9547738693467331</v>
      </c>
      <c r="E21" s="48">
        <f>IF(OR($A21="",$B21=""),"",B21*'MPTO_working_2-way'!$G20)</f>
        <v>2.0473684210526311</v>
      </c>
      <c r="F21" s="46">
        <f>IF(OR($A21="",$B21=""),"",'MPTO_working_2-way'!D20)</f>
        <v>1.9535003874967702</v>
      </c>
      <c r="G21" s="48">
        <f>IF(OR($A21="",$B21=""),"",'MPTO_working_2-way'!E20)</f>
        <v>2.0487672717420748</v>
      </c>
      <c r="H21" s="46">
        <f>IF(OR($A21="",$B21=""),"",'OddsRatio_working_2-way'!M20)</f>
        <v>1.9534625892455926</v>
      </c>
      <c r="I21" s="46">
        <f>IF(OR($A21="",$B21=""),"",'OddsRatio_working_2-way'!N20)</f>
        <v>2.0488088481701512</v>
      </c>
      <c r="J21" s="46">
        <f>IF('Log_working_2-way'!$D20="","",A21^('Log_working_2-way'!$D20))</f>
        <v>1.9528856855785393</v>
      </c>
      <c r="K21" s="48">
        <f>IF('Log_working_2-way'!$D20="","",B21^('Log_working_2-way'!$D20))</f>
        <v>2.0494438264048878</v>
      </c>
      <c r="L21" s="55">
        <f t="shared" si="11"/>
        <v>0.51156812339331637</v>
      </c>
      <c r="M21" s="55">
        <f t="shared" si="12"/>
        <v>0.48843187660668391</v>
      </c>
      <c r="N21" s="56">
        <v>100</v>
      </c>
      <c r="O21" s="56">
        <f t="shared" si="13"/>
        <v>47.368421052631575</v>
      </c>
      <c r="P21" s="56">
        <f t="shared" si="14"/>
        <v>49.748743718592962</v>
      </c>
      <c r="Q21" s="56">
        <f t="shared" si="15"/>
        <v>50.251256281407031</v>
      </c>
      <c r="R21" s="56">
        <f t="shared" si="16"/>
        <v>52.631578947368418</v>
      </c>
      <c r="S21" s="57">
        <f t="shared" si="17"/>
        <v>-2.8828352287754555</v>
      </c>
      <c r="T21" s="57">
        <f t="shared" si="18"/>
        <v>-2.8828352287754555</v>
      </c>
      <c r="U21" t="s">
        <v>249</v>
      </c>
      <c r="V21" t="s">
        <v>250</v>
      </c>
      <c r="X21" s="40">
        <v>44177</v>
      </c>
      <c r="Y21" s="42" t="s">
        <v>484</v>
      </c>
    </row>
    <row r="22" spans="1:25" ht="15" x14ac:dyDescent="0.25">
      <c r="A22">
        <v>1.46</v>
      </c>
      <c r="B22">
        <v>2.88</v>
      </c>
      <c r="C22" s="45">
        <f t="shared" si="10"/>
        <v>3.215372907153724E-2</v>
      </c>
      <c r="D22" s="46">
        <f>IF(OR($A22="",$B22=""),"",A22*'MPTO_working_2-way'!$G21)</f>
        <v>1.5069444444444444</v>
      </c>
      <c r="E22" s="48">
        <f>IF(OR($A22="",$B22=""),"",B22*'MPTO_working_2-way'!$G21)</f>
        <v>2.9726027397260273</v>
      </c>
      <c r="F22" s="46">
        <f>IF(OR($A22="",$B22=""),"",'MPTO_working_2-way'!D21)</f>
        <v>1.4950931588678709</v>
      </c>
      <c r="G22" s="48">
        <f>IF(OR($A22="",$B22=""),"",'MPTO_working_2-way'!E21)</f>
        <v>3.0198218902614187</v>
      </c>
      <c r="H22" s="46">
        <f>IF(OR($A22="",$B22=""),"",'OddsRatio_working_2-way'!M21)</f>
        <v>1.4946522526622417</v>
      </c>
      <c r="I22" s="46">
        <f>IF(OR($A22="",$B22=""),"",'OddsRatio_working_2-way'!N21)</f>
        <v>3.0216222500108993</v>
      </c>
      <c r="J22" s="46">
        <f>IF('Log_working_2-way'!$D21="","",A22^('Log_working_2-way'!$D21))</f>
        <v>1.4892249688021271</v>
      </c>
      <c r="K22" s="48">
        <f>IF('Log_working_2-way'!$D21="","",B22^('Log_working_2-way'!$D21))</f>
        <v>3.0440493919358267</v>
      </c>
      <c r="L22" s="55">
        <f t="shared" si="11"/>
        <v>0.66359447004608296</v>
      </c>
      <c r="M22" s="55">
        <f t="shared" si="12"/>
        <v>0.33640552995391704</v>
      </c>
      <c r="N22" s="56">
        <v>100</v>
      </c>
      <c r="O22" s="56">
        <f t="shared" si="13"/>
        <v>31.506849315068493</v>
      </c>
      <c r="P22" s="56">
        <f t="shared" si="14"/>
        <v>65.277777777777771</v>
      </c>
      <c r="Q22" s="56">
        <f t="shared" si="15"/>
        <v>34.722222222222221</v>
      </c>
      <c r="R22" s="56">
        <f t="shared" si="16"/>
        <v>68.493150684931507</v>
      </c>
      <c r="S22" s="57">
        <f t="shared" si="17"/>
        <v>-3.2153729071537285</v>
      </c>
      <c r="T22" s="57">
        <f t="shared" si="18"/>
        <v>-3.2153729071537356</v>
      </c>
      <c r="U22" t="s">
        <v>251</v>
      </c>
      <c r="V22" t="s">
        <v>252</v>
      </c>
      <c r="X22" s="40">
        <v>44177</v>
      </c>
      <c r="Y22" s="42" t="s">
        <v>488</v>
      </c>
    </row>
    <row r="23" spans="1:25" ht="15" x14ac:dyDescent="0.25">
      <c r="A23">
        <v>1.74</v>
      </c>
      <c r="B23">
        <v>2.2000000000000002</v>
      </c>
      <c r="C23" s="45">
        <f t="shared" si="10"/>
        <v>2.925809822361547E-2</v>
      </c>
      <c r="D23" s="46">
        <f>IF(OR($A23="",$B23=""),"",A23*'MPTO_working_2-way'!$G22)</f>
        <v>1.790909090909091</v>
      </c>
      <c r="E23" s="48">
        <f>IF(OR($A23="",$B23=""),"",B23*'MPTO_working_2-way'!$G22)</f>
        <v>2.264367816091954</v>
      </c>
      <c r="F23" s="46">
        <f>IF(OR($A23="",$B23=""),"",'MPTO_working_2-way'!D22)</f>
        <v>1.78544776119403</v>
      </c>
      <c r="G23" s="48">
        <f>IF(OR($A23="",$B23=""),"",'MPTO_working_2-way'!E22)</f>
        <v>2.2731591448931119</v>
      </c>
      <c r="H23" s="46">
        <f>IF(OR($A23="",$B23=""),"",'OddsRatio_working_2-way'!M22)</f>
        <v>1.7852812659593167</v>
      </c>
      <c r="I23" s="46">
        <f>IF(OR($A23="",$B23=""),"",'OddsRatio_working_2-way'!N22)</f>
        <v>2.2734290799340271</v>
      </c>
      <c r="J23" s="46">
        <f>IF('Log_working_2-way'!$D22="","",A23^('Log_working_2-way'!$D22))</f>
        <v>1.7828096647750074</v>
      </c>
      <c r="K23" s="48">
        <f>IF('Log_working_2-way'!$D22="","",B23^('Log_working_2-way'!$D22))</f>
        <v>2.2774497365044657</v>
      </c>
      <c r="L23" s="55">
        <f t="shared" si="11"/>
        <v>0.55837563451776651</v>
      </c>
      <c r="M23" s="55">
        <f t="shared" si="12"/>
        <v>0.44162436548223349</v>
      </c>
      <c r="N23" s="56">
        <v>100</v>
      </c>
      <c r="O23" s="56">
        <f t="shared" si="13"/>
        <v>42.528735632183903</v>
      </c>
      <c r="P23" s="56">
        <f t="shared" si="14"/>
        <v>54.545454545454554</v>
      </c>
      <c r="Q23" s="56">
        <f t="shared" si="15"/>
        <v>45.454545454545453</v>
      </c>
      <c r="R23" s="56">
        <f t="shared" si="16"/>
        <v>57.47126436781609</v>
      </c>
      <c r="S23" s="57">
        <f t="shared" si="17"/>
        <v>-2.9258098223615505</v>
      </c>
      <c r="T23" s="57">
        <f t="shared" si="18"/>
        <v>-2.9258098223615363</v>
      </c>
      <c r="U23" t="s">
        <v>253</v>
      </c>
      <c r="V23" t="s">
        <v>254</v>
      </c>
      <c r="X23" s="40">
        <v>44177</v>
      </c>
      <c r="Y23" s="42" t="s">
        <v>496</v>
      </c>
    </row>
    <row r="24" spans="1:25" ht="15" x14ac:dyDescent="0.25">
      <c r="A24">
        <v>1.66</v>
      </c>
      <c r="B24">
        <v>2.34</v>
      </c>
      <c r="C24" s="45">
        <f t="shared" si="10"/>
        <v>2.9760065904644417E-2</v>
      </c>
      <c r="D24" s="46">
        <f>IF(OR($A24="",$B24=""),"",A24*'MPTO_working_2-way'!$G23)</f>
        <v>1.7094017094017095</v>
      </c>
      <c r="E24" s="48">
        <f>IF(OR($A24="",$B24=""),"",B24*'MPTO_working_2-way'!$G23)</f>
        <v>2.4096385542168677</v>
      </c>
      <c r="F24" s="46">
        <f>IF(OR($A24="",$B24=""),"",'MPTO_working_2-way'!D23)</f>
        <v>1.7020418894049603</v>
      </c>
      <c r="G24" s="48">
        <f>IF(OR($A24="",$B24=""),"",'MPTO_working_2-way'!E23)</f>
        <v>2.4244164274123086</v>
      </c>
      <c r="H24" s="46">
        <f>IF(OR($A24="",$B24=""),"",'OddsRatio_working_2-way'!M23)</f>
        <v>1.7018100265975373</v>
      </c>
      <c r="I24" s="46">
        <f>IF(OR($A24="",$B24=""),"",'OddsRatio_working_2-way'!N23)</f>
        <v>2.4248870236980302</v>
      </c>
      <c r="J24" s="46">
        <f>IF('Log_working_2-way'!$D23="","",A24^('Log_working_2-way'!$D23))</f>
        <v>1.6984752676475883</v>
      </c>
      <c r="K24" s="48">
        <f>IF('Log_working_2-way'!$D23="","",B24^('Log_working_2-way'!$D23))</f>
        <v>2.4316899199135542</v>
      </c>
      <c r="L24" s="55">
        <f t="shared" si="11"/>
        <v>0.58499999999999996</v>
      </c>
      <c r="M24" s="55">
        <f t="shared" si="12"/>
        <v>0.41499999999999998</v>
      </c>
      <c r="N24" s="56">
        <v>100</v>
      </c>
      <c r="O24" s="56">
        <f t="shared" si="13"/>
        <v>39.759036144578317</v>
      </c>
      <c r="P24" s="56">
        <f t="shared" si="14"/>
        <v>57.264957264957268</v>
      </c>
      <c r="Q24" s="56">
        <f t="shared" si="15"/>
        <v>42.73504273504274</v>
      </c>
      <c r="R24" s="56">
        <f t="shared" si="16"/>
        <v>60.24096385542169</v>
      </c>
      <c r="S24" s="57">
        <f t="shared" si="17"/>
        <v>-2.9760065904644222</v>
      </c>
      <c r="T24" s="57">
        <f t="shared" si="18"/>
        <v>-2.9760065904644222</v>
      </c>
      <c r="U24" t="s">
        <v>255</v>
      </c>
      <c r="V24" t="s">
        <v>256</v>
      </c>
      <c r="X24" s="40">
        <v>44177</v>
      </c>
      <c r="Y24" s="42" t="s">
        <v>485</v>
      </c>
    </row>
    <row r="25" spans="1:25" ht="15" x14ac:dyDescent="0.25">
      <c r="A25">
        <v>1.61</v>
      </c>
      <c r="B25">
        <v>2.4500000000000002</v>
      </c>
      <c r="C25" s="45">
        <f t="shared" si="10"/>
        <v>2.9281277728482547E-2</v>
      </c>
      <c r="D25" s="46">
        <f>IF(OR($A25="",$B25=""),"",A25*'MPTO_working_2-way'!$G24)</f>
        <v>1.657142857142857</v>
      </c>
      <c r="E25" s="48">
        <f>IF(OR($A25="",$B25=""),"",B25*'MPTO_working_2-way'!$G24)</f>
        <v>2.5217391304347823</v>
      </c>
      <c r="F25" s="46">
        <f>IF(OR($A25="",$B25=""),"",'MPTO_working_2-way'!D24)</f>
        <v>1.6488661302121432</v>
      </c>
      <c r="G25" s="48">
        <f>IF(OR($A25="",$B25=""),"",'MPTO_working_2-way'!E24)</f>
        <v>2.5411499436302138</v>
      </c>
      <c r="H25" s="46">
        <f>IF(OR($A25="",$B25=""),"",'OddsRatio_working_2-way'!M24)</f>
        <v>1.648605932113185</v>
      </c>
      <c r="I25" s="46">
        <f>IF(OR($A25="",$B25=""),"",'OddsRatio_working_2-way'!N24)</f>
        <v>2.5417681992854404</v>
      </c>
      <c r="J25" s="46">
        <f>IF('Log_working_2-way'!$D24="","",A25^('Log_working_2-way'!$D24))</f>
        <v>1.6448518993839698</v>
      </c>
      <c r="K25" s="48">
        <f>IF('Log_working_2-way'!$D24="","",B25^('Log_working_2-way'!$D24))</f>
        <v>2.5507436683605564</v>
      </c>
      <c r="L25" s="55">
        <f t="shared" si="11"/>
        <v>0.60344827586206906</v>
      </c>
      <c r="M25" s="55">
        <f t="shared" si="12"/>
        <v>0.39655172413793111</v>
      </c>
      <c r="N25" s="56">
        <v>100</v>
      </c>
      <c r="O25" s="56">
        <f t="shared" si="13"/>
        <v>37.888198757763973</v>
      </c>
      <c r="P25" s="56">
        <f t="shared" si="14"/>
        <v>59.183673469387763</v>
      </c>
      <c r="Q25" s="56">
        <f t="shared" si="15"/>
        <v>40.816326530612237</v>
      </c>
      <c r="R25" s="56">
        <f t="shared" si="16"/>
        <v>62.11180124223602</v>
      </c>
      <c r="S25" s="57">
        <f t="shared" si="17"/>
        <v>-2.9281277728482635</v>
      </c>
      <c r="T25" s="57">
        <f t="shared" si="18"/>
        <v>-2.9281277728482564</v>
      </c>
      <c r="U25" t="s">
        <v>257</v>
      </c>
      <c r="V25" t="s">
        <v>258</v>
      </c>
      <c r="X25" s="40">
        <v>44177</v>
      </c>
      <c r="Y25" s="42" t="s">
        <v>480</v>
      </c>
    </row>
    <row r="26" spans="1:25" ht="15" x14ac:dyDescent="0.25">
      <c r="A26">
        <v>1.53</v>
      </c>
      <c r="B26">
        <v>2.64</v>
      </c>
      <c r="C26" s="45">
        <f t="shared" si="10"/>
        <v>3.2382650029708859E-2</v>
      </c>
      <c r="D26" s="46">
        <f>IF(OR($A26="",$B26=""),"",A26*'MPTO_working_2-way'!$G25)</f>
        <v>1.5795454545454546</v>
      </c>
      <c r="E26" s="48">
        <f>IF(OR($A26="",$B26=""),"",B26*'MPTO_working_2-way'!$G25)</f>
        <v>2.7254901960784315</v>
      </c>
      <c r="F26" s="46">
        <f>IF(OR($A26="",$B26=""),"",'MPTO_working_2-way'!D25)</f>
        <v>1.5688650664180843</v>
      </c>
      <c r="G26" s="48">
        <f>IF(OR($A26="",$B26=""),"",'MPTO_working_2-way'!E25)</f>
        <v>2.7578861122490785</v>
      </c>
      <c r="H26" s="46">
        <f>IF(OR($A26="",$B26=""),"",'OddsRatio_working_2-way'!M25)</f>
        <v>1.5684810741856909</v>
      </c>
      <c r="I26" s="46">
        <f>IF(OR($A26="",$B26=""),"",'OddsRatio_working_2-way'!N25)</f>
        <v>2.7590735125745902</v>
      </c>
      <c r="J26" s="46">
        <f>IF('Log_working_2-way'!$D25="","",A26^('Log_working_2-way'!$D25))</f>
        <v>1.5636131180728405</v>
      </c>
      <c r="K26" s="48">
        <f>IF('Log_working_2-way'!$D25="","",B26^('Log_working_2-way'!$D25))</f>
        <v>2.774266722923675</v>
      </c>
      <c r="L26" s="55">
        <f t="shared" si="11"/>
        <v>0.63309352517985606</v>
      </c>
      <c r="M26" s="55">
        <f t="shared" si="12"/>
        <v>0.36690647482014388</v>
      </c>
      <c r="N26" s="56">
        <v>100</v>
      </c>
      <c r="O26" s="56">
        <f t="shared" si="13"/>
        <v>34.640522875816991</v>
      </c>
      <c r="P26" s="56">
        <f t="shared" si="14"/>
        <v>62.121212121212118</v>
      </c>
      <c r="Q26" s="56">
        <f t="shared" si="15"/>
        <v>37.878787878787875</v>
      </c>
      <c r="R26" s="56">
        <f t="shared" si="16"/>
        <v>65.359477124183002</v>
      </c>
      <c r="S26" s="57">
        <f t="shared" si="17"/>
        <v>-3.2382650029708842</v>
      </c>
      <c r="T26" s="57">
        <f t="shared" si="18"/>
        <v>-3.2382650029708842</v>
      </c>
      <c r="U26" t="s">
        <v>259</v>
      </c>
      <c r="V26" t="s">
        <v>260</v>
      </c>
      <c r="X26" s="40">
        <v>44177</v>
      </c>
      <c r="Y26" s="42" t="s">
        <v>496</v>
      </c>
    </row>
    <row r="27" spans="1:25" ht="15" x14ac:dyDescent="0.25">
      <c r="A27">
        <v>1.35</v>
      </c>
      <c r="B27">
        <v>3.33</v>
      </c>
      <c r="C27" s="45">
        <f t="shared" si="10"/>
        <v>4.1041041041041115E-2</v>
      </c>
      <c r="D27" s="46">
        <f>IF(OR($A27="",$B27=""),"",A27*'MPTO_working_2-way'!$G26)</f>
        <v>1.4054054054054057</v>
      </c>
      <c r="E27" s="48">
        <f>IF(OR($A27="",$B27=""),"",B27*'MPTO_working_2-way'!$G26)</f>
        <v>3.4666666666666668</v>
      </c>
      <c r="F27" s="46">
        <f>IF(OR($A27="",$B27=""),"",'MPTO_working_2-way'!D26)</f>
        <v>1.3884642112578183</v>
      </c>
      <c r="G27" s="48">
        <f>IF(OR($A27="",$B27=""),"",'MPTO_working_2-way'!E26)</f>
        <v>3.574239713774598</v>
      </c>
      <c r="H27" s="46">
        <f>IF(OR($A27="",$B27=""),"",'OddsRatio_working_2-way'!M26)</f>
        <v>1.3875752730434159</v>
      </c>
      <c r="I27" s="46">
        <f>IF(OR($A27="",$B27=""),"",'OddsRatio_working_2-way'!N26)</f>
        <v>3.5801439605461662</v>
      </c>
      <c r="J27" s="46">
        <f>IF('Log_working_2-way'!$D26="","",A27^('Log_working_2-way'!$D26))</f>
        <v>1.3797075675114829</v>
      </c>
      <c r="K27" s="48">
        <f>IF('Log_working_2-way'!$D26="","",B27^('Log_working_2-way'!$D26))</f>
        <v>3.6336056627707007</v>
      </c>
      <c r="L27" s="55">
        <f t="shared" si="11"/>
        <v>0.71153846153846134</v>
      </c>
      <c r="M27" s="55">
        <f t="shared" si="12"/>
        <v>0.28846153846153844</v>
      </c>
      <c r="N27" s="56">
        <v>100</v>
      </c>
      <c r="O27" s="56">
        <f t="shared" si="13"/>
        <v>25.925925925925924</v>
      </c>
      <c r="P27" s="56">
        <f t="shared" si="14"/>
        <v>69.969969969969966</v>
      </c>
      <c r="Q27" s="56">
        <f t="shared" si="15"/>
        <v>30.03003003003003</v>
      </c>
      <c r="R27" s="56">
        <f t="shared" si="16"/>
        <v>74.074074074074076</v>
      </c>
      <c r="S27" s="57">
        <f t="shared" si="17"/>
        <v>-4.1041041041041062</v>
      </c>
      <c r="T27" s="57">
        <f t="shared" si="18"/>
        <v>-4.1041041041041098</v>
      </c>
      <c r="U27" t="s">
        <v>261</v>
      </c>
      <c r="V27" t="s">
        <v>262</v>
      </c>
      <c r="X27" s="40">
        <v>44177</v>
      </c>
      <c r="Y27" s="42" t="s">
        <v>480</v>
      </c>
    </row>
    <row r="28" spans="1:25" ht="15" x14ac:dyDescent="0.25">
      <c r="A28">
        <v>1.68</v>
      </c>
      <c r="B28">
        <v>2.29</v>
      </c>
      <c r="C28" s="45">
        <f t="shared" si="10"/>
        <v>3.1919317945518833E-2</v>
      </c>
      <c r="D28" s="46">
        <f>IF(OR($A28="",$B28=""),"",A28*'MPTO_working_2-way'!$G27)</f>
        <v>1.7336244541484715</v>
      </c>
      <c r="E28" s="48">
        <f>IF(OR($A28="",$B28=""),"",B28*'MPTO_working_2-way'!$G27)</f>
        <v>2.3630952380952381</v>
      </c>
      <c r="F28" s="46">
        <f>IF(OR($A28="",$B28=""),"",'MPTO_working_2-way'!D27)</f>
        <v>1.7262855604415328</v>
      </c>
      <c r="G28" s="48">
        <f>IF(OR($A28="",$B28=""),"",'MPTO_working_2-way'!E27)</f>
        <v>2.3768688990485605</v>
      </c>
      <c r="H28" s="46">
        <f>IF(OR($A28="",$B28=""),"",'OddsRatio_working_2-way'!M27)</f>
        <v>1.7260384169902692</v>
      </c>
      <c r="I28" s="46">
        <f>IF(OR($A28="",$B28=""),"",'OddsRatio_working_2-way'!N27)</f>
        <v>2.3773375851727168</v>
      </c>
      <c r="J28" s="46">
        <f>IF('Log_working_2-way'!$D27="","",A28^('Log_working_2-way'!$D27))</f>
        <v>1.7227098761530257</v>
      </c>
      <c r="K28" s="48">
        <f>IF('Log_working_2-way'!$D27="","",B28^('Log_working_2-way'!$D27))</f>
        <v>2.3836811049586637</v>
      </c>
      <c r="L28" s="55">
        <f t="shared" si="11"/>
        <v>0.57682619647355171</v>
      </c>
      <c r="M28" s="55">
        <f t="shared" si="12"/>
        <v>0.42317380352644834</v>
      </c>
      <c r="N28" s="56">
        <v>100</v>
      </c>
      <c r="O28" s="56">
        <f t="shared" si="13"/>
        <v>40.476190476190474</v>
      </c>
      <c r="P28" s="56">
        <f t="shared" si="14"/>
        <v>56.331877729257641</v>
      </c>
      <c r="Q28" s="56">
        <f t="shared" si="15"/>
        <v>43.668122270742359</v>
      </c>
      <c r="R28" s="56">
        <f t="shared" si="16"/>
        <v>59.523809523809526</v>
      </c>
      <c r="S28" s="57">
        <f t="shared" si="17"/>
        <v>-3.1919317945518841</v>
      </c>
      <c r="T28" s="57">
        <f t="shared" si="18"/>
        <v>-3.1919317945518841</v>
      </c>
      <c r="U28" t="s">
        <v>263</v>
      </c>
      <c r="V28" t="s">
        <v>264</v>
      </c>
      <c r="X28" s="40">
        <v>44177</v>
      </c>
      <c r="Y28" s="42" t="s">
        <v>484</v>
      </c>
    </row>
    <row r="29" spans="1:25" ht="15" x14ac:dyDescent="0.25">
      <c r="A29">
        <v>1.93</v>
      </c>
      <c r="B29">
        <v>1.96</v>
      </c>
      <c r="C29" s="45">
        <f t="shared" si="10"/>
        <v>2.8338796658559762E-2</v>
      </c>
      <c r="D29" s="46">
        <f>IF(OR($A29="",$B29=""),"",A29*'MPTO_working_2-way'!$G28)</f>
        <v>1.9846938775510203</v>
      </c>
      <c r="E29" s="48">
        <f>IF(OR($A29="",$B29=""),"",B29*'MPTO_working_2-way'!$G28)</f>
        <v>2.0155440414507773</v>
      </c>
      <c r="F29" s="46">
        <f>IF(OR($A29="",$B29=""),"",'MPTO_working_2-way'!D28)</f>
        <v>1.9842635333613092</v>
      </c>
      <c r="G29" s="48">
        <f>IF(OR($A29="",$B29=""),"",'MPTO_working_2-way'!E28)</f>
        <v>2.0159880622468553</v>
      </c>
      <c r="H29" s="46">
        <f>IF(OR($A29="",$B29=""),"",'OddsRatio_working_2-way'!M28)</f>
        <v>1.9842509842514759</v>
      </c>
      <c r="I29" s="46">
        <f>IF(OR($A29="",$B29=""),"",'OddsRatio_working_2-way'!N28)</f>
        <v>2.0160010160015238</v>
      </c>
      <c r="J29" s="46">
        <f>IF('Log_working_2-way'!$D28="","",A29^('Log_working_2-way'!$D28))</f>
        <v>1.9840560014719333</v>
      </c>
      <c r="K29" s="48">
        <f>IF('Log_working_2-way'!$D28="","",B29^('Log_working_2-way'!$D28))</f>
        <v>2.0162023284286739</v>
      </c>
      <c r="L29" s="55">
        <f t="shared" si="11"/>
        <v>0.50385604113110538</v>
      </c>
      <c r="M29" s="55">
        <f t="shared" si="12"/>
        <v>0.49614395886889456</v>
      </c>
      <c r="N29" s="56">
        <v>100</v>
      </c>
      <c r="O29" s="56">
        <f t="shared" si="13"/>
        <v>48.186528497409334</v>
      </c>
      <c r="P29" s="56">
        <f t="shared" si="14"/>
        <v>48.979591836734699</v>
      </c>
      <c r="Q29" s="56">
        <f t="shared" si="15"/>
        <v>51.020408163265309</v>
      </c>
      <c r="R29" s="56">
        <f t="shared" si="16"/>
        <v>51.81347150259068</v>
      </c>
      <c r="S29" s="57">
        <f t="shared" si="17"/>
        <v>-2.8338796658559744</v>
      </c>
      <c r="T29" s="57">
        <f t="shared" si="18"/>
        <v>-2.8338796658559815</v>
      </c>
      <c r="U29" t="s">
        <v>265</v>
      </c>
      <c r="V29" t="s">
        <v>266</v>
      </c>
      <c r="X29" s="40">
        <v>44177</v>
      </c>
      <c r="Y29" s="42" t="s">
        <v>486</v>
      </c>
    </row>
    <row r="30" spans="1:25" ht="15" x14ac:dyDescent="0.25">
      <c r="A30">
        <v>1.64</v>
      </c>
      <c r="B30">
        <v>2.36</v>
      </c>
      <c r="C30" s="45">
        <f t="shared" si="10"/>
        <v>3.3484911120297722E-2</v>
      </c>
      <c r="D30" s="46">
        <f>IF(OR($A30="",$B30=""),"",A30*'MPTO_working_2-way'!$G29)</f>
        <v>1.6949152542372881</v>
      </c>
      <c r="E30" s="48">
        <f>IF(OR($A30="",$B30=""),"",B30*'MPTO_working_2-way'!$G29)</f>
        <v>2.4390243902439024</v>
      </c>
      <c r="F30" s="46">
        <f>IF(OR($A30="",$B30=""),"",'MPTO_working_2-way'!D29)</f>
        <v>1.6863018473335656</v>
      </c>
      <c r="G30" s="48">
        <f>IF(OR($A30="",$B30=""),"",'MPTO_working_2-way'!E29)</f>
        <v>2.4570848146267141</v>
      </c>
      <c r="H30" s="46">
        <f>IF(OR($A30="",$B30=""),"",'OddsRatio_working_2-way'!M29)</f>
        <v>1.6859943405700353</v>
      </c>
      <c r="I30" s="46">
        <f>IF(OR($A30="",$B30=""),"",'OddsRatio_working_2-way'!N29)</f>
        <v>2.4577379737113252</v>
      </c>
      <c r="J30" s="46">
        <f>IF('Log_working_2-way'!$D29="","",A30^('Log_working_2-way'!$D29))</f>
        <v>1.6820816748919711</v>
      </c>
      <c r="K30" s="48">
        <f>IF('Log_working_2-way'!$D29="","",B30^('Log_working_2-way'!$D29))</f>
        <v>2.4661000827478752</v>
      </c>
      <c r="L30" s="55">
        <f t="shared" si="11"/>
        <v>0.59000000000000008</v>
      </c>
      <c r="M30" s="55">
        <f t="shared" si="12"/>
        <v>0.41000000000000003</v>
      </c>
      <c r="N30" s="56">
        <v>100</v>
      </c>
      <c r="O30" s="56">
        <f t="shared" si="13"/>
        <v>39.024390243902438</v>
      </c>
      <c r="P30" s="56">
        <f t="shared" si="14"/>
        <v>57.627118644067799</v>
      </c>
      <c r="Q30" s="56">
        <f t="shared" si="15"/>
        <v>42.372881355932208</v>
      </c>
      <c r="R30" s="56">
        <f t="shared" si="16"/>
        <v>60.975609756097562</v>
      </c>
      <c r="S30" s="57">
        <f t="shared" si="17"/>
        <v>-3.3484911120297696</v>
      </c>
      <c r="T30" s="57">
        <f t="shared" si="18"/>
        <v>-3.3484911120297625</v>
      </c>
      <c r="U30" t="s">
        <v>267</v>
      </c>
      <c r="V30" t="s">
        <v>268</v>
      </c>
      <c r="X30" s="40">
        <v>44177</v>
      </c>
      <c r="Y30" s="53" t="s">
        <v>489</v>
      </c>
    </row>
    <row r="31" spans="1:25" ht="15" x14ac:dyDescent="0.25">
      <c r="A31">
        <v>2.04</v>
      </c>
      <c r="B31">
        <v>1.869</v>
      </c>
      <c r="C31" s="45">
        <f t="shared" si="10"/>
        <v>2.5241557297076112E-2</v>
      </c>
      <c r="D31" s="46">
        <f>IF(OR($A31="",$B31=""),"",A31*'MPTO_working_2-way'!$G30)</f>
        <v>2.0914927768860352</v>
      </c>
      <c r="E31" s="48">
        <f>IF(OR($A31="",$B31=""),"",B31*'MPTO_working_2-way'!$G30)</f>
        <v>1.9161764705882351</v>
      </c>
      <c r="F31" s="46">
        <f>IF(OR($A31="",$B31=""),"",'MPTO_working_2-way'!D30)</f>
        <v>2.0939106366152629</v>
      </c>
      <c r="G31" s="48">
        <f>IF(OR($A31="",$B31=""),"",'MPTO_working_2-way'!E30)</f>
        <v>1.9141514549069221</v>
      </c>
      <c r="H31" s="46">
        <f>IF(OR($A31="",$B31=""),"",'OddsRatio_working_2-way'!M30)</f>
        <v>2.0939734483243484</v>
      </c>
      <c r="I31" s="46">
        <f>IF(OR($A31="",$B31=""),"",'OddsRatio_working_2-way'!N30)</f>
        <v>1.9140989678787095</v>
      </c>
      <c r="J31" s="46">
        <f>IF('Log_working_2-way'!$D30="","",A31^('Log_working_2-way'!$D30))</f>
        <v>2.095068696844721</v>
      </c>
      <c r="K31" s="48">
        <f>IF('Log_working_2-way'!$D30="","",B31^('Log_working_2-way'!$D30))</f>
        <v>1.913184718804718</v>
      </c>
      <c r="L31" s="55">
        <f t="shared" si="11"/>
        <v>0.47812739831158868</v>
      </c>
      <c r="M31" s="55">
        <f t="shared" si="12"/>
        <v>0.52187260168841143</v>
      </c>
      <c r="N31" s="56">
        <v>100</v>
      </c>
      <c r="O31" s="56">
        <f t="shared" si="13"/>
        <v>50.980392156862742</v>
      </c>
      <c r="P31" s="56">
        <f t="shared" si="14"/>
        <v>46.49545211342965</v>
      </c>
      <c r="Q31" s="56">
        <f t="shared" si="15"/>
        <v>53.504547886570364</v>
      </c>
      <c r="R31" s="56">
        <f t="shared" si="16"/>
        <v>49.019607843137251</v>
      </c>
      <c r="S31" s="57">
        <f t="shared" si="17"/>
        <v>-2.5241557297076227</v>
      </c>
      <c r="T31" s="57">
        <f t="shared" si="18"/>
        <v>-2.5241557297076014</v>
      </c>
      <c r="U31" t="s">
        <v>71</v>
      </c>
      <c r="V31" t="s">
        <v>136</v>
      </c>
      <c r="X31" s="40">
        <v>44177</v>
      </c>
      <c r="Y31" s="42" t="s">
        <v>485</v>
      </c>
    </row>
    <row r="32" spans="1:25" ht="15" x14ac:dyDescent="0.25">
      <c r="A32">
        <v>2.27</v>
      </c>
      <c r="B32">
        <v>1.7</v>
      </c>
      <c r="C32" s="45">
        <f t="shared" si="10"/>
        <v>2.876392847888054E-2</v>
      </c>
      <c r="D32" s="46">
        <f>IF(OR($A32="",$B32=""),"",A32*'MPTO_working_2-way'!$G31)</f>
        <v>2.335294117647059</v>
      </c>
      <c r="E32" s="48">
        <f>IF(OR($A32="",$B32=""),"",B32*'MPTO_working_2-way'!$G31)</f>
        <v>1.748898678414097</v>
      </c>
      <c r="F32" s="46">
        <f>IF(OR($A32="",$B32=""),"",'MPTO_working_2-way'!D31)</f>
        <v>2.3466099118273029</v>
      </c>
      <c r="G32" s="48">
        <f>IF(OR($A32="",$B32=""),"",'MPTO_working_2-way'!E31)</f>
        <v>1.7426055543011967</v>
      </c>
      <c r="H32" s="46">
        <f>IF(OR($A32="",$B32=""),"",'OddsRatio_working_2-way'!M31)</f>
        <v>2.3469542361512192</v>
      </c>
      <c r="I32" s="46">
        <f>IF(OR($A32="",$B32=""),"",'OddsRatio_working_2-way'!N31)</f>
        <v>1.7424157207132702</v>
      </c>
      <c r="J32" s="46">
        <f>IF('Log_working_2-way'!$D31="","",A32^('Log_working_2-way'!$D31))</f>
        <v>2.352141177157876</v>
      </c>
      <c r="K32" s="48">
        <f>IF('Log_working_2-way'!$D31="","",B32^('Log_working_2-way'!$D31))</f>
        <v>1.7395677440294552</v>
      </c>
      <c r="L32" s="55">
        <f t="shared" si="11"/>
        <v>0.4282115869017632</v>
      </c>
      <c r="M32" s="55">
        <f t="shared" si="12"/>
        <v>0.5717884130982368</v>
      </c>
      <c r="N32" s="56">
        <v>100</v>
      </c>
      <c r="O32" s="56">
        <f t="shared" si="13"/>
        <v>55.947136563876647</v>
      </c>
      <c r="P32" s="56">
        <f t="shared" si="14"/>
        <v>41.176470588235297</v>
      </c>
      <c r="Q32" s="56">
        <f t="shared" si="15"/>
        <v>58.82352941176471</v>
      </c>
      <c r="R32" s="56">
        <f t="shared" si="16"/>
        <v>44.052863436123346</v>
      </c>
      <c r="S32" s="57">
        <f t="shared" si="17"/>
        <v>-2.8763928478880629</v>
      </c>
      <c r="T32" s="57">
        <f t="shared" si="18"/>
        <v>-2.8763928478880487</v>
      </c>
      <c r="U32" t="s">
        <v>69</v>
      </c>
      <c r="V32" t="s">
        <v>78</v>
      </c>
      <c r="X32" s="40">
        <v>44177</v>
      </c>
      <c r="Y32" s="53" t="s">
        <v>482</v>
      </c>
    </row>
    <row r="33" spans="1:25" ht="15" x14ac:dyDescent="0.25">
      <c r="A33">
        <v>1.65</v>
      </c>
      <c r="B33">
        <v>2.35</v>
      </c>
      <c r="C33" s="45">
        <f t="shared" si="10"/>
        <v>3.1592520954223158E-2</v>
      </c>
      <c r="D33" s="46">
        <f>IF(OR($A33="",$B33=""),"",A33*'MPTO_working_2-way'!$G32)</f>
        <v>1.7021276595744681</v>
      </c>
      <c r="E33" s="48">
        <f>IF(OR($A33="",$B33=""),"",B33*'MPTO_working_2-way'!$G32)</f>
        <v>2.4242424242424243</v>
      </c>
      <c r="F33" s="46">
        <f>IF(OR($A33="",$B33=""),"",'MPTO_working_2-way'!D32)</f>
        <v>1.6941561987984708</v>
      </c>
      <c r="G33" s="48">
        <f>IF(OR($A33="",$B33=""),"",'MPTO_working_2-way'!E32)</f>
        <v>2.4405979543666407</v>
      </c>
      <c r="H33" s="46">
        <f>IF(OR($A33="",$B33=""),"",'OddsRatio_working_2-way'!M32)</f>
        <v>1.6938886664887112</v>
      </c>
      <c r="I33" s="46">
        <f>IF(OR($A33="",$B33=""),"",'OddsRatio_working_2-way'!N32)</f>
        <v>2.4411533842457849</v>
      </c>
      <c r="J33" s="46">
        <f>IF('Log_working_2-way'!$D32="","",A33^('Log_working_2-way'!$D32))</f>
        <v>1.6902722385674813</v>
      </c>
      <c r="K33" s="48">
        <f>IF('Log_working_2-way'!$D32="","",B33^('Log_working_2-way'!$D32))</f>
        <v>2.4487037782009757</v>
      </c>
      <c r="L33" s="55">
        <f t="shared" si="11"/>
        <v>0.58750000000000002</v>
      </c>
      <c r="M33" s="55">
        <f t="shared" si="12"/>
        <v>0.41249999999999998</v>
      </c>
      <c r="N33" s="56">
        <v>100</v>
      </c>
      <c r="O33" s="56">
        <f t="shared" si="13"/>
        <v>39.393939393939398</v>
      </c>
      <c r="P33" s="56">
        <f t="shared" si="14"/>
        <v>57.446808510638299</v>
      </c>
      <c r="Q33" s="56">
        <f t="shared" si="15"/>
        <v>42.553191489361701</v>
      </c>
      <c r="R33" s="56">
        <f t="shared" si="16"/>
        <v>60.606060606060609</v>
      </c>
      <c r="S33" s="57">
        <f t="shared" si="17"/>
        <v>-3.1592520954223033</v>
      </c>
      <c r="T33" s="57">
        <f t="shared" si="18"/>
        <v>-3.1592520954223104</v>
      </c>
      <c r="U33" t="s">
        <v>137</v>
      </c>
      <c r="V33" t="s">
        <v>68</v>
      </c>
      <c r="X33" s="40">
        <v>44177</v>
      </c>
      <c r="Y33" s="42" t="s">
        <v>487</v>
      </c>
    </row>
    <row r="34" spans="1:25" ht="15" x14ac:dyDescent="0.25">
      <c r="A34">
        <v>1.64</v>
      </c>
      <c r="B34">
        <v>2.39</v>
      </c>
      <c r="C34" s="45">
        <f t="shared" si="10"/>
        <v>2.8166139401979873E-2</v>
      </c>
      <c r="D34" s="46">
        <f>IF(OR($A34="",$B34=""),"",A34*'MPTO_working_2-way'!$G33)</f>
        <v>1.6861924686192469</v>
      </c>
      <c r="E34" s="48">
        <f>IF(OR($A34="",$B34=""),"",B34*'MPTO_working_2-way'!$G33)</f>
        <v>2.4573170731707319</v>
      </c>
      <c r="F34" s="46">
        <f>IF(OR($A34="",$B34=""),"",'MPTO_working_2-way'!D33)</f>
        <v>1.6787733424704472</v>
      </c>
      <c r="G34" s="48">
        <f>IF(OR($A34="",$B34=""),"",'MPTO_working_2-way'!E33)</f>
        <v>2.4732458354366487</v>
      </c>
      <c r="H34" s="46">
        <f>IF(OR($A34="",$B34=""),"",'OddsRatio_working_2-way'!M33)</f>
        <v>1.6785511437439771</v>
      </c>
      <c r="I34" s="46">
        <f>IF(OR($A34="",$B34=""),"",'OddsRatio_working_2-way'!N33)</f>
        <v>2.4737282653189494</v>
      </c>
      <c r="J34" s="46">
        <f>IF('Log_working_2-way'!$D33="","",A34^('Log_working_2-way'!$D33))</f>
        <v>1.6751910363664311</v>
      </c>
      <c r="K34" s="48">
        <f>IF('Log_working_2-way'!$D33="","",B34^('Log_working_2-way'!$D33))</f>
        <v>2.4810623159062106</v>
      </c>
      <c r="L34" s="55">
        <f t="shared" si="11"/>
        <v>0.59305210918114148</v>
      </c>
      <c r="M34" s="55">
        <f t="shared" si="12"/>
        <v>0.40694789081885852</v>
      </c>
      <c r="N34" s="56">
        <v>100</v>
      </c>
      <c r="O34" s="56">
        <f t="shared" si="13"/>
        <v>39.024390243902438</v>
      </c>
      <c r="P34" s="56">
        <f t="shared" si="14"/>
        <v>58.15899581589958</v>
      </c>
      <c r="Q34" s="56">
        <f t="shared" si="15"/>
        <v>41.841004184100413</v>
      </c>
      <c r="R34" s="56">
        <f t="shared" si="16"/>
        <v>60.975609756097562</v>
      </c>
      <c r="S34" s="57">
        <f t="shared" si="17"/>
        <v>-2.8166139401979748</v>
      </c>
      <c r="T34" s="57">
        <f t="shared" si="18"/>
        <v>-2.8166139401979819</v>
      </c>
      <c r="U34" t="s">
        <v>134</v>
      </c>
      <c r="V34" t="s">
        <v>35</v>
      </c>
      <c r="X34" s="40">
        <v>44177</v>
      </c>
      <c r="Y34" s="42" t="s">
        <v>486</v>
      </c>
    </row>
    <row r="35" spans="1:25" ht="15" x14ac:dyDescent="0.25">
      <c r="A35">
        <v>2.4300000000000002</v>
      </c>
      <c r="B35">
        <v>1.61</v>
      </c>
      <c r="C35" s="45">
        <f t="shared" si="10"/>
        <v>3.2640646167216181E-2</v>
      </c>
      <c r="D35" s="46">
        <f>IF(OR($A35="",$B35=""),"",A35*'MPTO_working_2-way'!$G34)</f>
        <v>2.5093167701863357</v>
      </c>
      <c r="E35" s="48">
        <f>IF(OR($A35="",$B35=""),"",B35*'MPTO_working_2-way'!$G34)</f>
        <v>1.6625514403292181</v>
      </c>
      <c r="F35" s="46">
        <f>IF(OR($A35="",$B35=""),"",'MPTO_working_2-way'!D34)</f>
        <v>2.5303495779840248</v>
      </c>
      <c r="G35" s="48">
        <f>IF(OR($A35="",$B35=""),"",'MPTO_working_2-way'!E34)</f>
        <v>1.6534454704900365</v>
      </c>
      <c r="H35" s="46">
        <f>IF(OR($A35="",$B35=""),"",'OddsRatio_working_2-way'!M34)</f>
        <v>2.5310983949707371</v>
      </c>
      <c r="I35" s="46">
        <f>IF(OR($A35="",$B35=""),"",'OddsRatio_working_2-way'!N34)</f>
        <v>1.6531258887637414</v>
      </c>
      <c r="J35" s="46">
        <f>IF('Log_working_2-way'!$D34="","",A35^('Log_working_2-way'!$D34))</f>
        <v>2.5408594420942658</v>
      </c>
      <c r="K35" s="48">
        <f>IF('Log_working_2-way'!$D34="","",B35^('Log_working_2-way'!$D34))</f>
        <v>1.6489884623355247</v>
      </c>
      <c r="L35" s="55">
        <f t="shared" si="11"/>
        <v>0.39851485148514848</v>
      </c>
      <c r="M35" s="55">
        <f t="shared" si="12"/>
        <v>0.60148514851485146</v>
      </c>
      <c r="N35" s="56">
        <v>100</v>
      </c>
      <c r="O35" s="56">
        <f t="shared" si="13"/>
        <v>58.847736625514408</v>
      </c>
      <c r="P35" s="56">
        <f t="shared" si="14"/>
        <v>37.888198757763973</v>
      </c>
      <c r="Q35" s="56">
        <f t="shared" si="15"/>
        <v>62.11180124223602</v>
      </c>
      <c r="R35" s="56">
        <f t="shared" si="16"/>
        <v>41.152263374485592</v>
      </c>
      <c r="S35" s="57">
        <f t="shared" si="17"/>
        <v>-3.2640646167216119</v>
      </c>
      <c r="T35" s="57">
        <f t="shared" si="18"/>
        <v>-3.264064616721619</v>
      </c>
      <c r="U35" t="s">
        <v>48</v>
      </c>
      <c r="V35" t="s">
        <v>81</v>
      </c>
      <c r="X35" s="40">
        <v>44177</v>
      </c>
      <c r="Y35" s="42" t="s">
        <v>500</v>
      </c>
    </row>
    <row r="36" spans="1:25" ht="15" x14ac:dyDescent="0.25">
      <c r="A36">
        <v>2.5099999999999998</v>
      </c>
      <c r="B36">
        <v>1.57</v>
      </c>
      <c r="C36" s="45">
        <f t="shared" si="10"/>
        <v>3.5349049661227649E-2</v>
      </c>
      <c r="D36" s="46">
        <f>IF(OR($A36="",$B36=""),"",A36*'MPTO_working_2-way'!$G35)</f>
        <v>2.5987261146496814</v>
      </c>
      <c r="E36" s="48">
        <f>IF(OR($A36="",$B36=""),"",B36*'MPTO_working_2-way'!$G35)</f>
        <v>1.6254980079681274</v>
      </c>
      <c r="F36" s="46">
        <f>IF(OR($A36="",$B36=""),"",'MPTO_working_2-way'!D35)</f>
        <v>2.6265204785550034</v>
      </c>
      <c r="G36" s="48">
        <f>IF(OR($A36="",$B36=""),"",'MPTO_working_2-way'!E35)</f>
        <v>1.6148093511176675</v>
      </c>
      <c r="H36" s="46">
        <f>IF(OR($A36="",$B36=""),"",'OddsRatio_working_2-way'!M35)</f>
        <v>2.6276126096272243</v>
      </c>
      <c r="I36" s="46">
        <f>IF(OR($A36="",$B36=""),"",'OddsRatio_working_2-way'!N35)</f>
        <v>1.6143968129056414</v>
      </c>
      <c r="J36" s="46">
        <f>IF('Log_working_2-way'!$D35="","",A36^('Log_working_2-way'!$D35))</f>
        <v>2.6406155837309813</v>
      </c>
      <c r="K36" s="48">
        <f>IF('Log_working_2-way'!$D35="","",B36^('Log_working_2-way'!$D35))</f>
        <v>1.6095273078692256</v>
      </c>
      <c r="L36" s="55">
        <f t="shared" si="11"/>
        <v>0.38480392156862747</v>
      </c>
      <c r="M36" s="55">
        <f t="shared" si="12"/>
        <v>0.61519607843137258</v>
      </c>
      <c r="N36" s="56">
        <v>100</v>
      </c>
      <c r="O36" s="56">
        <f t="shared" si="13"/>
        <v>60.15936254980079</v>
      </c>
      <c r="P36" s="56">
        <f t="shared" si="14"/>
        <v>36.30573248407643</v>
      </c>
      <c r="Q36" s="56">
        <f t="shared" si="15"/>
        <v>63.694267515923563</v>
      </c>
      <c r="R36" s="56">
        <f t="shared" si="16"/>
        <v>39.840637450199203</v>
      </c>
      <c r="S36" s="57">
        <f t="shared" si="17"/>
        <v>-3.5349049661227738</v>
      </c>
      <c r="T36" s="57">
        <f t="shared" si="18"/>
        <v>-3.5349049661227738</v>
      </c>
      <c r="U36" t="s">
        <v>80</v>
      </c>
      <c r="V36" t="s">
        <v>36</v>
      </c>
      <c r="X36" s="40">
        <v>44177</v>
      </c>
      <c r="Y36" s="42" t="s">
        <v>485</v>
      </c>
    </row>
    <row r="37" spans="1:25" ht="15" x14ac:dyDescent="0.25">
      <c r="A37">
        <v>1.76</v>
      </c>
      <c r="B37">
        <v>2.15</v>
      </c>
      <c r="C37" s="45">
        <f t="shared" si="10"/>
        <v>3.3298097251585723E-2</v>
      </c>
      <c r="D37" s="46">
        <f>IF(OR($A37="",$B37=""),"",A37*'MPTO_working_2-way'!$G36)</f>
        <v>1.8186046511627909</v>
      </c>
      <c r="E37" s="48">
        <f>IF(OR($A37="",$B37=""),"",B37*'MPTO_working_2-way'!$G36)</f>
        <v>2.2215909090909092</v>
      </c>
      <c r="F37" s="46">
        <f>IF(OR($A37="",$B37=""),"",'MPTO_working_2-way'!D36)</f>
        <v>1.8131288931480596</v>
      </c>
      <c r="G37" s="48">
        <f>IF(OR($A37="",$B37=""),"",'MPTO_working_2-way'!E36)</f>
        <v>2.2298173246906305</v>
      </c>
      <c r="H37" s="46">
        <f>IF(OR($A37="",$B37=""),"",'OddsRatio_working_2-way'!M36)</f>
        <v>1.8129388446970602</v>
      </c>
      <c r="I37" s="46">
        <f>IF(OR($A37="",$B37=""),"",'OddsRatio_working_2-way'!N36)</f>
        <v>2.2301048307916052</v>
      </c>
      <c r="J37" s="46">
        <f>IF('Log_working_2-way'!$D36="","",A37^('Log_working_2-way'!$D36))</f>
        <v>1.8104537322239227</v>
      </c>
      <c r="K37" s="48">
        <f>IF('Log_working_2-way'!$D36="","",B37^('Log_working_2-way'!$D36))</f>
        <v>2.2338767288490446</v>
      </c>
      <c r="L37" s="55">
        <f t="shared" si="11"/>
        <v>0.54987212276214825</v>
      </c>
      <c r="M37" s="55">
        <f t="shared" si="12"/>
        <v>0.45012787723785164</v>
      </c>
      <c r="N37" s="56">
        <v>100</v>
      </c>
      <c r="O37" s="56">
        <f t="shared" si="13"/>
        <v>43.181818181818187</v>
      </c>
      <c r="P37" s="56">
        <f t="shared" si="14"/>
        <v>53.488372093023258</v>
      </c>
      <c r="Q37" s="56">
        <f t="shared" si="15"/>
        <v>46.511627906976742</v>
      </c>
      <c r="R37" s="56">
        <f t="shared" si="16"/>
        <v>56.81818181818182</v>
      </c>
      <c r="S37" s="57">
        <f t="shared" si="17"/>
        <v>-3.3298097251585546</v>
      </c>
      <c r="T37" s="57">
        <f t="shared" si="18"/>
        <v>-3.3298097251585617</v>
      </c>
      <c r="U37" t="s">
        <v>49</v>
      </c>
      <c r="V37" t="s">
        <v>37</v>
      </c>
      <c r="X37" s="40">
        <v>44177</v>
      </c>
      <c r="Y37" s="42" t="s">
        <v>484</v>
      </c>
    </row>
    <row r="38" spans="1:25" ht="15" x14ac:dyDescent="0.25">
      <c r="A38">
        <v>1.84</v>
      </c>
      <c r="B38">
        <v>2.06</v>
      </c>
      <c r="C38" s="45">
        <f t="shared" si="10"/>
        <v>2.891515407344869E-2</v>
      </c>
      <c r="D38" s="46">
        <f>IF(OR($A38="",$B38=""),"",A38*'MPTO_working_2-way'!$G37)</f>
        <v>1.8932038834951457</v>
      </c>
      <c r="E38" s="48">
        <f>IF(OR($A38="",$B38=""),"",B38*'MPTO_working_2-way'!$G37)</f>
        <v>2.1195652173913042</v>
      </c>
      <c r="F38" s="46">
        <f>IF(OR($A38="",$B38=""),"",'MPTO_working_2-way'!D37)</f>
        <v>1.8902852583283463</v>
      </c>
      <c r="G38" s="48">
        <f>IF(OR($A38="",$B38=""),"",'MPTO_working_2-way'!E37)</f>
        <v>2.1232354918216445</v>
      </c>
      <c r="H38" s="46">
        <f>IF(OR($A38="",$B38=""),"",'OddsRatio_working_2-way'!M37)</f>
        <v>1.8901981971385247</v>
      </c>
      <c r="I38" s="46">
        <f>IF(OR($A38="",$B38=""),"",'OddsRatio_working_2-way'!N37)</f>
        <v>2.123345344008138</v>
      </c>
      <c r="J38" s="46">
        <f>IF('Log_working_2-way'!$D37="","",A38^('Log_working_2-way'!$D37))</f>
        <v>1.8888770989238437</v>
      </c>
      <c r="K38" s="48">
        <f>IF('Log_working_2-way'!$D37="","",B38^('Log_working_2-way'!$D37))</f>
        <v>2.1250149218724146</v>
      </c>
      <c r="L38" s="55">
        <f t="shared" si="11"/>
        <v>0.52820512820512822</v>
      </c>
      <c r="M38" s="55">
        <f t="shared" si="12"/>
        <v>0.47179487179487184</v>
      </c>
      <c r="N38" s="56">
        <v>100</v>
      </c>
      <c r="O38" s="56">
        <f t="shared" si="13"/>
        <v>45.652173913043477</v>
      </c>
      <c r="P38" s="56">
        <f t="shared" si="14"/>
        <v>51.456310679611654</v>
      </c>
      <c r="Q38" s="56">
        <f t="shared" si="15"/>
        <v>48.543689320388353</v>
      </c>
      <c r="R38" s="56">
        <f t="shared" si="16"/>
        <v>54.347826086956516</v>
      </c>
      <c r="S38" s="57">
        <f t="shared" si="17"/>
        <v>-2.8915154073448761</v>
      </c>
      <c r="T38" s="57">
        <f t="shared" si="18"/>
        <v>-2.8915154073448619</v>
      </c>
      <c r="U38" t="s">
        <v>132</v>
      </c>
      <c r="V38" t="s">
        <v>47</v>
      </c>
      <c r="X38" s="40">
        <v>44177</v>
      </c>
      <c r="Y38" s="42" t="s">
        <v>506</v>
      </c>
    </row>
    <row r="39" spans="1:25" ht="15" x14ac:dyDescent="0.25">
      <c r="A39">
        <v>2.39</v>
      </c>
      <c r="B39">
        <v>1.63</v>
      </c>
      <c r="C39" s="45">
        <f t="shared" si="10"/>
        <v>3.19069743563416E-2</v>
      </c>
      <c r="D39" s="46">
        <f>IF(OR($A39="",$B39=""),"",A39*'MPTO_working_2-way'!$G38)</f>
        <v>2.4662576687116564</v>
      </c>
      <c r="E39" s="48">
        <f>IF(OR($A39="",$B39=""),"",B39*'MPTO_working_2-way'!$G38)</f>
        <v>1.6820083682008367</v>
      </c>
      <c r="F39" s="46">
        <f>IF(OR($A39="",$B39=""),"",'MPTO_working_2-way'!D38)</f>
        <v>2.4847402493861024</v>
      </c>
      <c r="G39" s="48">
        <f>IF(OR($A39="",$B39=""),"",'MPTO_working_2-way'!E38)</f>
        <v>1.6735184827201064</v>
      </c>
      <c r="H39" s="46">
        <f>IF(OR($A39="",$B39=""),"",'OddsRatio_working_2-way'!M38)</f>
        <v>2.4853784724268779</v>
      </c>
      <c r="I39" s="46">
        <f>IF(OR($A39="",$B39=""),"",'OddsRatio_working_2-way'!N38)</f>
        <v>1.6732290918193764</v>
      </c>
      <c r="J39" s="46">
        <f>IF('Log_working_2-way'!$D38="","",A39^('Log_working_2-way'!$D38))</f>
        <v>2.4939306210789667</v>
      </c>
      <c r="K39" s="48">
        <f>IF('Log_working_2-way'!$D38="","",B39^('Log_working_2-way'!$D38))</f>
        <v>1.6693751275261461</v>
      </c>
      <c r="L39" s="55">
        <f t="shared" si="11"/>
        <v>0.40547263681592038</v>
      </c>
      <c r="M39" s="55">
        <f t="shared" si="12"/>
        <v>0.59452736318407962</v>
      </c>
      <c r="N39" s="56">
        <v>100</v>
      </c>
      <c r="O39" s="56">
        <f t="shared" si="13"/>
        <v>58.15899581589958</v>
      </c>
      <c r="P39" s="56">
        <f t="shared" si="14"/>
        <v>38.650306748466257</v>
      </c>
      <c r="Q39" s="56">
        <f t="shared" si="15"/>
        <v>61.349693251533743</v>
      </c>
      <c r="R39" s="56">
        <f t="shared" si="16"/>
        <v>41.841004184100413</v>
      </c>
      <c r="S39" s="57">
        <f t="shared" si="17"/>
        <v>-3.1906974356341635</v>
      </c>
      <c r="T39" s="57">
        <f t="shared" si="18"/>
        <v>-3.1906974356341564</v>
      </c>
      <c r="U39" t="s">
        <v>79</v>
      </c>
      <c r="V39" t="s">
        <v>139</v>
      </c>
      <c r="X39" s="40">
        <v>44177</v>
      </c>
      <c r="Y39" s="42" t="s">
        <v>487</v>
      </c>
    </row>
    <row r="40" spans="1:25" ht="15" x14ac:dyDescent="0.25">
      <c r="A40">
        <v>2.14</v>
      </c>
      <c r="B40">
        <v>1.76</v>
      </c>
      <c r="C40" s="45">
        <f t="shared" si="10"/>
        <v>3.5471537807986397E-2</v>
      </c>
      <c r="D40" s="46">
        <f>IF(OR($A40="",$B40=""),"",A40*'MPTO_working_2-way'!$G39)</f>
        <v>2.2159090909090908</v>
      </c>
      <c r="E40" s="48">
        <f>IF(OR($A40="",$B40=""),"",B40*'MPTO_working_2-way'!$G39)</f>
        <v>1.8224299065420562</v>
      </c>
      <c r="F40" s="46">
        <f>IF(OR($A40="",$B40=""),"",'MPTO_working_2-way'!D39)</f>
        <v>2.2244271202456889</v>
      </c>
      <c r="G40" s="48">
        <f>IF(OR($A40="",$B40=""),"",'MPTO_working_2-way'!E39)</f>
        <v>1.8167084699980707</v>
      </c>
      <c r="H40" s="46">
        <f>IF(OR($A40="",$B40=""),"",'OddsRatio_working_2-way'!M39)</f>
        <v>2.2247448713915889</v>
      </c>
      <c r="I40" s="46">
        <f>IF(OR($A40="",$B40=""),"",'OddsRatio_working_2-way'!N39)</f>
        <v>1.8164965809277254</v>
      </c>
      <c r="J40" s="46">
        <f>IF('Log_working_2-way'!$D39="","",A40^('Log_working_2-way'!$D39))</f>
        <v>2.2286583340561452</v>
      </c>
      <c r="K40" s="48">
        <f>IF('Log_working_2-way'!$D39="","",B40^('Log_working_2-way'!$D39))</f>
        <v>1.8138959157983681</v>
      </c>
      <c r="L40" s="55">
        <f t="shared" si="11"/>
        <v>0.45128205128205129</v>
      </c>
      <c r="M40" s="55">
        <f t="shared" si="12"/>
        <v>0.54871794871794866</v>
      </c>
      <c r="N40" s="56">
        <v>100</v>
      </c>
      <c r="O40" s="56">
        <f t="shared" si="13"/>
        <v>53.271028037383175</v>
      </c>
      <c r="P40" s="56">
        <f t="shared" si="14"/>
        <v>43.181818181818187</v>
      </c>
      <c r="Q40" s="56">
        <f t="shared" si="15"/>
        <v>56.81818181818182</v>
      </c>
      <c r="R40" s="56">
        <f t="shared" si="16"/>
        <v>46.728971962616825</v>
      </c>
      <c r="S40" s="57">
        <f t="shared" si="17"/>
        <v>-3.5471537807986451</v>
      </c>
      <c r="T40" s="57">
        <f t="shared" si="18"/>
        <v>-3.547153780798638</v>
      </c>
      <c r="U40" t="s">
        <v>44</v>
      </c>
      <c r="V40" t="s">
        <v>87</v>
      </c>
      <c r="X40" s="40">
        <v>44177</v>
      </c>
      <c r="Y40" s="42" t="s">
        <v>491</v>
      </c>
    </row>
    <row r="41" spans="1:25" ht="15" x14ac:dyDescent="0.25">
      <c r="A41">
        <v>2.7</v>
      </c>
      <c r="B41">
        <v>1.51</v>
      </c>
      <c r="C41" s="45">
        <f t="shared" si="10"/>
        <v>3.2622025999509585E-2</v>
      </c>
      <c r="D41" s="46">
        <f>IF(OR($A41="",$B41=""),"",A41*'MPTO_working_2-way'!$G40)</f>
        <v>2.7880794701986762</v>
      </c>
      <c r="E41" s="48">
        <f>IF(OR($A41="",$B41=""),"",B41*'MPTO_working_2-way'!$G40)</f>
        <v>1.5592592592592596</v>
      </c>
      <c r="F41" s="46">
        <f>IF(OR($A41="",$B41=""),"",'MPTO_working_2-way'!D40)</f>
        <v>2.8243851749220652</v>
      </c>
      <c r="G41" s="48">
        <f>IF(OR($A41="",$B41=""),"",'MPTO_working_2-way'!E40)</f>
        <v>1.5481298651984055</v>
      </c>
      <c r="H41" s="46">
        <f>IF(OR($A41="",$B41=""),"",'OddsRatio_working_2-way'!M40)</f>
        <v>2.8257418583505545</v>
      </c>
      <c r="I41" s="46">
        <f>IF(OR($A41="",$B41=""),"",'OddsRatio_working_2-way'!N40)</f>
        <v>1.5477225575051663</v>
      </c>
      <c r="J41" s="46">
        <f>IF('Log_working_2-way'!$D40="","",A41^('Log_working_2-way'!$D40))</f>
        <v>2.8428302498606608</v>
      </c>
      <c r="K41" s="48">
        <f>IF('Log_working_2-way'!$D40="","",B41^('Log_working_2-way'!$D40))</f>
        <v>1.5426435777660368</v>
      </c>
      <c r="L41" s="55">
        <f t="shared" si="11"/>
        <v>0.35866983372921607</v>
      </c>
      <c r="M41" s="55">
        <f t="shared" si="12"/>
        <v>0.64133016627078376</v>
      </c>
      <c r="N41" s="56">
        <v>100</v>
      </c>
      <c r="O41" s="56">
        <f t="shared" si="13"/>
        <v>62.962962962962962</v>
      </c>
      <c r="P41" s="56">
        <f t="shared" si="14"/>
        <v>33.774834437086092</v>
      </c>
      <c r="Q41" s="56">
        <f t="shared" si="15"/>
        <v>66.225165562913915</v>
      </c>
      <c r="R41" s="56">
        <f t="shared" si="16"/>
        <v>37.037037037037038</v>
      </c>
      <c r="S41" s="57">
        <f t="shared" si="17"/>
        <v>-3.2622025999509532</v>
      </c>
      <c r="T41" s="57">
        <f t="shared" si="18"/>
        <v>-3.2622025999509461</v>
      </c>
      <c r="U41" t="s">
        <v>77</v>
      </c>
      <c r="V41" t="s">
        <v>76</v>
      </c>
      <c r="X41" s="40">
        <v>44177</v>
      </c>
      <c r="Y41" s="42" t="s">
        <v>491</v>
      </c>
    </row>
    <row r="42" spans="1:25" ht="15" x14ac:dyDescent="0.25">
      <c r="A42">
        <v>2.52</v>
      </c>
      <c r="B42">
        <v>1.57</v>
      </c>
      <c r="C42" s="45">
        <f t="shared" si="10"/>
        <v>3.3768071984632497E-2</v>
      </c>
      <c r="D42" s="46">
        <f>IF(OR($A42="",$B42=""),"",A42*'MPTO_working_2-way'!$G41)</f>
        <v>2.605095541401274</v>
      </c>
      <c r="E42" s="48">
        <f>IF(OR($A42="",$B42=""),"",B42*'MPTO_working_2-way'!$G41)</f>
        <v>1.623015873015873</v>
      </c>
      <c r="F42" s="46">
        <f>IF(OR($A42="",$B42=""),"",'MPTO_working_2-way'!D41)</f>
        <v>2.6319850984566258</v>
      </c>
      <c r="G42" s="48">
        <f>IF(OR($A42="",$B42=""),"",'MPTO_working_2-way'!E41)</f>
        <v>1.6127506929724442</v>
      </c>
      <c r="H42" s="46">
        <f>IF(OR($A42="",$B42=""),"",'OddsRatio_working_2-way'!M41)</f>
        <v>2.6329931618554516</v>
      </c>
      <c r="I42" s="46">
        <f>IF(OR($A42="",$B42=""),"",'OddsRatio_working_2-way'!N41)</f>
        <v>1.6123724356957947</v>
      </c>
      <c r="J42" s="46">
        <f>IF('Log_working_2-way'!$D41="","",A42^('Log_working_2-way'!$D41))</f>
        <v>2.6455503097461972</v>
      </c>
      <c r="K42" s="48">
        <f>IF('Log_working_2-way'!$D41="","",B42^('Log_working_2-way'!$D41))</f>
        <v>1.6076994389518999</v>
      </c>
      <c r="L42" s="55">
        <f t="shared" si="11"/>
        <v>0.38386308068459657</v>
      </c>
      <c r="M42" s="55">
        <f t="shared" si="12"/>
        <v>0.61613691931540338</v>
      </c>
      <c r="N42" s="56">
        <v>100</v>
      </c>
      <c r="O42" s="56">
        <f t="shared" si="13"/>
        <v>60.317460317460316</v>
      </c>
      <c r="P42" s="56">
        <f t="shared" si="14"/>
        <v>36.30573248407643</v>
      </c>
      <c r="Q42" s="56">
        <f t="shared" si="15"/>
        <v>63.694267515923563</v>
      </c>
      <c r="R42" s="56">
        <f t="shared" si="16"/>
        <v>39.682539682539684</v>
      </c>
      <c r="S42" s="57">
        <f t="shared" si="17"/>
        <v>-3.3768071984632471</v>
      </c>
      <c r="T42" s="57">
        <f t="shared" si="18"/>
        <v>-3.3768071984632542</v>
      </c>
      <c r="U42" t="s">
        <v>40</v>
      </c>
      <c r="V42" t="s">
        <v>42</v>
      </c>
      <c r="X42" s="40">
        <v>44177</v>
      </c>
      <c r="Y42" s="42" t="s">
        <v>478</v>
      </c>
    </row>
    <row r="43" spans="1:25" ht="15" x14ac:dyDescent="0.25">
      <c r="A43">
        <v>1.93</v>
      </c>
      <c r="B43">
        <v>1.96</v>
      </c>
      <c r="C43" s="45">
        <f t="shared" si="10"/>
        <v>2.8338796658559762E-2</v>
      </c>
      <c r="D43" s="46">
        <f>IF(OR($A43="",$B43=""),"",A43*'MPTO_working_2-way'!$G42)</f>
        <v>1.9846938775510203</v>
      </c>
      <c r="E43" s="48">
        <f>IF(OR($A43="",$B43=""),"",B43*'MPTO_working_2-way'!$G42)</f>
        <v>2.0155440414507773</v>
      </c>
      <c r="F43" s="46">
        <f>IF(OR($A43="",$B43=""),"",'MPTO_working_2-way'!D42)</f>
        <v>1.9842635333613092</v>
      </c>
      <c r="G43" s="48">
        <f>IF(OR($A43="",$B43=""),"",'MPTO_working_2-way'!E42)</f>
        <v>2.0159880622468553</v>
      </c>
      <c r="H43" s="46">
        <f>IF(OR($A43="",$B43=""),"",'OddsRatio_working_2-way'!M42)</f>
        <v>1.9842509842514759</v>
      </c>
      <c r="I43" s="46">
        <f>IF(OR($A43="",$B43=""),"",'OddsRatio_working_2-way'!N42)</f>
        <v>2.0160010160015238</v>
      </c>
      <c r="J43" s="46">
        <f>IF('Log_working_2-way'!$D42="","",A43^('Log_working_2-way'!$D42))</f>
        <v>1.9840560014719333</v>
      </c>
      <c r="K43" s="48">
        <f>IF('Log_working_2-way'!$D42="","",B43^('Log_working_2-way'!$D42))</f>
        <v>2.0162023284286739</v>
      </c>
      <c r="L43" s="55">
        <f t="shared" si="11"/>
        <v>0.50385604113110538</v>
      </c>
      <c r="M43" s="55">
        <f t="shared" si="12"/>
        <v>0.49614395886889456</v>
      </c>
      <c r="N43" s="56">
        <v>100</v>
      </c>
      <c r="O43" s="56">
        <f t="shared" si="13"/>
        <v>48.186528497409334</v>
      </c>
      <c r="P43" s="56">
        <f t="shared" si="14"/>
        <v>48.979591836734699</v>
      </c>
      <c r="Q43" s="56">
        <f t="shared" si="15"/>
        <v>51.020408163265309</v>
      </c>
      <c r="R43" s="56">
        <f t="shared" si="16"/>
        <v>51.81347150259068</v>
      </c>
      <c r="S43" s="57">
        <f t="shared" si="17"/>
        <v>-2.8338796658559744</v>
      </c>
      <c r="T43" s="57">
        <f t="shared" si="18"/>
        <v>-2.8338796658559815</v>
      </c>
      <c r="U43" t="s">
        <v>85</v>
      </c>
      <c r="V43" t="s">
        <v>46</v>
      </c>
      <c r="X43" s="40">
        <v>44177</v>
      </c>
      <c r="Y43" s="42" t="s">
        <v>485</v>
      </c>
    </row>
    <row r="44" spans="1:25" ht="15" x14ac:dyDescent="0.25">
      <c r="A44">
        <v>2.1800000000000002</v>
      </c>
      <c r="B44">
        <v>1.74</v>
      </c>
      <c r="C44" s="45">
        <f t="shared" si="10"/>
        <v>3.3428240008436028E-2</v>
      </c>
      <c r="D44" s="46">
        <f>IF(OR($A44="",$B44=""),"",A44*'MPTO_working_2-way'!$G43)</f>
        <v>2.2528735632183907</v>
      </c>
      <c r="E44" s="48">
        <f>IF(OR($A44="",$B44=""),"",B44*'MPTO_working_2-way'!$G43)</f>
        <v>1.7981651376146788</v>
      </c>
      <c r="F44" s="46">
        <f>IF(OR($A44="",$B44=""),"",'MPTO_working_2-way'!D43)</f>
        <v>2.2624358821424311</v>
      </c>
      <c r="G44" s="48">
        <f>IF(OR($A44="",$B44=""),"",'MPTO_working_2-way'!E43)</f>
        <v>1.7921194368326561</v>
      </c>
      <c r="H44" s="46">
        <f>IF(OR($A44="",$B44=""),"",'OddsRatio_working_2-way'!M43)</f>
        <v>2.26277258229445</v>
      </c>
      <c r="I44" s="46">
        <f>IF(OR($A44="",$B44=""),"",'OddsRatio_working_2-way'!N43)</f>
        <v>1.7919082295744857</v>
      </c>
      <c r="J44" s="46">
        <f>IF('Log_working_2-way'!$D43="","",A44^('Log_working_2-way'!$D43))</f>
        <v>2.2671631499443738</v>
      </c>
      <c r="K44" s="48">
        <f>IF('Log_working_2-way'!$D43="","",B44^('Log_working_2-way'!$D43))</f>
        <v>1.7891643629660847</v>
      </c>
      <c r="L44" s="55">
        <f t="shared" si="11"/>
        <v>0.44387755102040816</v>
      </c>
      <c r="M44" s="55">
        <f t="shared" si="12"/>
        <v>0.55612244897959184</v>
      </c>
      <c r="N44" s="56">
        <v>100</v>
      </c>
      <c r="O44" s="56">
        <f t="shared" si="13"/>
        <v>54.128440366972484</v>
      </c>
      <c r="P44" s="56">
        <f t="shared" si="14"/>
        <v>42.528735632183903</v>
      </c>
      <c r="Q44" s="56">
        <f t="shared" si="15"/>
        <v>57.47126436781609</v>
      </c>
      <c r="R44" s="56">
        <f t="shared" si="16"/>
        <v>45.871559633027523</v>
      </c>
      <c r="S44" s="57">
        <f t="shared" si="17"/>
        <v>-3.3428240008436063</v>
      </c>
      <c r="T44" s="57">
        <f t="shared" si="18"/>
        <v>-3.3428240008436205</v>
      </c>
      <c r="U44" t="s">
        <v>269</v>
      </c>
      <c r="V44" t="s">
        <v>82</v>
      </c>
      <c r="X44" s="40">
        <v>44177</v>
      </c>
      <c r="Y44" s="42" t="s">
        <v>496</v>
      </c>
    </row>
    <row r="45" spans="1:25" ht="15" x14ac:dyDescent="0.25">
      <c r="A45">
        <v>2.4700000000000002</v>
      </c>
      <c r="B45">
        <v>1.59</v>
      </c>
      <c r="C45" s="45">
        <f t="shared" si="10"/>
        <v>3.37891172052045E-2</v>
      </c>
      <c r="D45" s="46">
        <f>IF(OR($A45="",$B45=""),"",A45*'MPTO_working_2-way'!$G44)</f>
        <v>2.5534591194968552</v>
      </c>
      <c r="E45" s="48">
        <f>IF(OR($A45="",$B45=""),"",B45*'MPTO_working_2-way'!$G44)</f>
        <v>1.6437246963562753</v>
      </c>
      <c r="F45" s="46">
        <f>IF(OR($A45="",$B45=""),"",'MPTO_working_2-way'!D44)</f>
        <v>2.5775604633610079</v>
      </c>
      <c r="G45" s="48">
        <f>IF(OR($A45="",$B45=""),"",'MPTO_working_2-way'!E44)</f>
        <v>1.6338901254342355</v>
      </c>
      <c r="H45" s="46">
        <f>IF(OR($A45="",$B45=""),"",'OddsRatio_working_2-way'!M44)</f>
        <v>2.5784566588059405</v>
      </c>
      <c r="I45" s="46">
        <f>IF(OR($A45="",$B45=""),"",'OddsRatio_working_2-way'!N44)</f>
        <v>1.6335302236023845</v>
      </c>
      <c r="J45" s="46">
        <f>IF('Log_working_2-way'!$D44="","",A45^('Log_working_2-way'!$D44))</f>
        <v>2.5896826442672194</v>
      </c>
      <c r="K45" s="48">
        <f>IF('Log_working_2-way'!$D44="","",B45^('Log_working_2-way'!$D44))</f>
        <v>1.6290563739914652</v>
      </c>
      <c r="L45" s="55">
        <f t="shared" si="11"/>
        <v>0.39162561576354682</v>
      </c>
      <c r="M45" s="55">
        <f t="shared" si="12"/>
        <v>0.60837438423645318</v>
      </c>
      <c r="N45" s="56">
        <v>100</v>
      </c>
      <c r="O45" s="56">
        <f t="shared" si="13"/>
        <v>59.514170040485837</v>
      </c>
      <c r="P45" s="56">
        <f t="shared" si="14"/>
        <v>37.106918238993707</v>
      </c>
      <c r="Q45" s="56">
        <f t="shared" si="15"/>
        <v>62.893081761006286</v>
      </c>
      <c r="R45" s="56">
        <f t="shared" si="16"/>
        <v>40.48582995951417</v>
      </c>
      <c r="S45" s="57">
        <f t="shared" si="17"/>
        <v>-3.3789117205204491</v>
      </c>
      <c r="T45" s="57">
        <f t="shared" si="18"/>
        <v>-3.3789117205204633</v>
      </c>
      <c r="U45" t="s">
        <v>86</v>
      </c>
      <c r="V45" t="s">
        <v>45</v>
      </c>
      <c r="X45" s="40">
        <v>44177</v>
      </c>
      <c r="Y45" s="42" t="s">
        <v>484</v>
      </c>
    </row>
    <row r="46" spans="1:25" ht="15" x14ac:dyDescent="0.25">
      <c r="A46">
        <v>2.25</v>
      </c>
      <c r="B46">
        <v>1.69</v>
      </c>
      <c r="C46" s="45">
        <f t="shared" si="10"/>
        <v>3.6160420775805502E-2</v>
      </c>
      <c r="D46" s="46">
        <f>IF(OR($A46="",$B46=""),"",A46*'MPTO_working_2-way'!$G45)</f>
        <v>2.3313609467455625</v>
      </c>
      <c r="E46" s="48">
        <f>IF(OR($A46="",$B46=""),"",B46*'MPTO_working_2-way'!$G45)</f>
        <v>1.7511111111111113</v>
      </c>
      <c r="F46" s="46">
        <f>IF(OR($A46="",$B46=""),"",'MPTO_working_2-way'!D45)</f>
        <v>2.3454124903623752</v>
      </c>
      <c r="G46" s="48">
        <f>IF(OR($A46="",$B46=""),"",'MPTO_working_2-way'!E45)</f>
        <v>1.7432664756446994</v>
      </c>
      <c r="H46" s="46">
        <f>IF(OR($A46="",$B46=""),"",'OddsRatio_working_2-way'!M45)</f>
        <v>2.3459547551454145</v>
      </c>
      <c r="I46" s="46">
        <f>IF(OR($A46="",$B46=""),"",'OddsRatio_working_2-way'!N45)</f>
        <v>1.7429670248402687</v>
      </c>
      <c r="J46" s="46">
        <f>IF('Log_working_2-way'!$D45="","",A46^('Log_working_2-way'!$D45))</f>
        <v>2.3524481110664444</v>
      </c>
      <c r="K46" s="48">
        <f>IF('Log_working_2-way'!$D45="","",B46^('Log_working_2-way'!$D45))</f>
        <v>1.7393999014212567</v>
      </c>
      <c r="L46" s="55">
        <f t="shared" si="11"/>
        <v>0.42893401015228422</v>
      </c>
      <c r="M46" s="55">
        <f t="shared" si="12"/>
        <v>0.57106598984771573</v>
      </c>
      <c r="N46" s="56">
        <v>100</v>
      </c>
      <c r="O46" s="56">
        <f t="shared" si="13"/>
        <v>55.55555555555555</v>
      </c>
      <c r="P46" s="56">
        <f t="shared" si="14"/>
        <v>40.828402366863905</v>
      </c>
      <c r="Q46" s="56">
        <f t="shared" si="15"/>
        <v>59.171597633136095</v>
      </c>
      <c r="R46" s="56">
        <f t="shared" si="16"/>
        <v>44.444444444444443</v>
      </c>
      <c r="S46" s="57">
        <f t="shared" si="17"/>
        <v>-3.6160420775805449</v>
      </c>
      <c r="T46" s="57">
        <f t="shared" si="18"/>
        <v>-3.6160420775805378</v>
      </c>
      <c r="U46" t="s">
        <v>270</v>
      </c>
      <c r="V46" t="s">
        <v>209</v>
      </c>
      <c r="X46" s="40">
        <v>44177</v>
      </c>
      <c r="Y46" s="42" t="s">
        <v>484</v>
      </c>
    </row>
    <row r="47" spans="1:25" ht="15" x14ac:dyDescent="0.25">
      <c r="A47">
        <v>2.09</v>
      </c>
      <c r="B47">
        <v>1.79</v>
      </c>
      <c r="C47" s="45">
        <f t="shared" si="10"/>
        <v>3.7128117398625982E-2</v>
      </c>
      <c r="D47" s="46">
        <f>IF(OR($A47="",$B47=""),"",A47*'MPTO_working_2-way'!$G46)</f>
        <v>2.1675977653631282</v>
      </c>
      <c r="E47" s="48">
        <f>IF(OR($A47="",$B47=""),"",B47*'MPTO_working_2-way'!$G46)</f>
        <v>1.8564593301435406</v>
      </c>
      <c r="F47" s="46">
        <f>IF(OR($A47="",$B47=""),"",'MPTO_working_2-way'!D46)</f>
        <v>2.1743628490889537</v>
      </c>
      <c r="G47" s="48">
        <f>IF(OR($A47="",$B47=""),"",'MPTO_working_2-way'!E46)</f>
        <v>1.8515255747197545</v>
      </c>
      <c r="H47" s="46">
        <f>IF(OR($A47="",$B47=""),"",'OddsRatio_working_2-way'!M46)</f>
        <v>2.1746262535134471</v>
      </c>
      <c r="I47" s="46">
        <f>IF(OR($A47="",$B47=""),"",'OddsRatio_working_2-way'!N46)</f>
        <v>1.8513346241060764</v>
      </c>
      <c r="J47" s="46">
        <f>IF('Log_working_2-way'!$D46="","",A47^('Log_working_2-way'!$D46))</f>
        <v>2.177733465070919</v>
      </c>
      <c r="K47" s="48">
        <f>IF('Log_working_2-way'!$D46="","",B47^('Log_working_2-way'!$D46))</f>
        <v>1.8490885498780329</v>
      </c>
      <c r="L47" s="55">
        <f t="shared" si="11"/>
        <v>0.46134020618556709</v>
      </c>
      <c r="M47" s="55">
        <f t="shared" si="12"/>
        <v>0.53865979381443296</v>
      </c>
      <c r="N47" s="56">
        <v>100</v>
      </c>
      <c r="O47" s="56">
        <f t="shared" si="13"/>
        <v>52.153110047846894</v>
      </c>
      <c r="P47" s="56">
        <f t="shared" si="14"/>
        <v>44.134078212290497</v>
      </c>
      <c r="Q47" s="56">
        <f t="shared" si="15"/>
        <v>55.865921787709496</v>
      </c>
      <c r="R47" s="56">
        <f t="shared" si="16"/>
        <v>47.846889952153113</v>
      </c>
      <c r="S47" s="57">
        <f t="shared" si="17"/>
        <v>-3.7128117398626017</v>
      </c>
      <c r="T47" s="57">
        <f t="shared" si="18"/>
        <v>-3.7128117398626159</v>
      </c>
      <c r="U47" t="s">
        <v>271</v>
      </c>
      <c r="V47" t="s">
        <v>272</v>
      </c>
      <c r="X47" s="40">
        <v>44177</v>
      </c>
      <c r="Y47" s="42" t="s">
        <v>487</v>
      </c>
    </row>
    <row r="48" spans="1:25" ht="15" x14ac:dyDescent="0.25">
      <c r="A48">
        <v>1.76</v>
      </c>
      <c r="B48">
        <v>2.13</v>
      </c>
      <c r="C48" s="45">
        <f t="shared" si="10"/>
        <v>3.7665386256935607E-2</v>
      </c>
      <c r="D48" s="46">
        <f>IF(OR($A48="",$B48=""),"",A48*'MPTO_working_2-way'!$G47)</f>
        <v>1.8262910798122067</v>
      </c>
      <c r="E48" s="48">
        <f>IF(OR($A48="",$B48=""),"",B48*'MPTO_working_2-way'!$G47)</f>
        <v>2.2102272727272729</v>
      </c>
      <c r="F48" s="46">
        <f>IF(OR($A48="",$B48=""),"",'MPTO_working_2-way'!D47)</f>
        <v>1.8203360202000585</v>
      </c>
      <c r="G48" s="48">
        <f>IF(OR($A48="",$B48=""),"",'MPTO_working_2-way'!E47)</f>
        <v>2.2190126672191313</v>
      </c>
      <c r="H48" s="46">
        <f>IF(OR($A48="",$B48=""),"",'OddsRatio_working_2-way'!M47)</f>
        <v>1.8201014398727853</v>
      </c>
      <c r="I48" s="46">
        <f>IF(OR($A48="",$B48=""),"",'OddsRatio_working_2-way'!N47)</f>
        <v>2.2193613513897996</v>
      </c>
      <c r="J48" s="46">
        <f>IF('Log_working_2-way'!$D47="","",A48^('Log_working_2-way'!$D47))</f>
        <v>1.8173902621748135</v>
      </c>
      <c r="K48" s="48">
        <f>IF('Log_working_2-way'!$D47="","",B48^('Log_working_2-way'!$D47))</f>
        <v>2.2234058151600675</v>
      </c>
      <c r="L48" s="55">
        <f t="shared" si="11"/>
        <v>0.54755784061696655</v>
      </c>
      <c r="M48" s="55">
        <f t="shared" si="12"/>
        <v>0.45244215938303339</v>
      </c>
      <c r="N48" s="56">
        <v>100</v>
      </c>
      <c r="O48" s="56">
        <f t="shared" si="13"/>
        <v>43.181818181818187</v>
      </c>
      <c r="P48" s="56">
        <f t="shared" si="14"/>
        <v>53.051643192488264</v>
      </c>
      <c r="Q48" s="56">
        <f t="shared" si="15"/>
        <v>46.948356807511736</v>
      </c>
      <c r="R48" s="56">
        <f t="shared" si="16"/>
        <v>56.81818181818182</v>
      </c>
      <c r="S48" s="57">
        <f t="shared" si="17"/>
        <v>-3.7665386256935491</v>
      </c>
      <c r="T48" s="57">
        <f t="shared" si="18"/>
        <v>-3.7665386256935562</v>
      </c>
      <c r="U48" t="s">
        <v>273</v>
      </c>
      <c r="V48" t="s">
        <v>274</v>
      </c>
      <c r="X48" s="40">
        <v>44177</v>
      </c>
      <c r="Y48" s="42" t="s">
        <v>491</v>
      </c>
    </row>
    <row r="49" spans="1:25" ht="15" x14ac:dyDescent="0.25">
      <c r="A49">
        <v>2.15</v>
      </c>
      <c r="B49">
        <v>1.74</v>
      </c>
      <c r="C49" s="45">
        <f t="shared" si="10"/>
        <v>3.9828922747928264E-2</v>
      </c>
      <c r="D49" s="46">
        <f>IF(OR($A49="",$B49=""),"",A49*'MPTO_working_2-way'!$G48)</f>
        <v>2.2356321839080455</v>
      </c>
      <c r="E49" s="48">
        <f>IF(OR($A49="",$B49=""),"",B49*'MPTO_working_2-way'!$G48)</f>
        <v>1.8093023255813951</v>
      </c>
      <c r="F49" s="46">
        <f>IF(OR($A49="",$B49=""),"",'MPTO_working_2-way'!D48)</f>
        <v>2.2461723206244368</v>
      </c>
      <c r="G49" s="48">
        <f>IF(OR($A49="",$B49=""),"",'MPTO_working_2-way'!E48)</f>
        <v>1.8024572392194651</v>
      </c>
      <c r="H49" s="46">
        <f>IF(OR($A49="",$B49=""),"",'OddsRatio_working_2-way'!M48)</f>
        <v>2.2466170438647359</v>
      </c>
      <c r="I49" s="46">
        <f>IF(OR($A49="",$B49=""),"",'OddsRatio_working_2-way'!N48)</f>
        <v>1.8021709673564388</v>
      </c>
      <c r="J49" s="46">
        <f>IF('Log_working_2-way'!$D48="","",A49^('Log_working_2-way'!$D48))</f>
        <v>2.2514857299538718</v>
      </c>
      <c r="K49" s="48">
        <f>IF('Log_working_2-way'!$D48="","",B49^('Log_working_2-way'!$D48))</f>
        <v>1.7990502616731108</v>
      </c>
      <c r="L49" s="55">
        <f t="shared" si="11"/>
        <v>0.44730077120822631</v>
      </c>
      <c r="M49" s="55">
        <f t="shared" si="12"/>
        <v>0.5526992287917738</v>
      </c>
      <c r="N49" s="56">
        <v>100</v>
      </c>
      <c r="O49" s="56">
        <f t="shared" si="13"/>
        <v>53.488372093023258</v>
      </c>
      <c r="P49" s="56">
        <f t="shared" si="14"/>
        <v>42.528735632183903</v>
      </c>
      <c r="Q49" s="56">
        <f t="shared" si="15"/>
        <v>57.47126436781609</v>
      </c>
      <c r="R49" s="56">
        <f t="shared" si="16"/>
        <v>46.511627906976742</v>
      </c>
      <c r="S49" s="57">
        <f t="shared" si="17"/>
        <v>-3.9828922747928317</v>
      </c>
      <c r="T49" s="57">
        <f t="shared" si="18"/>
        <v>-3.9828922747928388</v>
      </c>
      <c r="U49" t="s">
        <v>43</v>
      </c>
      <c r="V49" t="s">
        <v>275</v>
      </c>
      <c r="X49" s="40">
        <v>44177</v>
      </c>
      <c r="Y49" s="42" t="s">
        <v>504</v>
      </c>
    </row>
    <row r="50" spans="1:25" ht="15" x14ac:dyDescent="0.25">
      <c r="A50">
        <v>1.97</v>
      </c>
      <c r="B50">
        <v>1.9</v>
      </c>
      <c r="C50" s="45">
        <f t="shared" si="10"/>
        <v>3.3930002671653803E-2</v>
      </c>
      <c r="D50" s="46">
        <f>IF(OR($A50="",$B50=""),"",A50*'MPTO_working_2-way'!$G49)</f>
        <v>2.0368421052631578</v>
      </c>
      <c r="E50" s="48">
        <f>IF(OR($A50="",$B50=""),"",B50*'MPTO_working_2-way'!$G49)</f>
        <v>1.9644670050761421</v>
      </c>
      <c r="F50" s="46">
        <f>IF(OR($A50="",$B50=""),"",'MPTO_working_2-way'!D49)</f>
        <v>2.0381159814865235</v>
      </c>
      <c r="G50" s="48">
        <f>IF(OR($A50="",$B50=""),"",'MPTO_working_2-way'!E49)</f>
        <v>1.9632835038027801</v>
      </c>
      <c r="H50" s="46">
        <f>IF(OR($A50="",$B50=""),"",'OddsRatio_working_2-way'!M49)</f>
        <v>2.0381607668264961</v>
      </c>
      <c r="I50" s="46">
        <f>IF(OR($A50="",$B50=""),"",'OddsRatio_working_2-way'!N49)</f>
        <v>1.963241948601903</v>
      </c>
      <c r="J50" s="46">
        <f>IF('Log_working_2-way'!$D49="","",A50^('Log_working_2-way'!$D49))</f>
        <v>2.0387414625037734</v>
      </c>
      <c r="K50" s="48">
        <f>IF('Log_working_2-way'!$D49="","",B50^('Log_working_2-way'!$D49))</f>
        <v>1.9627034600020314</v>
      </c>
      <c r="L50" s="55">
        <f t="shared" si="11"/>
        <v>0.49095607235142119</v>
      </c>
      <c r="M50" s="55">
        <f t="shared" si="12"/>
        <v>0.50904392764857886</v>
      </c>
      <c r="N50" s="56">
        <v>100</v>
      </c>
      <c r="O50" s="56">
        <f t="shared" si="13"/>
        <v>49.238578680203041</v>
      </c>
      <c r="P50" s="56">
        <f t="shared" si="14"/>
        <v>47.368421052631575</v>
      </c>
      <c r="Q50" s="56">
        <f t="shared" si="15"/>
        <v>52.631578947368418</v>
      </c>
      <c r="R50" s="56">
        <f t="shared" si="16"/>
        <v>50.761421319796952</v>
      </c>
      <c r="S50" s="57">
        <f t="shared" si="17"/>
        <v>-3.3930002671653767</v>
      </c>
      <c r="T50" s="57">
        <f t="shared" si="18"/>
        <v>-3.3930002671653767</v>
      </c>
      <c r="U50" t="s">
        <v>276</v>
      </c>
      <c r="V50" t="s">
        <v>277</v>
      </c>
      <c r="X50" s="40">
        <v>44177</v>
      </c>
      <c r="Y50" s="42" t="s">
        <v>482</v>
      </c>
    </row>
    <row r="51" spans="1:25" ht="15" x14ac:dyDescent="0.25">
      <c r="A51">
        <v>2.06</v>
      </c>
      <c r="B51">
        <v>1.82</v>
      </c>
      <c r="C51" s="45">
        <f t="shared" si="10"/>
        <v>3.4887442654432999E-2</v>
      </c>
      <c r="D51" s="46">
        <f>IF(OR($A51="",$B51=""),"",A51*'MPTO_working_2-way'!$G50)</f>
        <v>2.1318681318681318</v>
      </c>
      <c r="E51" s="48">
        <f>IF(OR($A51="",$B51=""),"",B51*'MPTO_working_2-way'!$G50)</f>
        <v>1.883495145631068</v>
      </c>
      <c r="F51" s="46">
        <f>IF(OR($A51="",$B51=""),"",'MPTO_working_2-way'!D50)</f>
        <v>2.1367833124358828</v>
      </c>
      <c r="G51" s="48">
        <f>IF(OR($A51="",$B51=""),"",'MPTO_working_2-way'!E50)</f>
        <v>1.8796751228316457</v>
      </c>
      <c r="H51" s="46">
        <f>IF(OR($A51="",$B51=""),"",'OddsRatio_working_2-way'!M50)</f>
        <v>2.1369621483713819</v>
      </c>
      <c r="I51" s="46">
        <f>IF(OR($A51="",$B51=""),"",'OddsRatio_working_2-way'!N50)</f>
        <v>1.8795367562872962</v>
      </c>
      <c r="J51" s="46">
        <f>IF('Log_working_2-way'!$D50="","",A51^('Log_working_2-way'!$D50))</f>
        <v>2.139211690905316</v>
      </c>
      <c r="K51" s="48">
        <f>IF('Log_working_2-way'!$D50="","",B51^('Log_working_2-way'!$D50))</f>
        <v>1.8777999804454721</v>
      </c>
      <c r="L51" s="55">
        <f t="shared" si="11"/>
        <v>0.46907216494845361</v>
      </c>
      <c r="M51" s="55">
        <f t="shared" si="12"/>
        <v>0.53092783505154639</v>
      </c>
      <c r="N51" s="56">
        <v>100</v>
      </c>
      <c r="O51" s="56">
        <f t="shared" si="13"/>
        <v>51.456310679611654</v>
      </c>
      <c r="P51" s="56">
        <f t="shared" si="14"/>
        <v>45.054945054945051</v>
      </c>
      <c r="Q51" s="56">
        <f t="shared" si="15"/>
        <v>54.945054945054942</v>
      </c>
      <c r="R51" s="56">
        <f t="shared" si="16"/>
        <v>48.543689320388353</v>
      </c>
      <c r="S51" s="57">
        <f t="shared" si="17"/>
        <v>-3.4887442654432874</v>
      </c>
      <c r="T51" s="57">
        <f t="shared" si="18"/>
        <v>-3.4887442654433016</v>
      </c>
      <c r="U51" t="s">
        <v>278</v>
      </c>
      <c r="V51" t="s">
        <v>279</v>
      </c>
      <c r="X51" s="40">
        <v>44177</v>
      </c>
      <c r="Y51" s="42" t="s">
        <v>482</v>
      </c>
    </row>
    <row r="52" spans="1:25" ht="15" x14ac:dyDescent="0.25">
      <c r="A52">
        <v>1.99</v>
      </c>
      <c r="B52">
        <v>1.88</v>
      </c>
      <c r="C52" s="45">
        <f t="shared" si="10"/>
        <v>3.4427456431091574E-2</v>
      </c>
      <c r="D52" s="46">
        <f>IF(OR($A52="",$B52=""),"",A52*'MPTO_working_2-way'!$G51)</f>
        <v>2.0585106382978724</v>
      </c>
      <c r="E52" s="48">
        <f>IF(OR($A52="",$B52=""),"",B52*'MPTO_working_2-way'!$G51)</f>
        <v>1.9447236180904521</v>
      </c>
      <c r="F52" s="46">
        <f>IF(OR($A52="",$B52=""),"",'MPTO_working_2-way'!D51)</f>
        <v>2.0605860321656753</v>
      </c>
      <c r="G52" s="48">
        <f>IF(OR($A52="",$B52=""),"",'MPTO_working_2-way'!E51)</f>
        <v>1.9428749480681344</v>
      </c>
      <c r="H52" s="46">
        <f>IF(OR($A52="",$B52=""),"",'OddsRatio_working_2-way'!M51)</f>
        <v>2.0606601717798219</v>
      </c>
      <c r="I52" s="46">
        <f>IF(OR($A52="",$B52=""),"",'OddsRatio_working_2-way'!N51)</f>
        <v>1.9428090415820634</v>
      </c>
      <c r="J52" s="46">
        <f>IF('Log_working_2-way'!$D51="","",A52^('Log_working_2-way'!$D51))</f>
        <v>2.0616072733158419</v>
      </c>
      <c r="K52" s="48">
        <f>IF('Log_working_2-way'!$D51="","",B52^('Log_working_2-way'!$D51))</f>
        <v>1.9419679246135251</v>
      </c>
      <c r="L52" s="55">
        <f t="shared" si="11"/>
        <v>0.48578811369509045</v>
      </c>
      <c r="M52" s="55">
        <f t="shared" si="12"/>
        <v>0.51421188630490955</v>
      </c>
      <c r="N52" s="56">
        <v>100</v>
      </c>
      <c r="O52" s="56">
        <f t="shared" si="13"/>
        <v>49.748743718592962</v>
      </c>
      <c r="P52" s="56">
        <f t="shared" si="14"/>
        <v>46.808510638297875</v>
      </c>
      <c r="Q52" s="56">
        <f t="shared" si="15"/>
        <v>53.191489361702125</v>
      </c>
      <c r="R52" s="56">
        <f t="shared" si="16"/>
        <v>50.251256281407031</v>
      </c>
      <c r="S52" s="57">
        <f t="shared" si="17"/>
        <v>-3.4427456431091628</v>
      </c>
      <c r="T52" s="57">
        <f t="shared" si="18"/>
        <v>-3.4427456431091557</v>
      </c>
      <c r="U52" t="s">
        <v>83</v>
      </c>
      <c r="V52" t="s">
        <v>280</v>
      </c>
      <c r="X52" s="40">
        <v>44177</v>
      </c>
      <c r="Y52" s="42" t="s">
        <v>485</v>
      </c>
    </row>
    <row r="53" spans="1:25" ht="15" x14ac:dyDescent="0.25">
      <c r="A53">
        <v>2.13</v>
      </c>
      <c r="B53">
        <v>1.76</v>
      </c>
      <c r="C53" s="45">
        <f t="shared" si="10"/>
        <v>3.7665386256935607E-2</v>
      </c>
      <c r="D53" s="46">
        <f>IF(OR($A53="",$B53=""),"",A53*'MPTO_working_2-way'!$G52)</f>
        <v>2.2102272727272729</v>
      </c>
      <c r="E53" s="48">
        <f>IF(OR($A53="",$B53=""),"",B53*'MPTO_working_2-way'!$G52)</f>
        <v>1.8262910798122067</v>
      </c>
      <c r="F53" s="46">
        <f>IF(OR($A53="",$B53=""),"",'MPTO_working_2-way'!D52)</f>
        <v>2.2190126672191313</v>
      </c>
      <c r="G53" s="48">
        <f>IF(OR($A53="",$B53=""),"",'MPTO_working_2-way'!E52)</f>
        <v>1.8203360202000585</v>
      </c>
      <c r="H53" s="46">
        <f>IF(OR($A53="",$B53=""),"",'OddsRatio_working_2-way'!M52)</f>
        <v>2.2193613513897996</v>
      </c>
      <c r="I53" s="46">
        <f>IF(OR($A53="",$B53=""),"",'OddsRatio_working_2-way'!N52)</f>
        <v>1.8201014398727853</v>
      </c>
      <c r="J53" s="46">
        <f>IF('Log_working_2-way'!$D52="","",A53^('Log_working_2-way'!$D52))</f>
        <v>2.2234058151600675</v>
      </c>
      <c r="K53" s="48">
        <f>IF('Log_working_2-way'!$D52="","",B53^('Log_working_2-way'!$D52))</f>
        <v>1.8173902621748135</v>
      </c>
      <c r="L53" s="55">
        <f t="shared" si="11"/>
        <v>0.45244215938303339</v>
      </c>
      <c r="M53" s="55">
        <f t="shared" si="12"/>
        <v>0.54755784061696655</v>
      </c>
      <c r="N53" s="56">
        <v>100</v>
      </c>
      <c r="O53" s="56">
        <f t="shared" si="13"/>
        <v>53.051643192488264</v>
      </c>
      <c r="P53" s="56">
        <f t="shared" si="14"/>
        <v>43.181818181818187</v>
      </c>
      <c r="Q53" s="56">
        <f t="shared" si="15"/>
        <v>56.81818181818182</v>
      </c>
      <c r="R53" s="56">
        <f t="shared" si="16"/>
        <v>46.948356807511736</v>
      </c>
      <c r="S53" s="57">
        <f t="shared" si="17"/>
        <v>-3.7665386256935562</v>
      </c>
      <c r="T53" s="57">
        <f t="shared" si="18"/>
        <v>-3.7665386256935491</v>
      </c>
      <c r="U53" t="s">
        <v>281</v>
      </c>
      <c r="V53" t="s">
        <v>282</v>
      </c>
      <c r="X53" s="40">
        <v>44177</v>
      </c>
      <c r="Y53" s="42" t="s">
        <v>500</v>
      </c>
    </row>
    <row r="54" spans="1:25" ht="15" x14ac:dyDescent="0.25">
      <c r="A54">
        <v>2.36</v>
      </c>
      <c r="B54">
        <v>1.63</v>
      </c>
      <c r="C54" s="45">
        <f t="shared" si="10"/>
        <v>3.7225746074659449E-2</v>
      </c>
      <c r="D54" s="46">
        <f>IF(OR($A54="",$B54=""),"",A54*'MPTO_working_2-way'!$G53)</f>
        <v>2.447852760736196</v>
      </c>
      <c r="E54" s="48">
        <f>IF(OR($A54="",$B54=""),"",B54*'MPTO_working_2-way'!$G53)</f>
        <v>1.6906779661016949</v>
      </c>
      <c r="F54" s="46">
        <f>IF(OR($A54="",$B54=""),"",'MPTO_working_2-way'!D53)</f>
        <v>2.4684291581108826</v>
      </c>
      <c r="G54" s="48">
        <f>IF(OR($A54="",$B54=""),"",'MPTO_working_2-way'!E53)</f>
        <v>1.6809998252053835</v>
      </c>
      <c r="H54" s="46">
        <f>IF(OR($A54="",$B54=""),"",'OddsRatio_working_2-way'!M53)</f>
        <v>2.4692617733849058</v>
      </c>
      <c r="I54" s="46">
        <f>IF(OR($A54="",$B54=""),"",'OddsRatio_working_2-way'!N53)</f>
        <v>1.6806139097297725</v>
      </c>
      <c r="J54" s="46">
        <f>IF('Log_working_2-way'!$D53="","",A54^('Log_working_2-way'!$D53))</f>
        <v>2.4788363298437481</v>
      </c>
      <c r="K54" s="48">
        <f>IF('Log_working_2-way'!$D53="","",B54^('Log_working_2-way'!$D53))</f>
        <v>1.6762073529161199</v>
      </c>
      <c r="L54" s="55">
        <f t="shared" si="11"/>
        <v>0.40852130325814545</v>
      </c>
      <c r="M54" s="55">
        <f t="shared" si="12"/>
        <v>0.5914786967418546</v>
      </c>
      <c r="N54" s="56">
        <v>100</v>
      </c>
      <c r="O54" s="56">
        <f t="shared" si="13"/>
        <v>57.627118644067799</v>
      </c>
      <c r="P54" s="56">
        <f t="shared" si="14"/>
        <v>38.650306748466257</v>
      </c>
      <c r="Q54" s="56">
        <f t="shared" si="15"/>
        <v>61.349693251533743</v>
      </c>
      <c r="R54" s="56">
        <f t="shared" si="16"/>
        <v>42.372881355932208</v>
      </c>
      <c r="S54" s="57">
        <f t="shared" si="17"/>
        <v>-3.722574607465944</v>
      </c>
      <c r="T54" s="57">
        <f t="shared" si="18"/>
        <v>-3.7225746074659511</v>
      </c>
      <c r="U54" t="s">
        <v>283</v>
      </c>
      <c r="V54" t="s">
        <v>284</v>
      </c>
      <c r="X54" s="40">
        <v>44177</v>
      </c>
      <c r="Y54" s="42" t="s">
        <v>505</v>
      </c>
    </row>
    <row r="55" spans="1:25" ht="15" x14ac:dyDescent="0.25">
      <c r="A55">
        <v>1.81</v>
      </c>
      <c r="B55">
        <v>2.06</v>
      </c>
      <c r="C55" s="45">
        <f t="shared" si="10"/>
        <v>3.7923081049187513E-2</v>
      </c>
      <c r="D55" s="46">
        <f>IF(OR($A55="",$B55=""),"",A55*'MPTO_working_2-way'!$G54)</f>
        <v>1.8786407766990294</v>
      </c>
      <c r="E55" s="48">
        <f>IF(OR($A55="",$B55=""),"",B55*'MPTO_working_2-way'!$G54)</f>
        <v>2.1381215469613264</v>
      </c>
      <c r="F55" s="46">
        <f>IF(OR($A55="",$B55=""),"",'MPTO_working_2-way'!D54)</f>
        <v>1.8743276529432467</v>
      </c>
      <c r="G55" s="48">
        <f>IF(OR($A55="",$B55=""),"",'MPTO_working_2-way'!E54)</f>
        <v>2.1437359857413907</v>
      </c>
      <c r="H55" s="46">
        <f>IF(OR($A55="",$B55=""),"",'OddsRatio_working_2-way'!M54)</f>
        <v>1.8741572761215382</v>
      </c>
      <c r="I55" s="46">
        <f>IF(OR($A55="",$B55=""),"",'OddsRatio_working_2-way'!N54)</f>
        <v>2.1439589045541121</v>
      </c>
      <c r="J55" s="46">
        <f>IF('Log_working_2-way'!$D54="","",A55^('Log_working_2-way'!$D54))</f>
        <v>1.8721919326638379</v>
      </c>
      <c r="K55" s="48">
        <f>IF('Log_working_2-way'!$D54="","",B55^('Log_working_2-way'!$D54))</f>
        <v>2.1465366309290381</v>
      </c>
      <c r="L55" s="55">
        <f t="shared" si="11"/>
        <v>0.53229974160206706</v>
      </c>
      <c r="M55" s="55">
        <f t="shared" si="12"/>
        <v>0.46770025839793272</v>
      </c>
      <c r="N55" s="56">
        <v>100</v>
      </c>
      <c r="O55" s="56">
        <f t="shared" si="13"/>
        <v>44.751381215469614</v>
      </c>
      <c r="P55" s="56">
        <f t="shared" si="14"/>
        <v>51.456310679611654</v>
      </c>
      <c r="Q55" s="56">
        <f t="shared" si="15"/>
        <v>48.543689320388353</v>
      </c>
      <c r="R55" s="56">
        <f t="shared" si="16"/>
        <v>55.248618784530393</v>
      </c>
      <c r="S55" s="57">
        <f t="shared" si="17"/>
        <v>-3.7923081049187388</v>
      </c>
      <c r="T55" s="57">
        <f t="shared" si="18"/>
        <v>-3.7923081049187388</v>
      </c>
      <c r="U55" t="s">
        <v>285</v>
      </c>
      <c r="V55" t="s">
        <v>286</v>
      </c>
      <c r="X55" s="40">
        <v>44177</v>
      </c>
      <c r="Y55" s="42" t="s">
        <v>480</v>
      </c>
    </row>
    <row r="56" spans="1:25" ht="15" x14ac:dyDescent="0.25">
      <c r="A56">
        <v>1.7</v>
      </c>
      <c r="B56">
        <v>2.21</v>
      </c>
      <c r="C56" s="45">
        <f t="shared" si="10"/>
        <v>4.0723981900452566E-2</v>
      </c>
      <c r="D56" s="46">
        <f>IF(OR($A56="",$B56=""),"",A56*'MPTO_working_2-way'!$G55)</f>
        <v>1.7692307692307694</v>
      </c>
      <c r="E56" s="48">
        <f>IF(OR($A56="",$B56=""),"",B56*'MPTO_working_2-way'!$G55)</f>
        <v>2.3000000000000003</v>
      </c>
      <c r="F56" s="46">
        <f>IF(OR($A56="",$B56=""),"",'MPTO_working_2-way'!D55)</f>
        <v>1.760956175298805</v>
      </c>
      <c r="G56" s="48">
        <f>IF(OR($A56="",$B56=""),"",'MPTO_working_2-way'!E55)</f>
        <v>2.3141361256544504</v>
      </c>
      <c r="H56" s="46">
        <f>IF(OR($A56="",$B56=""),"",'OddsRatio_working_2-way'!M55)</f>
        <v>1.7606000241218864</v>
      </c>
      <c r="I56" s="46">
        <f>IF(OR($A56="",$B56=""),"",'OddsRatio_working_2-way'!N55)</f>
        <v>2.3147514702678329</v>
      </c>
      <c r="J56" s="46">
        <f>IF('Log_working_2-way'!$D55="","",A56^('Log_working_2-way'!$D55))</f>
        <v>1.7568261065137158</v>
      </c>
      <c r="K56" s="48">
        <f>IF('Log_working_2-way'!$D55="","",B56^('Log_working_2-way'!$D55))</f>
        <v>2.3213074858188989</v>
      </c>
      <c r="L56" s="55">
        <f t="shared" si="11"/>
        <v>0.56521739130434778</v>
      </c>
      <c r="M56" s="55">
        <f t="shared" si="12"/>
        <v>0.43478260869565211</v>
      </c>
      <c r="N56" s="56">
        <v>100</v>
      </c>
      <c r="O56" s="56">
        <f t="shared" si="13"/>
        <v>41.176470588235297</v>
      </c>
      <c r="P56" s="56">
        <f t="shared" si="14"/>
        <v>54.751131221719454</v>
      </c>
      <c r="Q56" s="56">
        <f t="shared" si="15"/>
        <v>45.248868778280546</v>
      </c>
      <c r="R56" s="56">
        <f t="shared" si="16"/>
        <v>58.82352941176471</v>
      </c>
      <c r="S56" s="57">
        <f t="shared" si="17"/>
        <v>-4.0723981900452486</v>
      </c>
      <c r="T56" s="57">
        <f t="shared" si="18"/>
        <v>-4.0723981900452557</v>
      </c>
      <c r="U56" t="s">
        <v>287</v>
      </c>
      <c r="V56" t="s">
        <v>288</v>
      </c>
      <c r="X56" s="40">
        <v>44177</v>
      </c>
      <c r="Y56" s="42" t="s">
        <v>494</v>
      </c>
    </row>
    <row r="57" spans="1:25" ht="15" x14ac:dyDescent="0.25">
      <c r="A57">
        <v>2.0099999999999998</v>
      </c>
      <c r="B57">
        <v>1.86</v>
      </c>
      <c r="C57" s="45">
        <f t="shared" si="10"/>
        <v>3.5146846413095734E-2</v>
      </c>
      <c r="D57" s="46">
        <f>IF(OR($A57="",$B57=""),"",A57*'MPTO_working_2-way'!$G56)</f>
        <v>2.0806451612903221</v>
      </c>
      <c r="E57" s="48">
        <f>IF(OR($A57="",$B57=""),"",B57*'MPTO_working_2-way'!$G56)</f>
        <v>1.9253731343283582</v>
      </c>
      <c r="F57" s="46">
        <f>IF(OR($A57="",$B57=""),"",'MPTO_working_2-way'!D56)</f>
        <v>2.0835980605249955</v>
      </c>
      <c r="G57" s="48">
        <f>IF(OR($A57="",$B57=""),"",'MPTO_working_2-way'!E56)</f>
        <v>1.9228514118191637</v>
      </c>
      <c r="H57" s="46">
        <f>IF(OR($A57="",$B57=""),"",'OddsRatio_working_2-way'!M56)</f>
        <v>2.0837059585750928</v>
      </c>
      <c r="I57" s="46">
        <f>IF(OR($A57="",$B57=""),"",'OddsRatio_working_2-way'!N56)</f>
        <v>1.9227595290837431</v>
      </c>
      <c r="J57" s="46">
        <f>IF('Log_working_2-way'!$D56="","",A57^('Log_working_2-way'!$D56))</f>
        <v>2.0850553480183369</v>
      </c>
      <c r="K57" s="48">
        <f>IF('Log_working_2-way'!$D56="","",B57^('Log_working_2-way'!$D56))</f>
        <v>1.9216119729065091</v>
      </c>
      <c r="L57" s="55">
        <f t="shared" si="11"/>
        <v>0.48062015503875982</v>
      </c>
      <c r="M57" s="55">
        <f t="shared" si="12"/>
        <v>0.51937984496124034</v>
      </c>
      <c r="N57" s="56">
        <v>100</v>
      </c>
      <c r="O57" s="56">
        <f t="shared" si="13"/>
        <v>50.248756218905463</v>
      </c>
      <c r="P57" s="56">
        <f t="shared" si="14"/>
        <v>46.236559139784944</v>
      </c>
      <c r="Q57" s="56">
        <f t="shared" si="15"/>
        <v>53.763440860215049</v>
      </c>
      <c r="R57" s="56">
        <f t="shared" si="16"/>
        <v>49.751243781094537</v>
      </c>
      <c r="S57" s="57">
        <f t="shared" si="17"/>
        <v>-3.5146846413095858</v>
      </c>
      <c r="T57" s="57">
        <f t="shared" si="18"/>
        <v>-3.5146846413095929</v>
      </c>
      <c r="U57" t="s">
        <v>289</v>
      </c>
      <c r="V57" t="s">
        <v>290</v>
      </c>
      <c r="X57" s="40">
        <v>44177</v>
      </c>
      <c r="Y57" s="42" t="s">
        <v>485</v>
      </c>
    </row>
    <row r="58" spans="1:25" ht="15" x14ac:dyDescent="0.25">
      <c r="A58">
        <v>2.12</v>
      </c>
      <c r="B58">
        <v>1.76</v>
      </c>
      <c r="C58" s="45">
        <f t="shared" si="10"/>
        <v>3.9879931389365408E-2</v>
      </c>
      <c r="D58" s="46">
        <f>IF(OR($A58="",$B58=""),"",A58*'MPTO_working_2-way'!$G57)</f>
        <v>2.2045454545454546</v>
      </c>
      <c r="E58" s="48">
        <f>IF(OR($A58="",$B58=""),"",B58*'MPTO_working_2-way'!$G57)</f>
        <v>1.8301886792452831</v>
      </c>
      <c r="F58" s="46">
        <f>IF(OR($A58="",$B58=""),"",'MPTO_working_2-way'!D57)</f>
        <v>2.213573801613669</v>
      </c>
      <c r="G58" s="48">
        <f>IF(OR($A58="",$B58=""),"",'MPTO_working_2-way'!E57)</f>
        <v>1.8240125146656239</v>
      </c>
      <c r="H58" s="46">
        <f>IF(OR($A58="",$B58=""),"",'OddsRatio_working_2-way'!M57)</f>
        <v>2.2139539573337679</v>
      </c>
      <c r="I58" s="46">
        <f>IF(OR($A58="",$B58=""),"",'OddsRatio_working_2-way'!N57)</f>
        <v>1.8237544710479137</v>
      </c>
      <c r="J58" s="46">
        <f>IF('Log_working_2-way'!$D57="","",A58^('Log_working_2-way'!$D57))</f>
        <v>2.2181187217362539</v>
      </c>
      <c r="K58" s="48">
        <f>IF('Log_working_2-way'!$D57="","",B58^('Log_working_2-way'!$D57))</f>
        <v>1.8209380433579214</v>
      </c>
      <c r="L58" s="55">
        <f t="shared" si="11"/>
        <v>0.45360824742268041</v>
      </c>
      <c r="M58" s="55">
        <f t="shared" si="12"/>
        <v>0.54639175257731953</v>
      </c>
      <c r="N58" s="56">
        <v>100</v>
      </c>
      <c r="O58" s="56">
        <f t="shared" si="13"/>
        <v>52.830188679245275</v>
      </c>
      <c r="P58" s="56">
        <f t="shared" si="14"/>
        <v>43.181818181818187</v>
      </c>
      <c r="Q58" s="56">
        <f t="shared" si="15"/>
        <v>56.81818181818182</v>
      </c>
      <c r="R58" s="56">
        <f t="shared" si="16"/>
        <v>47.169811320754711</v>
      </c>
      <c r="S58" s="57">
        <f t="shared" si="17"/>
        <v>-3.9879931389365453</v>
      </c>
      <c r="T58" s="57">
        <f t="shared" si="18"/>
        <v>-3.987993138936524</v>
      </c>
      <c r="U58" t="s">
        <v>84</v>
      </c>
      <c r="V58" t="s">
        <v>291</v>
      </c>
      <c r="X58" s="40">
        <v>44177</v>
      </c>
      <c r="Y58" s="42" t="s">
        <v>490</v>
      </c>
    </row>
    <row r="59" spans="1:25" ht="15" x14ac:dyDescent="0.25">
      <c r="A59">
        <v>2.02</v>
      </c>
      <c r="B59">
        <v>1.85</v>
      </c>
      <c r="C59" s="45">
        <f t="shared" si="10"/>
        <v>3.5590045491035394E-2</v>
      </c>
      <c r="D59" s="46">
        <f>IF(OR($A59="",$B59=""),"",A59*'MPTO_working_2-way'!$G58)</f>
        <v>2.0918918918918914</v>
      </c>
      <c r="E59" s="48">
        <f>IF(OR($A59="",$B59=""),"",B59*'MPTO_working_2-way'!$G58)</f>
        <v>1.9158415841584155</v>
      </c>
      <c r="F59" s="46">
        <f>IF(OR($A59="",$B59=""),"",'MPTO_working_2-way'!D58)</f>
        <v>2.0953181945612553</v>
      </c>
      <c r="G59" s="48">
        <f>IF(OR($A59="",$B59=""),"",'MPTO_working_2-way'!E58)</f>
        <v>1.9129767084719731</v>
      </c>
      <c r="H59" s="46">
        <f>IF(OR($A59="",$B59=""),"",'OddsRatio_working_2-way'!M58)</f>
        <v>2.0954451150103317</v>
      </c>
      <c r="I59" s="46">
        <f>IF(OR($A59="",$B59=""),"",'OddsRatio_working_2-way'!N58)</f>
        <v>1.9128709291752766</v>
      </c>
      <c r="J59" s="46">
        <f>IF('Log_working_2-way'!$D58="","",A59^('Log_working_2-way'!$D58))</f>
        <v>2.0970120716987148</v>
      </c>
      <c r="K59" s="48">
        <f>IF('Log_working_2-way'!$D58="","",B59^('Log_working_2-way'!$D58))</f>
        <v>1.9115669971173959</v>
      </c>
      <c r="L59" s="55">
        <f t="shared" si="11"/>
        <v>0.47803617571059442</v>
      </c>
      <c r="M59" s="55">
        <f t="shared" si="12"/>
        <v>0.5219638242894058</v>
      </c>
      <c r="N59" s="56">
        <v>100</v>
      </c>
      <c r="O59" s="56">
        <f t="shared" si="13"/>
        <v>50.495049504950494</v>
      </c>
      <c r="P59" s="56">
        <f t="shared" si="14"/>
        <v>45.945945945945937</v>
      </c>
      <c r="Q59" s="56">
        <f t="shared" si="15"/>
        <v>54.054054054054049</v>
      </c>
      <c r="R59" s="56">
        <f t="shared" si="16"/>
        <v>49.504950495049506</v>
      </c>
      <c r="S59" s="57">
        <f t="shared" si="17"/>
        <v>-3.5590045491035553</v>
      </c>
      <c r="T59" s="57">
        <f t="shared" si="18"/>
        <v>-3.5590045491035696</v>
      </c>
      <c r="U59" t="s">
        <v>292</v>
      </c>
      <c r="V59" t="s">
        <v>293</v>
      </c>
      <c r="X59" s="40">
        <v>44177</v>
      </c>
      <c r="Y59" s="42" t="s">
        <v>502</v>
      </c>
    </row>
    <row r="60" spans="1:25" ht="15" x14ac:dyDescent="0.25">
      <c r="A60">
        <v>2.06</v>
      </c>
      <c r="B60">
        <v>1.83</v>
      </c>
      <c r="C60" s="45">
        <f t="shared" si="10"/>
        <v>3.1884980635577431E-2</v>
      </c>
      <c r="D60" s="46">
        <f>IF(OR($A60="",$B60=""),"",A60*'MPTO_working_2-way'!$G59)</f>
        <v>2.1256830601092895</v>
      </c>
      <c r="E60" s="48">
        <f>IF(OR($A60="",$B60=""),"",B60*'MPTO_working_2-way'!$G59)</f>
        <v>1.8883495145631068</v>
      </c>
      <c r="F60" s="46">
        <f>IF(OR($A60="",$B60=""),"",'MPTO_working_2-way'!D59)</f>
        <v>2.1299508446804905</v>
      </c>
      <c r="G60" s="48">
        <f>IF(OR($A60="",$B60=""),"",'MPTO_working_2-way'!E59)</f>
        <v>1.8849942497124856</v>
      </c>
      <c r="H60" s="46">
        <f>IF(OR($A60="",$B60=""),"",'OddsRatio_working_2-way'!M59)</f>
        <v>2.1300922235529893</v>
      </c>
      <c r="I60" s="46">
        <f>IF(OR($A60="",$B60=""),"",'OddsRatio_working_2-way'!N59)</f>
        <v>1.8848835335367746</v>
      </c>
      <c r="J60" s="46">
        <f>IF('Log_working_2-way'!$D59="","",A60^('Log_working_2-way'!$D59))</f>
        <v>2.1320394516231058</v>
      </c>
      <c r="K60" s="48">
        <f>IF('Log_working_2-way'!$D59="","",B60^('Log_working_2-way'!$D59))</f>
        <v>1.8833614398916756</v>
      </c>
      <c r="L60" s="55">
        <f t="shared" si="11"/>
        <v>0.47043701799485865</v>
      </c>
      <c r="M60" s="55">
        <f t="shared" si="12"/>
        <v>0.5295629820051414</v>
      </c>
      <c r="N60" s="56">
        <v>100</v>
      </c>
      <c r="O60" s="56">
        <f t="shared" si="13"/>
        <v>51.456310679611654</v>
      </c>
      <c r="P60" s="56">
        <f t="shared" si="14"/>
        <v>45.355191256830594</v>
      </c>
      <c r="Q60" s="56">
        <f t="shared" si="15"/>
        <v>54.644808743169392</v>
      </c>
      <c r="R60" s="56">
        <f t="shared" si="16"/>
        <v>48.543689320388353</v>
      </c>
      <c r="S60" s="57">
        <f t="shared" si="17"/>
        <v>-3.1884980635577378</v>
      </c>
      <c r="T60" s="57">
        <f t="shared" si="18"/>
        <v>-3.1884980635577591</v>
      </c>
      <c r="U60" t="s">
        <v>294</v>
      </c>
      <c r="V60" t="s">
        <v>295</v>
      </c>
      <c r="X60" s="40">
        <v>44177</v>
      </c>
      <c r="Y60" s="42" t="s">
        <v>501</v>
      </c>
    </row>
    <row r="61" spans="1:25" ht="15" x14ac:dyDescent="0.25">
      <c r="A61">
        <v>1.88</v>
      </c>
      <c r="B61">
        <v>2</v>
      </c>
      <c r="C61" s="45">
        <f t="shared" si="10"/>
        <v>3.1914893617021267E-2</v>
      </c>
      <c r="D61" s="46">
        <f>IF(OR($A61="",$B61=""),"",A61*'MPTO_working_2-way'!$G60)</f>
        <v>1.94</v>
      </c>
      <c r="E61" s="48">
        <f>IF(OR($A61="",$B61=""),"",B61*'MPTO_working_2-way'!$G60)</f>
        <v>2.0638297872340425</v>
      </c>
      <c r="F61" s="46">
        <f>IF(OR($A61="",$B61=""),"",'MPTO_working_2-way'!D60)</f>
        <v>1.9381443298969072</v>
      </c>
      <c r="G61" s="48">
        <f>IF(OR($A61="",$B61=""),"",'MPTO_working_2-way'!E60)</f>
        <v>2.0659340659340657</v>
      </c>
      <c r="H61" s="46">
        <f>IF(OR($A61="",$B61=""),"",'OddsRatio_working_2-way'!M60)</f>
        <v>1.9380831519646857</v>
      </c>
      <c r="I61" s="46">
        <f>IF(OR($A61="",$B61=""),"",'OddsRatio_working_2-way'!N60)</f>
        <v>2.0660035817780522</v>
      </c>
      <c r="J61" s="46">
        <f>IF('Log_working_2-way'!$D60="","",A61^('Log_working_2-way'!$D60))</f>
        <v>1.9372406373367297</v>
      </c>
      <c r="K61" s="48">
        <f>IF('Log_working_2-way'!$D60="","",B61^('Log_working_2-way'!$D60))</f>
        <v>2.0669618454035223</v>
      </c>
      <c r="L61" s="55">
        <f t="shared" si="11"/>
        <v>0.51546391752577325</v>
      </c>
      <c r="M61" s="55">
        <f t="shared" si="12"/>
        <v>0.4845360824742268</v>
      </c>
      <c r="N61" s="56">
        <v>100</v>
      </c>
      <c r="O61" s="56">
        <f t="shared" si="13"/>
        <v>46.808510638297875</v>
      </c>
      <c r="P61" s="56">
        <f t="shared" si="14"/>
        <v>50</v>
      </c>
      <c r="Q61" s="56">
        <f t="shared" si="15"/>
        <v>50</v>
      </c>
      <c r="R61" s="56">
        <f t="shared" si="16"/>
        <v>53.191489361702125</v>
      </c>
      <c r="S61" s="57">
        <f t="shared" si="17"/>
        <v>-3.1914893617021249</v>
      </c>
      <c r="T61" s="57">
        <f t="shared" si="18"/>
        <v>-3.1914893617021249</v>
      </c>
      <c r="U61" t="s">
        <v>296</v>
      </c>
      <c r="V61" t="s">
        <v>297</v>
      </c>
      <c r="X61" s="40">
        <v>44177</v>
      </c>
      <c r="Y61" s="42" t="s">
        <v>506</v>
      </c>
    </row>
    <row r="62" spans="1:25" ht="15" x14ac:dyDescent="0.25">
      <c r="A62">
        <v>2.13</v>
      </c>
      <c r="B62">
        <v>1.76</v>
      </c>
      <c r="C62" s="45">
        <f t="shared" si="10"/>
        <v>3.7665386256935607E-2</v>
      </c>
      <c r="D62" s="46">
        <f>IF(OR($A62="",$B62=""),"",A62*'MPTO_working_2-way'!$G61)</f>
        <v>2.2102272727272729</v>
      </c>
      <c r="E62" s="48">
        <f>IF(OR($A62="",$B62=""),"",B62*'MPTO_working_2-way'!$G61)</f>
        <v>1.8262910798122067</v>
      </c>
      <c r="F62" s="46">
        <f>IF(OR($A62="",$B62=""),"",'MPTO_working_2-way'!D61)</f>
        <v>2.2190126672191313</v>
      </c>
      <c r="G62" s="48">
        <f>IF(OR($A62="",$B62=""),"",'MPTO_working_2-way'!E61)</f>
        <v>1.8203360202000585</v>
      </c>
      <c r="H62" s="46">
        <f>IF(OR($A62="",$B62=""),"",'OddsRatio_working_2-way'!M61)</f>
        <v>2.2193613513897996</v>
      </c>
      <c r="I62" s="46">
        <f>IF(OR($A62="",$B62=""),"",'OddsRatio_working_2-way'!N61)</f>
        <v>1.8201014398727853</v>
      </c>
      <c r="J62" s="46">
        <f>IF('Log_working_2-way'!$D61="","",A62^('Log_working_2-way'!$D61))</f>
        <v>2.2234058151600675</v>
      </c>
      <c r="K62" s="48">
        <f>IF('Log_working_2-way'!$D61="","",B62^('Log_working_2-way'!$D61))</f>
        <v>1.8173902621748135</v>
      </c>
      <c r="L62" s="55">
        <f t="shared" si="11"/>
        <v>0.45244215938303339</v>
      </c>
      <c r="M62" s="55">
        <f t="shared" si="12"/>
        <v>0.54755784061696655</v>
      </c>
      <c r="N62" s="56">
        <v>100</v>
      </c>
      <c r="O62" s="56">
        <f t="shared" si="13"/>
        <v>53.051643192488264</v>
      </c>
      <c r="P62" s="56">
        <f t="shared" si="14"/>
        <v>43.181818181818187</v>
      </c>
      <c r="Q62" s="56">
        <f t="shared" si="15"/>
        <v>56.81818181818182</v>
      </c>
      <c r="R62" s="56">
        <f t="shared" si="16"/>
        <v>46.948356807511736</v>
      </c>
      <c r="S62" s="57">
        <f t="shared" si="17"/>
        <v>-3.7665386256935562</v>
      </c>
      <c r="T62" s="57">
        <f t="shared" si="18"/>
        <v>-3.7665386256935491</v>
      </c>
      <c r="U62" t="s">
        <v>298</v>
      </c>
      <c r="V62" t="s">
        <v>299</v>
      </c>
      <c r="X62" s="40">
        <v>44177</v>
      </c>
      <c r="Y62" s="42" t="s">
        <v>496</v>
      </c>
    </row>
    <row r="63" spans="1:25" ht="15" x14ac:dyDescent="0.25">
      <c r="A63">
        <v>2.11</v>
      </c>
      <c r="B63">
        <v>1.78</v>
      </c>
      <c r="C63" s="45">
        <f t="shared" si="10"/>
        <v>3.5731402098088338E-2</v>
      </c>
      <c r="D63" s="46">
        <f>IF(OR($A63="",$B63=""),"",A63*'MPTO_working_2-way'!$G62)</f>
        <v>2.1853932584269664</v>
      </c>
      <c r="E63" s="48">
        <f>IF(OR($A63="",$B63=""),"",B63*'MPTO_working_2-way'!$G62)</f>
        <v>1.8436018957345972</v>
      </c>
      <c r="F63" s="46">
        <f>IF(OR($A63="",$B63=""),"",'MPTO_working_2-way'!D62)</f>
        <v>2.1926557300484557</v>
      </c>
      <c r="G63" s="48">
        <f>IF(OR($A63="",$B63=""),"",'MPTO_working_2-way'!E62)</f>
        <v>1.8384649273092173</v>
      </c>
      <c r="H63" s="46">
        <f>IF(OR($A63="",$B63=""),"",'OddsRatio_working_2-way'!M62)</f>
        <v>2.192927878405448</v>
      </c>
      <c r="I63" s="46">
        <f>IF(OR($A63="",$B63=""),"",'OddsRatio_working_2-way'!N62)</f>
        <v>1.838273644284909</v>
      </c>
      <c r="J63" s="46">
        <f>IF('Log_working_2-way'!$D62="","",A63^('Log_working_2-way'!$D62))</f>
        <v>2.1962612557480616</v>
      </c>
      <c r="K63" s="48">
        <f>IF('Log_working_2-way'!$D62="","",B63^('Log_working_2-way'!$D62))</f>
        <v>1.8359377980310738</v>
      </c>
      <c r="L63" s="55">
        <f t="shared" si="11"/>
        <v>0.45758354755784059</v>
      </c>
      <c r="M63" s="55">
        <f t="shared" si="12"/>
        <v>0.54241645244215941</v>
      </c>
      <c r="N63" s="56">
        <v>100</v>
      </c>
      <c r="O63" s="56">
        <f t="shared" si="13"/>
        <v>52.606635071090047</v>
      </c>
      <c r="P63" s="56">
        <f t="shared" si="14"/>
        <v>43.820224719101127</v>
      </c>
      <c r="Q63" s="56">
        <f t="shared" si="15"/>
        <v>56.17977528089888</v>
      </c>
      <c r="R63" s="56">
        <f t="shared" si="16"/>
        <v>47.393364928909953</v>
      </c>
      <c r="S63" s="57">
        <f t="shared" si="17"/>
        <v>-3.5731402098088338</v>
      </c>
      <c r="T63" s="57">
        <f t="shared" si="18"/>
        <v>-3.5731402098088267</v>
      </c>
      <c r="U63" t="s">
        <v>300</v>
      </c>
      <c r="V63" t="s">
        <v>301</v>
      </c>
      <c r="X63" s="40">
        <v>44177</v>
      </c>
      <c r="Y63" s="42" t="s">
        <v>480</v>
      </c>
    </row>
    <row r="64" spans="1:25" ht="15" x14ac:dyDescent="0.25">
      <c r="A64">
        <v>2.12</v>
      </c>
      <c r="B64">
        <v>1.76</v>
      </c>
      <c r="C64" s="45">
        <f t="shared" si="10"/>
        <v>3.9879931389365408E-2</v>
      </c>
      <c r="D64" s="46">
        <f>IF(OR($A64="",$B64=""),"",A64*'MPTO_working_2-way'!$G63)</f>
        <v>2.2045454545454546</v>
      </c>
      <c r="E64" s="48">
        <f>IF(OR($A64="",$B64=""),"",B64*'MPTO_working_2-way'!$G63)</f>
        <v>1.8301886792452831</v>
      </c>
      <c r="F64" s="46">
        <f>IF(OR($A64="",$B64=""),"",'MPTO_working_2-way'!D63)</f>
        <v>2.213573801613669</v>
      </c>
      <c r="G64" s="48">
        <f>IF(OR($A64="",$B64=""),"",'MPTO_working_2-way'!E63)</f>
        <v>1.8240125146656239</v>
      </c>
      <c r="H64" s="46">
        <f>IF(OR($A64="",$B64=""),"",'OddsRatio_working_2-way'!M63)</f>
        <v>2.2139539573337679</v>
      </c>
      <c r="I64" s="46">
        <f>IF(OR($A64="",$B64=""),"",'OddsRatio_working_2-way'!N63)</f>
        <v>1.8237544710479137</v>
      </c>
      <c r="J64" s="46">
        <f>IF('Log_working_2-way'!$D63="","",A64^('Log_working_2-way'!$D63))</f>
        <v>2.2181187217362539</v>
      </c>
      <c r="K64" s="48">
        <f>IF('Log_working_2-way'!$D63="","",B64^('Log_working_2-way'!$D63))</f>
        <v>1.8209380433579214</v>
      </c>
      <c r="L64" s="55">
        <f t="shared" si="11"/>
        <v>0.45360824742268041</v>
      </c>
      <c r="M64" s="55">
        <f t="shared" si="12"/>
        <v>0.54639175257731953</v>
      </c>
      <c r="N64" s="56">
        <v>100</v>
      </c>
      <c r="O64" s="56">
        <f t="shared" si="13"/>
        <v>52.830188679245275</v>
      </c>
      <c r="P64" s="56">
        <f t="shared" si="14"/>
        <v>43.181818181818187</v>
      </c>
      <c r="Q64" s="56">
        <f t="shared" si="15"/>
        <v>56.81818181818182</v>
      </c>
      <c r="R64" s="56">
        <f t="shared" si="16"/>
        <v>47.169811320754711</v>
      </c>
      <c r="S64" s="57">
        <f t="shared" si="17"/>
        <v>-3.9879931389365453</v>
      </c>
      <c r="T64" s="57">
        <f t="shared" si="18"/>
        <v>-3.987993138936524</v>
      </c>
      <c r="U64" t="s">
        <v>302</v>
      </c>
      <c r="V64" t="s">
        <v>303</v>
      </c>
      <c r="X64" s="40">
        <v>44177</v>
      </c>
      <c r="Y64" s="42" t="s">
        <v>482</v>
      </c>
    </row>
    <row r="65" spans="1:25" ht="15" x14ac:dyDescent="0.25">
      <c r="A65">
        <v>2.06</v>
      </c>
      <c r="B65">
        <v>1.83</v>
      </c>
      <c r="C65" s="45">
        <f t="shared" si="10"/>
        <v>3.1884980635577431E-2</v>
      </c>
      <c r="D65" s="46">
        <f>IF(OR($A65="",$B65=""),"",A65*'MPTO_working_2-way'!$G64)</f>
        <v>2.1256830601092895</v>
      </c>
      <c r="E65" s="48">
        <f>IF(OR($A65="",$B65=""),"",B65*'MPTO_working_2-way'!$G64)</f>
        <v>1.8883495145631068</v>
      </c>
      <c r="F65" s="46">
        <f>IF(OR($A65="",$B65=""),"",'MPTO_working_2-way'!D64)</f>
        <v>2.1299508446804905</v>
      </c>
      <c r="G65" s="48">
        <f>IF(OR($A65="",$B65=""),"",'MPTO_working_2-way'!E64)</f>
        <v>1.8849942497124856</v>
      </c>
      <c r="H65" s="46">
        <f>IF(OR($A65="",$B65=""),"",'OddsRatio_working_2-way'!M64)</f>
        <v>2.1300922235529893</v>
      </c>
      <c r="I65" s="46">
        <f>IF(OR($A65="",$B65=""),"",'OddsRatio_working_2-way'!N64)</f>
        <v>1.8848835335367746</v>
      </c>
      <c r="J65" s="46">
        <f>IF('Log_working_2-way'!$D64="","",A65^('Log_working_2-way'!$D64))</f>
        <v>2.1320394516231058</v>
      </c>
      <c r="K65" s="48">
        <f>IF('Log_working_2-way'!$D64="","",B65^('Log_working_2-way'!$D64))</f>
        <v>1.8833614398916756</v>
      </c>
      <c r="L65" s="55">
        <f t="shared" si="11"/>
        <v>0.47043701799485865</v>
      </c>
      <c r="M65" s="55">
        <f t="shared" si="12"/>
        <v>0.5295629820051414</v>
      </c>
      <c r="N65" s="56">
        <v>100</v>
      </c>
      <c r="O65" s="56">
        <f t="shared" si="13"/>
        <v>51.456310679611654</v>
      </c>
      <c r="P65" s="56">
        <f t="shared" si="14"/>
        <v>45.355191256830594</v>
      </c>
      <c r="Q65" s="56">
        <f t="shared" si="15"/>
        <v>54.644808743169392</v>
      </c>
      <c r="R65" s="56">
        <f t="shared" si="16"/>
        <v>48.543689320388353</v>
      </c>
      <c r="S65" s="57">
        <f t="shared" si="17"/>
        <v>-3.1884980635577378</v>
      </c>
      <c r="T65" s="57">
        <f t="shared" si="18"/>
        <v>-3.1884980635577591</v>
      </c>
      <c r="U65" t="s">
        <v>304</v>
      </c>
      <c r="V65" t="s">
        <v>305</v>
      </c>
      <c r="X65" s="40">
        <v>44177</v>
      </c>
      <c r="Y65" s="42" t="s">
        <v>486</v>
      </c>
    </row>
    <row r="66" spans="1:25" ht="15" x14ac:dyDescent="0.25">
      <c r="A66">
        <v>2.02</v>
      </c>
      <c r="B66">
        <v>1.85</v>
      </c>
      <c r="C66" s="45">
        <f t="shared" si="10"/>
        <v>3.5590045491035394E-2</v>
      </c>
      <c r="D66" s="46">
        <f>IF(OR($A66="",$B66=""),"",A66*'MPTO_working_2-way'!$G65)</f>
        <v>2.0918918918918914</v>
      </c>
      <c r="E66" s="48">
        <f>IF(OR($A66="",$B66=""),"",B66*'MPTO_working_2-way'!$G65)</f>
        <v>1.9158415841584155</v>
      </c>
      <c r="F66" s="46">
        <f>IF(OR($A66="",$B66=""),"",'MPTO_working_2-way'!D65)</f>
        <v>2.0953181945612553</v>
      </c>
      <c r="G66" s="48">
        <f>IF(OR($A66="",$B66=""),"",'MPTO_working_2-way'!E65)</f>
        <v>1.9129767084719731</v>
      </c>
      <c r="H66" s="46">
        <f>IF(OR($A66="",$B66=""),"",'OddsRatio_working_2-way'!M65)</f>
        <v>2.0954451150103317</v>
      </c>
      <c r="I66" s="46">
        <f>IF(OR($A66="",$B66=""),"",'OddsRatio_working_2-way'!N65)</f>
        <v>1.9128709291752766</v>
      </c>
      <c r="J66" s="46">
        <f>IF('Log_working_2-way'!$D65="","",A66^('Log_working_2-way'!$D65))</f>
        <v>2.0970120716987148</v>
      </c>
      <c r="K66" s="48">
        <f>IF('Log_working_2-way'!$D65="","",B66^('Log_working_2-way'!$D65))</f>
        <v>1.9115669971173959</v>
      </c>
      <c r="L66" s="55">
        <f t="shared" si="11"/>
        <v>0.47803617571059442</v>
      </c>
      <c r="M66" s="55">
        <f t="shared" si="12"/>
        <v>0.5219638242894058</v>
      </c>
      <c r="N66" s="56">
        <v>100</v>
      </c>
      <c r="O66" s="56">
        <f t="shared" si="13"/>
        <v>50.495049504950494</v>
      </c>
      <c r="P66" s="56">
        <f t="shared" si="14"/>
        <v>45.945945945945937</v>
      </c>
      <c r="Q66" s="56">
        <f t="shared" si="15"/>
        <v>54.054054054054049</v>
      </c>
      <c r="R66" s="56">
        <f t="shared" si="16"/>
        <v>49.504950495049506</v>
      </c>
      <c r="S66" s="57">
        <f t="shared" si="17"/>
        <v>-3.5590045491035553</v>
      </c>
      <c r="T66" s="57">
        <f t="shared" si="18"/>
        <v>-3.5590045491035696</v>
      </c>
      <c r="U66" t="s">
        <v>306</v>
      </c>
      <c r="V66" t="s">
        <v>307</v>
      </c>
      <c r="X66" s="40">
        <v>44177</v>
      </c>
      <c r="Y66" s="42" t="s">
        <v>483</v>
      </c>
    </row>
    <row r="67" spans="1:25" ht="15" x14ac:dyDescent="0.25">
      <c r="A67">
        <v>1.88</v>
      </c>
      <c r="B67">
        <v>1.99</v>
      </c>
      <c r="C67" s="45">
        <f t="shared" si="10"/>
        <v>3.4427456431091574E-2</v>
      </c>
      <c r="D67" s="46">
        <f>IF(OR($A67="",$B67=""),"",A67*'MPTO_working_2-way'!$G66)</f>
        <v>1.9447236180904521</v>
      </c>
      <c r="E67" s="48">
        <f>IF(OR($A67="",$B67=""),"",B67*'MPTO_working_2-way'!$G66)</f>
        <v>2.0585106382978724</v>
      </c>
      <c r="F67" s="46">
        <f>IF(OR($A67="",$B67=""),"",'MPTO_working_2-way'!D66)</f>
        <v>1.9428749480681344</v>
      </c>
      <c r="G67" s="48">
        <f>IF(OR($A67="",$B67=""),"",'MPTO_working_2-way'!E66)</f>
        <v>2.0605860321656753</v>
      </c>
      <c r="H67" s="46">
        <f>IF(OR($A67="",$B67=""),"",'OddsRatio_working_2-way'!M66)</f>
        <v>1.9428090415820634</v>
      </c>
      <c r="I67" s="46">
        <f>IF(OR($A67="",$B67=""),"",'OddsRatio_working_2-way'!N66)</f>
        <v>2.0606601717798219</v>
      </c>
      <c r="J67" s="46">
        <f>IF('Log_working_2-way'!$D66="","",A67^('Log_working_2-way'!$D66))</f>
        <v>1.9419679246135251</v>
      </c>
      <c r="K67" s="48">
        <f>IF('Log_working_2-way'!$D66="","",B67^('Log_working_2-way'!$D66))</f>
        <v>2.0616072733158419</v>
      </c>
      <c r="L67" s="55">
        <f t="shared" si="11"/>
        <v>0.51421188630490955</v>
      </c>
      <c r="M67" s="55">
        <f t="shared" si="12"/>
        <v>0.48578811369509045</v>
      </c>
      <c r="N67" s="56">
        <v>100</v>
      </c>
      <c r="O67" s="56">
        <f t="shared" si="13"/>
        <v>46.808510638297875</v>
      </c>
      <c r="P67" s="56">
        <f t="shared" si="14"/>
        <v>49.748743718592962</v>
      </c>
      <c r="Q67" s="56">
        <f t="shared" si="15"/>
        <v>50.251256281407031</v>
      </c>
      <c r="R67" s="56">
        <f t="shared" si="16"/>
        <v>53.191489361702125</v>
      </c>
      <c r="S67" s="57">
        <f t="shared" si="17"/>
        <v>-3.4427456431091557</v>
      </c>
      <c r="T67" s="57">
        <f t="shared" si="18"/>
        <v>-3.4427456431091628</v>
      </c>
      <c r="U67" t="s">
        <v>308</v>
      </c>
      <c r="V67" t="s">
        <v>309</v>
      </c>
      <c r="X67" s="40">
        <v>44177</v>
      </c>
      <c r="Y67" s="42" t="s">
        <v>480</v>
      </c>
    </row>
    <row r="68" spans="1:25" ht="15" x14ac:dyDescent="0.25">
      <c r="A68">
        <v>2.0099999999999998</v>
      </c>
      <c r="B68">
        <v>1.86</v>
      </c>
      <c r="C68" s="45">
        <f t="shared" si="10"/>
        <v>3.5146846413095734E-2</v>
      </c>
      <c r="D68" s="46">
        <f>IF(OR($A68="",$B68=""),"",A68*'MPTO_working_2-way'!$G67)</f>
        <v>2.0806451612903221</v>
      </c>
      <c r="E68" s="48">
        <f>IF(OR($A68="",$B68=""),"",B68*'MPTO_working_2-way'!$G67)</f>
        <v>1.9253731343283582</v>
      </c>
      <c r="F68" s="46">
        <f>IF(OR($A68="",$B68=""),"",'MPTO_working_2-way'!D67)</f>
        <v>2.0835980605249955</v>
      </c>
      <c r="G68" s="48">
        <f>IF(OR($A68="",$B68=""),"",'MPTO_working_2-way'!E67)</f>
        <v>1.9228514118191637</v>
      </c>
      <c r="H68" s="46">
        <f>IF(OR($A68="",$B68=""),"",'OddsRatio_working_2-way'!M67)</f>
        <v>2.0837059585750928</v>
      </c>
      <c r="I68" s="46">
        <f>IF(OR($A68="",$B68=""),"",'OddsRatio_working_2-way'!N67)</f>
        <v>1.9227595290837431</v>
      </c>
      <c r="J68" s="46">
        <f>IF('Log_working_2-way'!$D67="","",A68^('Log_working_2-way'!$D67))</f>
        <v>2.0850553480183369</v>
      </c>
      <c r="K68" s="48">
        <f>IF('Log_working_2-way'!$D67="","",B68^('Log_working_2-way'!$D67))</f>
        <v>1.9216119729065091</v>
      </c>
      <c r="L68" s="55">
        <f t="shared" si="11"/>
        <v>0.48062015503875982</v>
      </c>
      <c r="M68" s="55">
        <f t="shared" si="12"/>
        <v>0.51937984496124034</v>
      </c>
      <c r="N68" s="56">
        <v>100</v>
      </c>
      <c r="O68" s="56">
        <f t="shared" si="13"/>
        <v>50.248756218905463</v>
      </c>
      <c r="P68" s="56">
        <f t="shared" si="14"/>
        <v>46.236559139784944</v>
      </c>
      <c r="Q68" s="56">
        <f t="shared" si="15"/>
        <v>53.763440860215049</v>
      </c>
      <c r="R68" s="56">
        <f t="shared" si="16"/>
        <v>49.751243781094537</v>
      </c>
      <c r="S68" s="57">
        <f t="shared" si="17"/>
        <v>-3.5146846413095858</v>
      </c>
      <c r="T68" s="57">
        <f t="shared" si="18"/>
        <v>-3.5146846413095929</v>
      </c>
      <c r="U68" t="s">
        <v>310</v>
      </c>
      <c r="V68" t="s">
        <v>311</v>
      </c>
      <c r="X68" s="40">
        <v>44177</v>
      </c>
      <c r="Y68" s="42" t="s">
        <v>487</v>
      </c>
    </row>
    <row r="69" spans="1:25" ht="15" x14ac:dyDescent="0.25">
      <c r="A69">
        <v>2.37</v>
      </c>
      <c r="B69">
        <v>1.62</v>
      </c>
      <c r="C69" s="45">
        <f t="shared" si="10"/>
        <v>3.9224878887325954E-2</v>
      </c>
      <c r="D69" s="46">
        <f>IF(OR($A69="",$B69=""),"",A69*'MPTO_working_2-way'!$G68)</f>
        <v>2.4629629629629628</v>
      </c>
      <c r="E69" s="48">
        <f>IF(OR($A69="",$B69=""),"",B69*'MPTO_working_2-way'!$G68)</f>
        <v>1.6835443037974682</v>
      </c>
      <c r="F69" s="46">
        <f>IF(OR($A69="",$B69=""),"",'MPTO_working_2-way'!D68)</f>
        <v>2.4855311711011843</v>
      </c>
      <c r="G69" s="48">
        <f>IF(OR($A69="",$B69=""),"",'MPTO_working_2-way'!E68)</f>
        <v>1.6731598901817231</v>
      </c>
      <c r="H69" s="46">
        <f>IF(OR($A69="",$B69=""),"",'OddsRatio_working_2-way'!M68)</f>
        <v>2.4864983751605103</v>
      </c>
      <c r="I69" s="46">
        <f>IF(OR($A69="",$B69=""),"",'OddsRatio_working_2-way'!N68)</f>
        <v>1.672721892408406</v>
      </c>
      <c r="J69" s="46">
        <f>IF('Log_working_2-way'!$D68="","",A69^('Log_working_2-way'!$D68))</f>
        <v>2.4970338824714675</v>
      </c>
      <c r="K69" s="48">
        <f>IF('Log_working_2-way'!$D68="","",B69^('Log_working_2-way'!$D68))</f>
        <v>1.6679875530598065</v>
      </c>
      <c r="L69" s="55">
        <f t="shared" si="11"/>
        <v>0.406015037593985</v>
      </c>
      <c r="M69" s="55">
        <f t="shared" si="12"/>
        <v>0.59398496240601506</v>
      </c>
      <c r="N69" s="56">
        <v>100</v>
      </c>
      <c r="O69" s="56">
        <f t="shared" si="13"/>
        <v>57.805907172995774</v>
      </c>
      <c r="P69" s="56">
        <f t="shared" si="14"/>
        <v>38.271604938271601</v>
      </c>
      <c r="Q69" s="56">
        <f t="shared" si="15"/>
        <v>61.728395061728392</v>
      </c>
      <c r="R69" s="56">
        <f t="shared" si="16"/>
        <v>42.194092827004212</v>
      </c>
      <c r="S69" s="57">
        <f t="shared" si="17"/>
        <v>-3.9224878887326184</v>
      </c>
      <c r="T69" s="57">
        <f t="shared" si="18"/>
        <v>-3.9224878887326113</v>
      </c>
      <c r="U69" t="s">
        <v>312</v>
      </c>
      <c r="V69" t="s">
        <v>313</v>
      </c>
      <c r="X69" s="40">
        <v>44177</v>
      </c>
      <c r="Y69" s="42" t="s">
        <v>486</v>
      </c>
    </row>
    <row r="70" spans="1:25" ht="15" x14ac:dyDescent="0.25">
      <c r="A70">
        <v>2.16</v>
      </c>
      <c r="B70">
        <v>1.74</v>
      </c>
      <c r="C70" s="45">
        <f t="shared" si="10"/>
        <v>3.7675606641123682E-2</v>
      </c>
      <c r="D70" s="46">
        <f>IF(OR($A70="",$B70=""),"",A70*'MPTO_working_2-way'!$G69)</f>
        <v>2.2413793103448274</v>
      </c>
      <c r="E70" s="48">
        <f>IF(OR($A70="",$B70=""),"",B70*'MPTO_working_2-way'!$G69)</f>
        <v>1.8055555555555551</v>
      </c>
      <c r="F70" s="46">
        <f>IF(OR($A70="",$B70=""),"",'MPTO_working_2-way'!D69)</f>
        <v>2.2516175413371671</v>
      </c>
      <c r="G70" s="48">
        <f>IF(OR($A70="",$B70=""),"",'MPTO_working_2-way'!E69)</f>
        <v>1.7989661114302122</v>
      </c>
      <c r="H70" s="46">
        <f>IF(OR($A70="",$B70=""),"",'OddsRatio_working_2-way'!M69)</f>
        <v>2.2520253861514017</v>
      </c>
      <c r="I70" s="46">
        <f>IF(OR($A70="",$B70=""),"",'OddsRatio_working_2-way'!N69)</f>
        <v>1.7987058497862392</v>
      </c>
      <c r="J70" s="46">
        <f>IF('Log_working_2-way'!$D69="","",A70^('Log_working_2-way'!$D69))</f>
        <v>2.2567451068476951</v>
      </c>
      <c r="K70" s="48">
        <f>IF('Log_working_2-way'!$D69="","",B70^('Log_working_2-way'!$D69))</f>
        <v>1.7957063007853538</v>
      </c>
      <c r="L70" s="55">
        <f t="shared" si="11"/>
        <v>0.44615384615384618</v>
      </c>
      <c r="M70" s="55">
        <f t="shared" si="12"/>
        <v>0.55384615384615399</v>
      </c>
      <c r="N70" s="56">
        <v>100</v>
      </c>
      <c r="O70" s="56">
        <f t="shared" si="13"/>
        <v>53.703703703703695</v>
      </c>
      <c r="P70" s="56">
        <f t="shared" si="14"/>
        <v>42.528735632183903</v>
      </c>
      <c r="Q70" s="56">
        <f t="shared" si="15"/>
        <v>57.47126436781609</v>
      </c>
      <c r="R70" s="56">
        <f t="shared" si="16"/>
        <v>46.296296296296291</v>
      </c>
      <c r="S70" s="57">
        <f t="shared" si="17"/>
        <v>-3.7675606641123949</v>
      </c>
      <c r="T70" s="57">
        <f t="shared" si="18"/>
        <v>-3.7675606641123878</v>
      </c>
      <c r="U70" t="s">
        <v>314</v>
      </c>
      <c r="V70" t="s">
        <v>315</v>
      </c>
      <c r="X70" s="40">
        <v>44177</v>
      </c>
      <c r="Y70" s="42" t="s">
        <v>482</v>
      </c>
    </row>
    <row r="71" spans="1:25" ht="15" x14ac:dyDescent="0.25">
      <c r="A71">
        <v>2.16</v>
      </c>
      <c r="B71">
        <v>1.72</v>
      </c>
      <c r="C71" s="45">
        <f t="shared" si="10"/>
        <v>4.4358311800172245E-2</v>
      </c>
      <c r="D71" s="46">
        <f>IF(OR($A71="",$B71=""),"",A71*'MPTO_working_2-way'!$G70)</f>
        <v>2.2558139534883721</v>
      </c>
      <c r="E71" s="48">
        <f>IF(OR($A71="",$B71=""),"",B71*'MPTO_working_2-way'!$G70)</f>
        <v>1.7962962962962963</v>
      </c>
      <c r="F71" s="46">
        <f>IF(OR($A71="",$B71=""),"",'MPTO_working_2-way'!D70)</f>
        <v>2.2686858817782118</v>
      </c>
      <c r="G71" s="48">
        <f>IF(OR($A71="",$B71=""),"",'MPTO_working_2-way'!E70)</f>
        <v>1.7882171736619177</v>
      </c>
      <c r="H71" s="46">
        <f>IF(OR($A71="",$B71=""),"",'OddsRatio_working_2-way'!M70)</f>
        <v>2.2692955176439846</v>
      </c>
      <c r="I71" s="46">
        <f>IF(OR($A71="",$B71=""),"",'OddsRatio_working_2-way'!N70)</f>
        <v>1.7878385971583355</v>
      </c>
      <c r="J71" s="46">
        <f>IF('Log_working_2-way'!$D70="","",A71^('Log_working_2-way'!$D70))</f>
        <v>2.2752758866273552</v>
      </c>
      <c r="K71" s="48">
        <f>IF('Log_working_2-way'!$D70="","",B71^('Log_working_2-way'!$D70))</f>
        <v>1.7841440510917015</v>
      </c>
      <c r="L71" s="55">
        <f t="shared" si="11"/>
        <v>0.44329896907216493</v>
      </c>
      <c r="M71" s="55">
        <f t="shared" si="12"/>
        <v>0.55670103092783507</v>
      </c>
      <c r="N71" s="56">
        <v>100</v>
      </c>
      <c r="O71" s="56">
        <f t="shared" si="13"/>
        <v>53.703703703703695</v>
      </c>
      <c r="P71" s="56">
        <f t="shared" si="14"/>
        <v>41.860465116279073</v>
      </c>
      <c r="Q71" s="56">
        <f t="shared" si="15"/>
        <v>58.139534883720934</v>
      </c>
      <c r="R71" s="56">
        <f t="shared" si="16"/>
        <v>46.296296296296291</v>
      </c>
      <c r="S71" s="57">
        <f t="shared" si="17"/>
        <v>-4.4358311800172388</v>
      </c>
      <c r="T71" s="57">
        <f t="shared" si="18"/>
        <v>-4.4358311800172174</v>
      </c>
      <c r="U71" t="s">
        <v>316</v>
      </c>
      <c r="V71" t="s">
        <v>317</v>
      </c>
      <c r="X71" s="40">
        <v>44177</v>
      </c>
      <c r="Y71" s="42" t="s">
        <v>492</v>
      </c>
    </row>
    <row r="72" spans="1:25" ht="15" x14ac:dyDescent="0.25">
      <c r="A72">
        <v>1.68</v>
      </c>
      <c r="B72">
        <v>2.23</v>
      </c>
      <c r="C72" s="45">
        <f t="shared" si="10"/>
        <v>4.3668588511637907E-2</v>
      </c>
      <c r="D72" s="46">
        <f>IF(OR($A72="",$B72=""),"",A72*'MPTO_working_2-way'!$G71)</f>
        <v>1.7533632286995515</v>
      </c>
      <c r="E72" s="48">
        <f>IF(OR($A72="",$B72=""),"",B72*'MPTO_working_2-way'!$G71)</f>
        <v>2.3273809523809526</v>
      </c>
      <c r="F72" s="46">
        <f>IF(OR($A72="",$B72=""),"",'MPTO_working_2-way'!D71)</f>
        <v>1.7439716972348942</v>
      </c>
      <c r="G72" s="48">
        <f>IF(OR($A72="",$B72=""),"",'MPTO_working_2-way'!E71)</f>
        <v>2.3441371542985863</v>
      </c>
      <c r="H72" s="46">
        <f>IF(OR($A72="",$B72=""),"",'OddsRatio_working_2-way'!M71)</f>
        <v>1.743535828629182</v>
      </c>
      <c r="I72" s="46">
        <f>IF(OR($A72="",$B72=""),"",'OddsRatio_working_2-way'!N71)</f>
        <v>2.3449251017851385</v>
      </c>
      <c r="J72" s="46">
        <f>IF('Log_working_2-way'!$D71="","",A72^('Log_working_2-way'!$D71))</f>
        <v>1.7392442669948964</v>
      </c>
      <c r="K72" s="48">
        <f>IF('Log_working_2-way'!$D71="","",B72^('Log_working_2-way'!$D71))</f>
        <v>2.3527328444015367</v>
      </c>
      <c r="L72" s="55">
        <f t="shared" si="11"/>
        <v>0.57033248081841437</v>
      </c>
      <c r="M72" s="55">
        <f t="shared" si="12"/>
        <v>0.42966751918158563</v>
      </c>
      <c r="N72" s="56">
        <v>100</v>
      </c>
      <c r="O72" s="56">
        <f t="shared" si="13"/>
        <v>40.476190476190474</v>
      </c>
      <c r="P72" s="56">
        <f t="shared" si="14"/>
        <v>55.156950672645742</v>
      </c>
      <c r="Q72" s="56">
        <f t="shared" si="15"/>
        <v>44.843049327354265</v>
      </c>
      <c r="R72" s="56">
        <f t="shared" si="16"/>
        <v>59.523809523809526</v>
      </c>
      <c r="S72" s="57">
        <f t="shared" si="17"/>
        <v>-4.3668588511637907</v>
      </c>
      <c r="T72" s="57">
        <f t="shared" si="18"/>
        <v>-4.3668588511637836</v>
      </c>
      <c r="U72" t="s">
        <v>318</v>
      </c>
      <c r="V72" t="s">
        <v>319</v>
      </c>
      <c r="X72" s="40">
        <v>44177</v>
      </c>
      <c r="Y72" s="42" t="s">
        <v>507</v>
      </c>
    </row>
    <row r="73" spans="1:25" ht="15" x14ac:dyDescent="0.25">
      <c r="A73">
        <v>2.16</v>
      </c>
      <c r="B73">
        <v>1.72</v>
      </c>
      <c r="C73" s="45">
        <f t="shared" si="10"/>
        <v>4.4358311800172245E-2</v>
      </c>
      <c r="D73" s="46">
        <f>IF(OR($A73="",$B73=""),"",A73*'MPTO_working_2-way'!$G72)</f>
        <v>2.2558139534883721</v>
      </c>
      <c r="E73" s="48">
        <f>IF(OR($A73="",$B73=""),"",B73*'MPTO_working_2-way'!$G72)</f>
        <v>1.7962962962962963</v>
      </c>
      <c r="F73" s="46">
        <f>IF(OR($A73="",$B73=""),"",'MPTO_working_2-way'!D72)</f>
        <v>2.2686858817782118</v>
      </c>
      <c r="G73" s="48">
        <f>IF(OR($A73="",$B73=""),"",'MPTO_working_2-way'!E72)</f>
        <v>1.7882171736619177</v>
      </c>
      <c r="H73" s="46">
        <f>IF(OR($A73="",$B73=""),"",'OddsRatio_working_2-way'!M72)</f>
        <v>2.2692955176439846</v>
      </c>
      <c r="I73" s="46">
        <f>IF(OR($A73="",$B73=""),"",'OddsRatio_working_2-way'!N72)</f>
        <v>1.7878385971583355</v>
      </c>
      <c r="J73" s="46">
        <f>IF('Log_working_2-way'!$D72="","",A73^('Log_working_2-way'!$D72))</f>
        <v>2.2752758866273552</v>
      </c>
      <c r="K73" s="48">
        <f>IF('Log_working_2-way'!$D72="","",B73^('Log_working_2-way'!$D72))</f>
        <v>1.7841440510917015</v>
      </c>
      <c r="L73" s="55">
        <f t="shared" si="11"/>
        <v>0.44329896907216493</v>
      </c>
      <c r="M73" s="55">
        <f t="shared" si="12"/>
        <v>0.55670103092783507</v>
      </c>
      <c r="N73" s="56">
        <v>100</v>
      </c>
      <c r="O73" s="56">
        <f t="shared" si="13"/>
        <v>53.703703703703695</v>
      </c>
      <c r="P73" s="56">
        <f t="shared" si="14"/>
        <v>41.860465116279073</v>
      </c>
      <c r="Q73" s="56">
        <f t="shared" si="15"/>
        <v>58.139534883720934</v>
      </c>
      <c r="R73" s="56">
        <f t="shared" si="16"/>
        <v>46.296296296296291</v>
      </c>
      <c r="S73" s="57">
        <f t="shared" si="17"/>
        <v>-4.4358311800172388</v>
      </c>
      <c r="T73" s="57">
        <f t="shared" si="18"/>
        <v>-4.4358311800172174</v>
      </c>
      <c r="U73" t="s">
        <v>320</v>
      </c>
      <c r="V73" t="s">
        <v>321</v>
      </c>
      <c r="X73" s="40">
        <v>44177</v>
      </c>
      <c r="Y73" s="42" t="s">
        <v>485</v>
      </c>
    </row>
    <row r="74" spans="1:25" ht="15" x14ac:dyDescent="0.25">
      <c r="A74">
        <v>1.5</v>
      </c>
      <c r="B74">
        <v>2.61</v>
      </c>
      <c r="C74" s="45">
        <f t="shared" si="10"/>
        <v>4.9808429118773923E-2</v>
      </c>
      <c r="D74" s="46">
        <f>IF(OR($A74="",$B74=""),"",A74*'MPTO_working_2-way'!$G73)</f>
        <v>1.5747126436781609</v>
      </c>
      <c r="E74" s="48">
        <f>IF(OR($A74="",$B74=""),"",B74*'MPTO_working_2-way'!$G73)</f>
        <v>2.7399999999999998</v>
      </c>
      <c r="F74" s="46">
        <f>IF(OR($A74="",$B74=""),"",'MPTO_working_2-way'!D73)</f>
        <v>1.5582089552238805</v>
      </c>
      <c r="G74" s="48">
        <f>IF(OR($A74="",$B74=""),"",'MPTO_working_2-way'!E73)</f>
        <v>2.7914438502673793</v>
      </c>
      <c r="H74" s="46">
        <f>IF(OR($A74="",$B74=""),"",'OddsRatio_working_2-way'!M73)</f>
        <v>1.557278212575353</v>
      </c>
      <c r="I74" s="46">
        <f>IF(OR($A74="",$B74=""),"",'OddsRatio_working_2-way'!N73)</f>
        <v>2.7944358444926354</v>
      </c>
      <c r="J74" s="46">
        <f>IF('Log_working_2-way'!$D73="","",A74^('Log_working_2-way'!$D73))</f>
        <v>1.5496886754044212</v>
      </c>
      <c r="K74" s="48">
        <f>IF('Log_working_2-way'!$D73="","",B74^('Log_working_2-way'!$D73))</f>
        <v>2.8192115732799534</v>
      </c>
      <c r="L74" s="55">
        <f t="shared" si="11"/>
        <v>0.63503649635036497</v>
      </c>
      <c r="M74" s="55">
        <f t="shared" si="12"/>
        <v>0.36496350364963509</v>
      </c>
      <c r="N74" s="56">
        <v>100</v>
      </c>
      <c r="O74" s="56">
        <f t="shared" si="13"/>
        <v>33.333333333333329</v>
      </c>
      <c r="P74" s="56">
        <f t="shared" si="14"/>
        <v>61.685823754789276</v>
      </c>
      <c r="Q74" s="56">
        <f t="shared" si="15"/>
        <v>38.314176245210732</v>
      </c>
      <c r="R74" s="56">
        <f t="shared" si="16"/>
        <v>66.666666666666657</v>
      </c>
      <c r="S74" s="57">
        <f t="shared" si="17"/>
        <v>-4.9808429118774029</v>
      </c>
      <c r="T74" s="57">
        <f t="shared" si="18"/>
        <v>-4.9808429118773816</v>
      </c>
      <c r="U74" t="s">
        <v>322</v>
      </c>
      <c r="V74" t="s">
        <v>323</v>
      </c>
      <c r="X74" s="40">
        <v>44177</v>
      </c>
      <c r="Y74" s="42" t="s">
        <v>487</v>
      </c>
    </row>
    <row r="75" spans="1:25" ht="15" x14ac:dyDescent="0.25">
      <c r="A75">
        <v>1.95</v>
      </c>
      <c r="B75">
        <v>1.9</v>
      </c>
      <c r="C75" s="45">
        <f t="shared" si="10"/>
        <v>3.9136302294197067E-2</v>
      </c>
      <c r="D75" s="46">
        <f>IF(OR($A75="",$B75=""),"",A75*'MPTO_working_2-way'!$G74)</f>
        <v>2.0263157894736841</v>
      </c>
      <c r="E75" s="48">
        <f>IF(OR($A75="",$B75=""),"",B75*'MPTO_working_2-way'!$G74)</f>
        <v>1.9743589743589742</v>
      </c>
      <c r="F75" s="46">
        <f>IF(OR($A75="",$B75=""),"",'MPTO_working_2-way'!D74)</f>
        <v>2.027359781121751</v>
      </c>
      <c r="G75" s="48">
        <f>IF(OR($A75="",$B75=""),"",'MPTO_working_2-way'!E74)</f>
        <v>1.9733688415446073</v>
      </c>
      <c r="H75" s="46">
        <f>IF(OR($A75="",$B75=""),"",'OddsRatio_working_2-way'!M74)</f>
        <v>2.0274023338281628</v>
      </c>
      <c r="I75" s="46">
        <f>IF(OR($A75="",$B75=""),"",'OddsRatio_working_2-way'!N74)</f>
        <v>1.9733285267845753</v>
      </c>
      <c r="J75" s="46">
        <f>IF('Log_working_2-way'!$D74="","",A75^('Log_working_2-way'!$D74))</f>
        <v>2.02788027389437</v>
      </c>
      <c r="K75" s="48">
        <f>IF('Log_working_2-way'!$D74="","",B75^('Log_working_2-way'!$D74))</f>
        <v>1.9728759519930477</v>
      </c>
      <c r="L75" s="55">
        <f t="shared" si="11"/>
        <v>0.49350649350649356</v>
      </c>
      <c r="M75" s="55">
        <f t="shared" si="12"/>
        <v>0.50649350649350655</v>
      </c>
      <c r="N75" s="56">
        <v>100</v>
      </c>
      <c r="O75" s="56">
        <f t="shared" si="13"/>
        <v>48.717948717948723</v>
      </c>
      <c r="P75" s="56">
        <f t="shared" si="14"/>
        <v>47.368421052631575</v>
      </c>
      <c r="Q75" s="56">
        <f t="shared" si="15"/>
        <v>52.631578947368418</v>
      </c>
      <c r="R75" s="56">
        <f t="shared" si="16"/>
        <v>51.282051282051292</v>
      </c>
      <c r="S75" s="57">
        <f t="shared" si="17"/>
        <v>-3.9136302294196952</v>
      </c>
      <c r="T75" s="57">
        <f t="shared" si="18"/>
        <v>-3.9136302294197165</v>
      </c>
      <c r="U75" t="s">
        <v>324</v>
      </c>
      <c r="V75" t="s">
        <v>325</v>
      </c>
      <c r="X75" s="40">
        <v>44177</v>
      </c>
      <c r="Y75" s="42" t="s">
        <v>508</v>
      </c>
    </row>
    <row r="76" spans="1:25" ht="15" x14ac:dyDescent="0.25">
      <c r="A76">
        <v>1.75</v>
      </c>
      <c r="B76">
        <v>2.12</v>
      </c>
      <c r="C76" s="45">
        <f t="shared" ref="C76:C139" si="19">IF(OR($A76="",$B76=""),"",(1/A76)+(1/B76)-1)</f>
        <v>4.3126684636118462E-2</v>
      </c>
      <c r="D76" s="46">
        <f>IF(OR($A76="",$B76=""),"",A76*'MPTO_working_2-way'!$G75)</f>
        <v>1.8254716981132073</v>
      </c>
      <c r="E76" s="48">
        <f>IF(OR($A76="",$B76=""),"",B76*'MPTO_working_2-way'!$G75)</f>
        <v>2.2114285714285713</v>
      </c>
      <c r="F76" s="46">
        <f>IF(OR($A76="",$B76=""),"",'MPTO_working_2-way'!D75)</f>
        <v>1.8186274509803919</v>
      </c>
      <c r="G76" s="48">
        <f>IF(OR($A76="",$B76=""),"",'MPTO_working_2-way'!E75)</f>
        <v>2.2215568862275448</v>
      </c>
      <c r="H76" s="46">
        <f>IF(OR($A76="",$B76=""),"",'OddsRatio_working_2-way'!M75)</f>
        <v>1.8183170883849711</v>
      </c>
      <c r="I76" s="46">
        <f>IF(OR($A76="",$B76=""),"",'OddsRatio_working_2-way'!N75)</f>
        <v>2.2220201853215569</v>
      </c>
      <c r="J76" s="46">
        <f>IF('Log_working_2-way'!$D75="","",A76^('Log_working_2-way'!$D75))</f>
        <v>1.8151888879286393</v>
      </c>
      <c r="K76" s="48">
        <f>IF('Log_working_2-way'!$D75="","",B76^('Log_working_2-way'!$D75))</f>
        <v>2.2267095575120122</v>
      </c>
      <c r="L76" s="55">
        <f t="shared" ref="L76:L139" si="20">(1/D76)</f>
        <v>0.54780361757105955</v>
      </c>
      <c r="M76" s="55">
        <f t="shared" ref="M76:M139" si="21">(1/E76)</f>
        <v>0.45219638242894061</v>
      </c>
      <c r="N76" s="56">
        <v>100</v>
      </c>
      <c r="O76" s="56">
        <f t="shared" ref="O76:O139" si="22">(1/A76)*((N76*A76)-N76)</f>
        <v>42.857142857142854</v>
      </c>
      <c r="P76" s="56">
        <f t="shared" ref="P76:P139" si="23">(1/B76)*((N76*B76)-N76)</f>
        <v>52.830188679245275</v>
      </c>
      <c r="Q76" s="56">
        <f t="shared" ref="Q76:Q139" si="24">(1/B76)*N76</f>
        <v>47.169811320754711</v>
      </c>
      <c r="R76" s="56">
        <f t="shared" ref="R76:R139" si="25">(1/A76)*N76</f>
        <v>57.142857142857139</v>
      </c>
      <c r="S76" s="57">
        <f t="shared" ref="S76:S139" si="26">O76-Q76</f>
        <v>-4.3126684636118569</v>
      </c>
      <c r="T76" s="57">
        <f t="shared" ref="T76:T139" si="27">P76-R76</f>
        <v>-4.312668463611864</v>
      </c>
      <c r="U76" t="s">
        <v>326</v>
      </c>
      <c r="V76" t="s">
        <v>327</v>
      </c>
      <c r="X76" s="40">
        <v>44177</v>
      </c>
      <c r="Y76" s="42" t="s">
        <v>482</v>
      </c>
    </row>
    <row r="77" spans="1:25" ht="15" x14ac:dyDescent="0.25">
      <c r="A77">
        <v>1.97</v>
      </c>
      <c r="B77">
        <v>1.88</v>
      </c>
      <c r="C77" s="45">
        <f t="shared" si="19"/>
        <v>3.9529106814990778E-2</v>
      </c>
      <c r="D77" s="46">
        <f>IF(OR($A77="",$B77=""),"",A77*'MPTO_working_2-way'!$G76)</f>
        <v>2.0478723404255317</v>
      </c>
      <c r="E77" s="48">
        <f>IF(OR($A77="",$B77=""),"",B77*'MPTO_working_2-way'!$G76)</f>
        <v>1.9543147208121825</v>
      </c>
      <c r="F77" s="46">
        <f>IF(OR($A77="",$B77=""),"",'MPTO_working_2-way'!D76)</f>
        <v>2.049811822005756</v>
      </c>
      <c r="G77" s="48">
        <f>IF(OR($A77="",$B77=""),"",'MPTO_working_2-way'!E76)</f>
        <v>1.9525516659637281</v>
      </c>
      <c r="H77" s="46">
        <f>IF(OR($A77="",$B77=""),"",'OddsRatio_working_2-way'!M76)</f>
        <v>2.049891769313736</v>
      </c>
      <c r="I77" s="46">
        <f>IF(OR($A77="",$B77=""),"",'OddsRatio_working_2-way'!N76)</f>
        <v>1.9524791309238021</v>
      </c>
      <c r="J77" s="46">
        <f>IF('Log_working_2-way'!$D76="","",A77^('Log_working_2-way'!$D76))</f>
        <v>2.0507806142198279</v>
      </c>
      <c r="K77" s="48">
        <f>IF('Log_working_2-way'!$D76="","",B77^('Log_working_2-way'!$D76))</f>
        <v>1.9516734382679068</v>
      </c>
      <c r="L77" s="55">
        <f t="shared" si="20"/>
        <v>0.48831168831168836</v>
      </c>
      <c r="M77" s="55">
        <f t="shared" si="21"/>
        <v>0.51168831168831175</v>
      </c>
      <c r="N77" s="56">
        <v>100</v>
      </c>
      <c r="O77" s="56">
        <f t="shared" si="22"/>
        <v>49.238578680203041</v>
      </c>
      <c r="P77" s="56">
        <f t="shared" si="23"/>
        <v>46.808510638297875</v>
      </c>
      <c r="Q77" s="56">
        <f t="shared" si="24"/>
        <v>53.191489361702125</v>
      </c>
      <c r="R77" s="56">
        <f t="shared" si="25"/>
        <v>50.761421319796952</v>
      </c>
      <c r="S77" s="57">
        <f t="shared" si="26"/>
        <v>-3.952910681499084</v>
      </c>
      <c r="T77" s="57">
        <f t="shared" si="27"/>
        <v>-3.9529106814990769</v>
      </c>
      <c r="U77" t="s">
        <v>328</v>
      </c>
      <c r="V77" t="s">
        <v>329</v>
      </c>
      <c r="X77" s="40">
        <v>44177</v>
      </c>
      <c r="Y77" s="42" t="s">
        <v>491</v>
      </c>
    </row>
    <row r="78" spans="1:25" ht="15" x14ac:dyDescent="0.25">
      <c r="A78">
        <v>1.85</v>
      </c>
      <c r="B78">
        <v>2.0099999999999998</v>
      </c>
      <c r="C78" s="45">
        <f t="shared" si="19"/>
        <v>3.80529783514858E-2</v>
      </c>
      <c r="D78" s="46">
        <f>IF(OR($A78="",$B78=""),"",A78*'MPTO_working_2-way'!$G77)</f>
        <v>1.9203980099502489</v>
      </c>
      <c r="E78" s="48">
        <f>IF(OR($A78="",$B78=""),"",B78*'MPTO_working_2-way'!$G77)</f>
        <v>2.086486486486486</v>
      </c>
      <c r="F78" s="46">
        <f>IF(OR($A78="",$B78=""),"",'MPTO_working_2-way'!D77)</f>
        <v>1.9174938764986464</v>
      </c>
      <c r="G78" s="48">
        <f>IF(OR($A78="",$B78=""),"",'MPTO_working_2-way'!E77)</f>
        <v>2.0899255304201207</v>
      </c>
      <c r="H78" s="46">
        <f>IF(OR($A78="",$B78=""),"",'OddsRatio_working_2-way'!M77)</f>
        <v>1.91737896118008</v>
      </c>
      <c r="I78" s="46">
        <f>IF(OR($A78="",$B78=""),"",'OddsRatio_working_2-way'!N77)</f>
        <v>2.0900620597551534</v>
      </c>
      <c r="J78" s="46">
        <f>IF('Log_working_2-way'!$D77="","",A78^('Log_working_2-way'!$D77))</f>
        <v>1.9160544641822177</v>
      </c>
      <c r="K78" s="48">
        <f>IF('Log_working_2-way'!$D77="","",B78^('Log_working_2-way'!$D77))</f>
        <v>2.0916381493676872</v>
      </c>
      <c r="L78" s="55">
        <f t="shared" si="20"/>
        <v>0.52072538860103623</v>
      </c>
      <c r="M78" s="55">
        <f t="shared" si="21"/>
        <v>0.47927461139896382</v>
      </c>
      <c r="N78" s="56">
        <v>100</v>
      </c>
      <c r="O78" s="56">
        <f t="shared" si="22"/>
        <v>45.945945945945937</v>
      </c>
      <c r="P78" s="56">
        <f t="shared" si="23"/>
        <v>50.248756218905463</v>
      </c>
      <c r="Q78" s="56">
        <f t="shared" si="24"/>
        <v>49.751243781094537</v>
      </c>
      <c r="R78" s="56">
        <f t="shared" si="25"/>
        <v>54.054054054054049</v>
      </c>
      <c r="S78" s="57">
        <f t="shared" si="26"/>
        <v>-3.8052978351486004</v>
      </c>
      <c r="T78" s="57">
        <f t="shared" si="27"/>
        <v>-3.8052978351485862</v>
      </c>
      <c r="U78" t="s">
        <v>330</v>
      </c>
      <c r="V78" t="s">
        <v>331</v>
      </c>
      <c r="X78" s="40">
        <v>44177</v>
      </c>
      <c r="Y78" s="42" t="s">
        <v>485</v>
      </c>
    </row>
    <row r="79" spans="1:25" ht="15" x14ac:dyDescent="0.25">
      <c r="A79">
        <v>1.81</v>
      </c>
      <c r="B79">
        <v>2.1</v>
      </c>
      <c r="C79" s="45">
        <f t="shared" si="19"/>
        <v>2.8676664035780064E-2</v>
      </c>
      <c r="D79" s="46">
        <f>IF(OR($A79="",$B79=""),"",A79*'MPTO_working_2-way'!$G78)</f>
        <v>1.861904761904762</v>
      </c>
      <c r="E79" s="48">
        <f>IF(OR($A79="",$B79=""),"",B79*'MPTO_working_2-way'!$G78)</f>
        <v>2.160220994475138</v>
      </c>
      <c r="F79" s="46">
        <f>IF(OR($A79="",$B79=""),"",'MPTO_working_2-way'!D78)</f>
        <v>1.858225372769494</v>
      </c>
      <c r="G79" s="48">
        <f>IF(OR($A79="",$B79=""),"",'MPTO_working_2-way'!E78)</f>
        <v>2.1651951011107946</v>
      </c>
      <c r="H79" s="46">
        <f>IF(OR($A79="",$B79=""),"",'OddsRatio_working_2-way'!M78)</f>
        <v>1.8581163303210331</v>
      </c>
      <c r="I79" s="46">
        <f>IF(OR($A79="",$B79=""),"",'OddsRatio_working_2-way'!N78)</f>
        <v>2.1653431646335015</v>
      </c>
      <c r="J79" s="46">
        <f>IF('Log_working_2-way'!$D78="","",A79^('Log_working_2-way'!$D78))</f>
        <v>1.8564516354578522</v>
      </c>
      <c r="K79" s="48">
        <f>IF('Log_working_2-way'!$D78="","",B79^('Log_working_2-way'!$D78))</f>
        <v>2.1676082555034109</v>
      </c>
      <c r="L79" s="55">
        <f t="shared" si="20"/>
        <v>0.53708439897698212</v>
      </c>
      <c r="M79" s="55">
        <f t="shared" si="21"/>
        <v>0.46291560102301793</v>
      </c>
      <c r="N79" s="56">
        <v>100</v>
      </c>
      <c r="O79" s="56">
        <f t="shared" si="22"/>
        <v>44.751381215469614</v>
      </c>
      <c r="P79" s="56">
        <f t="shared" si="23"/>
        <v>52.38095238095238</v>
      </c>
      <c r="Q79" s="56">
        <f t="shared" si="24"/>
        <v>47.619047619047613</v>
      </c>
      <c r="R79" s="56">
        <f t="shared" si="25"/>
        <v>55.248618784530393</v>
      </c>
      <c r="S79" s="57">
        <f t="shared" si="26"/>
        <v>-2.8676664035779993</v>
      </c>
      <c r="T79" s="57">
        <f t="shared" si="27"/>
        <v>-2.8676664035780135</v>
      </c>
      <c r="U79" t="s">
        <v>332</v>
      </c>
      <c r="V79" t="s">
        <v>333</v>
      </c>
      <c r="X79" s="40">
        <v>44177</v>
      </c>
      <c r="Y79" s="42" t="s">
        <v>482</v>
      </c>
    </row>
    <row r="80" spans="1:25" ht="15" x14ac:dyDescent="0.25">
      <c r="A80">
        <v>2.0699999999999998</v>
      </c>
      <c r="B80">
        <v>1.85</v>
      </c>
      <c r="C80" s="45">
        <f t="shared" si="19"/>
        <v>2.3632327980154022E-2</v>
      </c>
      <c r="D80" s="46">
        <f>IF(OR($A80="",$B80=""),"",A80*'MPTO_working_2-way'!$G79)</f>
        <v>2.1189189189189186</v>
      </c>
      <c r="E80" s="48">
        <f>IF(OR($A80="",$B80=""),"",B80*'MPTO_working_2-way'!$G79)</f>
        <v>1.893719806763285</v>
      </c>
      <c r="F80" s="46">
        <f>IF(OR($A80="",$B80=""),"",'MPTO_working_2-way'!D79)</f>
        <v>2.1219005402410303</v>
      </c>
      <c r="G80" s="48">
        <f>IF(OR($A80="",$B80=""),"",'MPTO_working_2-way'!E79)</f>
        <v>1.8913446104457341</v>
      </c>
      <c r="H80" s="46">
        <f>IF(OR($A80="",$B80=""),"",'OddsRatio_working_2-way'!M79)</f>
        <v>2.1219730519989164</v>
      </c>
      <c r="I80" s="46">
        <f>IF(OR($A80="",$B80=""),"",'OddsRatio_working_2-way'!N79)</f>
        <v>1.8912870039243732</v>
      </c>
      <c r="J80" s="46">
        <f>IF('Log_working_2-way'!$D79="","",A80^('Log_working_2-way'!$D79))</f>
        <v>2.1233226399853709</v>
      </c>
      <c r="K80" s="48">
        <f>IF('Log_working_2-way'!$D79="","",B80^('Log_working_2-way'!$D79))</f>
        <v>1.8902161893692622</v>
      </c>
      <c r="L80" s="55">
        <f t="shared" si="20"/>
        <v>0.47193877551020413</v>
      </c>
      <c r="M80" s="55">
        <f t="shared" si="21"/>
        <v>0.52806122448979598</v>
      </c>
      <c r="N80" s="56">
        <v>100</v>
      </c>
      <c r="O80" s="56">
        <f t="shared" si="22"/>
        <v>51.690821256038639</v>
      </c>
      <c r="P80" s="56">
        <f t="shared" si="23"/>
        <v>45.945945945945937</v>
      </c>
      <c r="Q80" s="56">
        <f t="shared" si="24"/>
        <v>54.054054054054049</v>
      </c>
      <c r="R80" s="56">
        <f t="shared" si="25"/>
        <v>48.309178743961354</v>
      </c>
      <c r="S80" s="57">
        <f t="shared" si="26"/>
        <v>-2.3632327980154102</v>
      </c>
      <c r="T80" s="57">
        <f t="shared" si="27"/>
        <v>-2.3632327980154173</v>
      </c>
      <c r="U80" t="s">
        <v>334</v>
      </c>
      <c r="V80" t="s">
        <v>335</v>
      </c>
      <c r="X80" s="40">
        <v>44177</v>
      </c>
      <c r="Y80" s="42" t="s">
        <v>489</v>
      </c>
    </row>
    <row r="81" spans="1:25" ht="15" x14ac:dyDescent="0.25">
      <c r="A81">
        <v>2.4900000000000002</v>
      </c>
      <c r="B81">
        <v>1.56</v>
      </c>
      <c r="C81" s="45">
        <f t="shared" si="19"/>
        <v>4.26320667284521E-2</v>
      </c>
      <c r="D81" s="46">
        <f>IF(OR($A81="",$B81=""),"",A81*'MPTO_working_2-way'!$G80)</f>
        <v>2.5961538461538458</v>
      </c>
      <c r="E81" s="48">
        <f>IF(OR($A81="",$B81=""),"",B81*'MPTO_working_2-way'!$G80)</f>
        <v>1.6265060240963853</v>
      </c>
      <c r="F81" s="46">
        <f>IF(OR($A81="",$B81=""),"",'MPTO_working_2-way'!D80)</f>
        <v>2.6295694557270508</v>
      </c>
      <c r="G81" s="48">
        <f>IF(OR($A81="",$B81=""),"",'MPTO_working_2-way'!E80)</f>
        <v>1.6136590229312062</v>
      </c>
      <c r="H81" s="46">
        <f>IF(OR($A81="",$B81=""),"",'OddsRatio_working_2-way'!M80)</f>
        <v>2.6311696066670334</v>
      </c>
      <c r="I81" s="46">
        <f>IF(OR($A81="",$B81=""),"",'OddsRatio_working_2-way'!N80)</f>
        <v>1.6130570333782139</v>
      </c>
      <c r="J81" s="46">
        <f>IF('Log_working_2-way'!$D80="","",A81^('Log_working_2-way'!$D80))</f>
        <v>2.6469548581107705</v>
      </c>
      <c r="K81" s="48">
        <f>IF('Log_working_2-way'!$D80="","",B81^('Log_working_2-way'!$D80))</f>
        <v>1.607181183548904</v>
      </c>
      <c r="L81" s="55">
        <f t="shared" si="20"/>
        <v>0.38518518518518524</v>
      </c>
      <c r="M81" s="55">
        <f t="shared" si="21"/>
        <v>0.61481481481481493</v>
      </c>
      <c r="N81" s="56">
        <v>100</v>
      </c>
      <c r="O81" s="56">
        <f t="shared" si="22"/>
        <v>59.839357429718881</v>
      </c>
      <c r="P81" s="56">
        <f t="shared" si="23"/>
        <v>35.897435897435898</v>
      </c>
      <c r="Q81" s="56">
        <f t="shared" si="24"/>
        <v>64.102564102564102</v>
      </c>
      <c r="R81" s="56">
        <f t="shared" si="25"/>
        <v>40.160642570281119</v>
      </c>
      <c r="S81" s="57">
        <f t="shared" si="26"/>
        <v>-4.2632066728452216</v>
      </c>
      <c r="T81" s="57">
        <f t="shared" si="27"/>
        <v>-4.2632066728452216</v>
      </c>
      <c r="U81" t="s">
        <v>336</v>
      </c>
      <c r="V81" t="s">
        <v>337</v>
      </c>
      <c r="X81" s="40">
        <v>44177</v>
      </c>
      <c r="Y81" s="42" t="s">
        <v>487</v>
      </c>
    </row>
    <row r="82" spans="1:25" ht="15" x14ac:dyDescent="0.25">
      <c r="A82">
        <v>2.7</v>
      </c>
      <c r="B82">
        <v>1.49</v>
      </c>
      <c r="C82" s="45">
        <f t="shared" si="19"/>
        <v>4.1511309967685817E-2</v>
      </c>
      <c r="D82" s="46">
        <f>IF(OR($A82="",$B82=""),"",A82*'MPTO_working_2-way'!$G81)</f>
        <v>2.8120805369127519</v>
      </c>
      <c r="E82" s="48">
        <f>IF(OR($A82="",$B82=""),"",B82*'MPTO_working_2-way'!$G81)</f>
        <v>1.5518518518518518</v>
      </c>
      <c r="F82" s="46">
        <f>IF(OR($A82="",$B82=""),"",'MPTO_working_2-way'!D81)</f>
        <v>2.8602915037326699</v>
      </c>
      <c r="G82" s="48">
        <f>IF(OR($A82="",$B82=""),"",'MPTO_working_2-way'!E81)</f>
        <v>1.537550162430728</v>
      </c>
      <c r="H82" s="46">
        <f>IF(OR($A82="",$B82=""),"",'OddsRatio_working_2-way'!M81)</f>
        <v>2.8626292586293278</v>
      </c>
      <c r="I82" s="46">
        <f>IF(OR($A82="",$B82=""),"",'OddsRatio_working_2-way'!N81)</f>
        <v>1.5368754921931591</v>
      </c>
      <c r="J82" s="46">
        <f>IF('Log_working_2-way'!$D81="","",A82^('Log_working_2-way'!$D81))</f>
        <v>2.8856603059261934</v>
      </c>
      <c r="K82" s="48">
        <f>IF('Log_working_2-way'!$D81="","",B82^('Log_working_2-way'!$D81))</f>
        <v>1.530318211003477</v>
      </c>
      <c r="L82" s="55">
        <f t="shared" si="20"/>
        <v>0.35560859188544147</v>
      </c>
      <c r="M82" s="55">
        <f t="shared" si="21"/>
        <v>0.64439140811455853</v>
      </c>
      <c r="N82" s="56">
        <v>100</v>
      </c>
      <c r="O82" s="56">
        <f t="shared" si="22"/>
        <v>62.962962962962962</v>
      </c>
      <c r="P82" s="56">
        <f t="shared" si="23"/>
        <v>32.885906040268459</v>
      </c>
      <c r="Q82" s="56">
        <f t="shared" si="24"/>
        <v>67.114093959731548</v>
      </c>
      <c r="R82" s="56">
        <f t="shared" si="25"/>
        <v>37.037037037037038</v>
      </c>
      <c r="S82" s="57">
        <f t="shared" si="26"/>
        <v>-4.1511309967685861</v>
      </c>
      <c r="T82" s="57">
        <f t="shared" si="27"/>
        <v>-4.151130996768579</v>
      </c>
      <c r="U82" t="s">
        <v>338</v>
      </c>
      <c r="V82" t="s">
        <v>339</v>
      </c>
      <c r="X82" s="40">
        <v>44177</v>
      </c>
      <c r="Y82" s="42" t="s">
        <v>480</v>
      </c>
    </row>
    <row r="83" spans="1:25" ht="15" x14ac:dyDescent="0.25">
      <c r="A83">
        <v>2.21</v>
      </c>
      <c r="B83">
        <v>1.69</v>
      </c>
      <c r="C83" s="45">
        <f t="shared" si="19"/>
        <v>4.4204664114166459E-2</v>
      </c>
      <c r="D83" s="46">
        <f>IF(OR($A83="",$B83=""),"",A83*'MPTO_working_2-way'!$G82)</f>
        <v>2.3076923076923079</v>
      </c>
      <c r="E83" s="48">
        <f>IF(OR($A83="",$B83=""),"",B83*'MPTO_working_2-way'!$G82)</f>
        <v>1.7647058823529413</v>
      </c>
      <c r="F83" s="46">
        <f>IF(OR($A83="",$B83=""),"",'MPTO_working_2-way'!D82)</f>
        <v>2.3234937323089366</v>
      </c>
      <c r="G83" s="48">
        <f>IF(OR($A83="",$B83=""),"",'MPTO_working_2-way'!E82)</f>
        <v>1.7555759242285367</v>
      </c>
      <c r="H83" s="46">
        <f>IF(OR($A83="",$B83=""),"",'OddsRatio_working_2-way'!M82)</f>
        <v>2.3242443839434617</v>
      </c>
      <c r="I83" s="46">
        <f>IF(OR($A83="",$B83=""),"",'OddsRatio_working_2-way'!N82)</f>
        <v>1.7551476239016437</v>
      </c>
      <c r="J83" s="46">
        <f>IF('Log_working_2-way'!$D82="","",A83^('Log_working_2-way'!$D82))</f>
        <v>2.3316041139779355</v>
      </c>
      <c r="K83" s="48">
        <f>IF('Log_working_2-way'!$D82="","",B83^('Log_working_2-way'!$D82))</f>
        <v>1.7509739490156586</v>
      </c>
      <c r="L83" s="55">
        <f t="shared" si="20"/>
        <v>0.43333333333333329</v>
      </c>
      <c r="M83" s="55">
        <f t="shared" si="21"/>
        <v>0.56666666666666665</v>
      </c>
      <c r="N83" s="56">
        <v>100</v>
      </c>
      <c r="O83" s="56">
        <f t="shared" si="22"/>
        <v>54.751131221719454</v>
      </c>
      <c r="P83" s="56">
        <f t="shared" si="23"/>
        <v>40.828402366863905</v>
      </c>
      <c r="Q83" s="56">
        <f t="shared" si="24"/>
        <v>59.171597633136095</v>
      </c>
      <c r="R83" s="56">
        <f t="shared" si="25"/>
        <v>45.248868778280546</v>
      </c>
      <c r="S83" s="57">
        <f t="shared" si="26"/>
        <v>-4.4204664114166405</v>
      </c>
      <c r="T83" s="57">
        <f t="shared" si="27"/>
        <v>-4.4204664114166405</v>
      </c>
      <c r="U83" t="s">
        <v>340</v>
      </c>
      <c r="V83" t="s">
        <v>341</v>
      </c>
      <c r="X83" s="40">
        <v>44177</v>
      </c>
      <c r="Y83" s="42" t="s">
        <v>495</v>
      </c>
    </row>
    <row r="84" spans="1:25" ht="15" x14ac:dyDescent="0.25">
      <c r="A84">
        <v>2.57</v>
      </c>
      <c r="B84">
        <v>1.53</v>
      </c>
      <c r="C84" s="45">
        <f t="shared" si="19"/>
        <v>4.2699829607588891E-2</v>
      </c>
      <c r="D84" s="46">
        <f>IF(OR($A84="",$B84=""),"",A84*'MPTO_working_2-way'!$G83)</f>
        <v>2.6797385620915031</v>
      </c>
      <c r="E84" s="48">
        <f>IF(OR($A84="",$B84=""),"",B84*'MPTO_working_2-way'!$G83)</f>
        <v>1.595330739299611</v>
      </c>
      <c r="F84" s="46">
        <f>IF(OR($A84="",$B84=""),"",'MPTO_working_2-way'!D83)</f>
        <v>2.7192005808927768</v>
      </c>
      <c r="G84" s="48">
        <f>IF(OR($A84="",$B84=""),"",'MPTO_working_2-way'!E83)</f>
        <v>1.5816656945757326</v>
      </c>
      <c r="H84" s="46">
        <f>IF(OR($A84="",$B84=""),"",'OddsRatio_working_2-way'!M83)</f>
        <v>2.7211229331292399</v>
      </c>
      <c r="I84" s="46">
        <f>IF(OR($A84="",$B84=""),"",'OddsRatio_working_2-way'!N83)</f>
        <v>1.5810160220117813</v>
      </c>
      <c r="J84" s="46">
        <f>IF('Log_working_2-way'!$D83="","",A84^('Log_working_2-way'!$D83))</f>
        <v>2.7398584941677284</v>
      </c>
      <c r="K84" s="48">
        <f>IF('Log_working_2-way'!$D83="","",B84^('Log_working_2-way'!$D83))</f>
        <v>1.5747593860945028</v>
      </c>
      <c r="L84" s="55">
        <f t="shared" si="20"/>
        <v>0.37317073170731713</v>
      </c>
      <c r="M84" s="55">
        <f t="shared" si="21"/>
        <v>0.62682926829268293</v>
      </c>
      <c r="N84" s="56">
        <v>100</v>
      </c>
      <c r="O84" s="56">
        <f t="shared" si="22"/>
        <v>61.089494163424128</v>
      </c>
      <c r="P84" s="56">
        <f t="shared" si="23"/>
        <v>34.640522875816991</v>
      </c>
      <c r="Q84" s="56">
        <f t="shared" si="24"/>
        <v>65.359477124183002</v>
      </c>
      <c r="R84" s="56">
        <f t="shared" si="25"/>
        <v>38.910505836575879</v>
      </c>
      <c r="S84" s="57">
        <f t="shared" si="26"/>
        <v>-4.269982960758874</v>
      </c>
      <c r="T84" s="57">
        <f t="shared" si="27"/>
        <v>-4.2699829607588882</v>
      </c>
      <c r="U84" t="s">
        <v>342</v>
      </c>
      <c r="V84" t="s">
        <v>343</v>
      </c>
      <c r="X84" s="40">
        <v>44177</v>
      </c>
      <c r="Y84" s="42" t="s">
        <v>502</v>
      </c>
    </row>
    <row r="85" spans="1:25" ht="15" x14ac:dyDescent="0.25">
      <c r="A85">
        <v>2.13</v>
      </c>
      <c r="B85">
        <v>1.75</v>
      </c>
      <c r="C85" s="45">
        <f t="shared" si="19"/>
        <v>4.091213950368866E-2</v>
      </c>
      <c r="D85" s="46">
        <f>IF(OR($A85="",$B85=""),"",A85*'MPTO_working_2-way'!$G84)</f>
        <v>2.2171428571428566</v>
      </c>
      <c r="E85" s="48">
        <f>IF(OR($A85="",$B85=""),"",B85*'MPTO_working_2-way'!$G84)</f>
        <v>1.821596244131455</v>
      </c>
      <c r="F85" s="46">
        <f>IF(OR($A85="",$B85=""),"",'MPTO_working_2-way'!D84)</f>
        <v>2.2270351008215079</v>
      </c>
      <c r="G85" s="48">
        <f>IF(OR($A85="",$B85=""),"",'MPTO_working_2-way'!E84)</f>
        <v>1.8149726110772972</v>
      </c>
      <c r="H85" s="46">
        <f>IF(OR($A85="",$B85=""),"",'OddsRatio_working_2-way'!M84)</f>
        <v>2.2274635093014643</v>
      </c>
      <c r="I85" s="46">
        <f>IF(OR($A85="",$B85=""),"",'OddsRatio_working_2-way'!N84)</f>
        <v>1.814688169890353</v>
      </c>
      <c r="J85" s="46">
        <f>IF('Log_working_2-way'!$D84="","",A85^('Log_working_2-way'!$D84))</f>
        <v>2.2320342511460129</v>
      </c>
      <c r="K85" s="48">
        <f>IF('Log_working_2-way'!$D84="","",B85^('Log_working_2-way'!$D84))</f>
        <v>1.8116657463618295</v>
      </c>
      <c r="L85" s="55">
        <f t="shared" si="20"/>
        <v>0.45103092783505166</v>
      </c>
      <c r="M85" s="55">
        <f t="shared" si="21"/>
        <v>0.54896907216494861</v>
      </c>
      <c r="N85" s="56">
        <v>100</v>
      </c>
      <c r="O85" s="56">
        <f t="shared" si="22"/>
        <v>53.051643192488264</v>
      </c>
      <c r="P85" s="56">
        <f t="shared" si="23"/>
        <v>42.857142857142854</v>
      </c>
      <c r="Q85" s="56">
        <f t="shared" si="24"/>
        <v>57.142857142857139</v>
      </c>
      <c r="R85" s="56">
        <f t="shared" si="25"/>
        <v>46.948356807511736</v>
      </c>
      <c r="S85" s="57">
        <f t="shared" si="26"/>
        <v>-4.0912139503688749</v>
      </c>
      <c r="T85" s="57">
        <f t="shared" si="27"/>
        <v>-4.091213950368882</v>
      </c>
      <c r="U85" t="s">
        <v>344</v>
      </c>
      <c r="V85" t="s">
        <v>345</v>
      </c>
      <c r="X85" s="40">
        <v>44177</v>
      </c>
      <c r="Y85" s="42" t="s">
        <v>480</v>
      </c>
    </row>
    <row r="86" spans="1:25" ht="15" x14ac:dyDescent="0.25">
      <c r="A86">
        <v>2.4700000000000002</v>
      </c>
      <c r="B86">
        <v>1.56</v>
      </c>
      <c r="C86" s="45">
        <f t="shared" si="19"/>
        <v>4.5883940620782715E-2</v>
      </c>
      <c r="D86" s="46">
        <f>IF(OR($A86="",$B86=""),"",A86*'MPTO_working_2-way'!$G85)</f>
        <v>2.5833333333333335</v>
      </c>
      <c r="E86" s="48">
        <f>IF(OR($A86="",$B86=""),"",B86*'MPTO_working_2-way'!$G85)</f>
        <v>1.631578947368421</v>
      </c>
      <c r="F86" s="46">
        <f>IF(OR($A86="",$B86=""),"",'MPTO_working_2-way'!D85)</f>
        <v>2.6183745583038869</v>
      </c>
      <c r="G86" s="48">
        <f>IF(OR($A86="",$B86=""),"",'MPTO_working_2-way'!E85)</f>
        <v>1.6179039301310043</v>
      </c>
      <c r="H86" s="46">
        <f>IF(OR($A86="",$B86=""),"",'OddsRatio_working_2-way'!M85)</f>
        <v>2.6201851746019651</v>
      </c>
      <c r="I86" s="46">
        <f>IF(OR($A86="",$B86=""),"",'OddsRatio_working_2-way'!N85)</f>
        <v>1.6172133998483678</v>
      </c>
      <c r="J86" s="46">
        <f>IF('Log_working_2-way'!$D85="","",A86^('Log_working_2-way'!$D85))</f>
        <v>2.6367991566660174</v>
      </c>
      <c r="K86" s="48">
        <f>IF('Log_working_2-way'!$D85="","",B86^('Log_working_2-way'!$D85))</f>
        <v>1.6109485063736875</v>
      </c>
      <c r="L86" s="55">
        <f t="shared" si="20"/>
        <v>0.38709677419354838</v>
      </c>
      <c r="M86" s="55">
        <f t="shared" si="21"/>
        <v>0.61290322580645162</v>
      </c>
      <c r="N86" s="56">
        <v>100</v>
      </c>
      <c r="O86" s="56">
        <f t="shared" si="22"/>
        <v>59.514170040485837</v>
      </c>
      <c r="P86" s="56">
        <f t="shared" si="23"/>
        <v>35.897435897435898</v>
      </c>
      <c r="Q86" s="56">
        <f t="shared" si="24"/>
        <v>64.102564102564102</v>
      </c>
      <c r="R86" s="56">
        <f t="shared" si="25"/>
        <v>40.48582995951417</v>
      </c>
      <c r="S86" s="57">
        <f t="shared" si="26"/>
        <v>-4.5883940620782653</v>
      </c>
      <c r="T86" s="57">
        <f t="shared" si="27"/>
        <v>-4.5883940620782724</v>
      </c>
      <c r="U86" t="s">
        <v>346</v>
      </c>
      <c r="V86" t="s">
        <v>347</v>
      </c>
      <c r="X86" s="40">
        <v>44177</v>
      </c>
      <c r="Y86" s="42" t="s">
        <v>497</v>
      </c>
    </row>
    <row r="87" spans="1:25" ht="15" x14ac:dyDescent="0.25">
      <c r="A87">
        <v>2.33</v>
      </c>
      <c r="B87">
        <v>1.63</v>
      </c>
      <c r="C87" s="45">
        <f t="shared" si="19"/>
        <v>4.2681481871560623E-2</v>
      </c>
      <c r="D87" s="46">
        <f>IF(OR($A87="",$B87=""),"",A87*'MPTO_working_2-way'!$G86)</f>
        <v>2.4294478527607364</v>
      </c>
      <c r="E87" s="48">
        <f>IF(OR($A87="",$B87=""),"",B87*'MPTO_working_2-way'!$G86)</f>
        <v>1.6995708154506437</v>
      </c>
      <c r="F87" s="46">
        <f>IF(OR($A87="",$B87=""),"",'MPTO_working_2-way'!D86)</f>
        <v>2.4519190419316312</v>
      </c>
      <c r="G87" s="48">
        <f>IF(OR($A87="",$B87=""),"",'MPTO_working_2-way'!E86)</f>
        <v>1.6887436359189842</v>
      </c>
      <c r="H87" s="46">
        <f>IF(OR($A87="",$B87=""),"",'OddsRatio_working_2-way'!M86)</f>
        <v>2.4529663145135583</v>
      </c>
      <c r="I87" s="46">
        <f>IF(OR($A87="",$B87=""),"",'OddsRatio_working_2-way'!N86)</f>
        <v>1.688247201611685</v>
      </c>
      <c r="J87" s="46">
        <f>IF('Log_working_2-way'!$D86="","",A87^('Log_working_2-way'!$D86))</f>
        <v>2.4634823063272657</v>
      </c>
      <c r="K87" s="48">
        <f>IF('Log_working_2-way'!$D86="","",B87^('Log_working_2-way'!$D86))</f>
        <v>1.6833017356452447</v>
      </c>
      <c r="L87" s="55">
        <f t="shared" si="20"/>
        <v>0.4116161616161616</v>
      </c>
      <c r="M87" s="55">
        <f t="shared" si="21"/>
        <v>0.58838383838383845</v>
      </c>
      <c r="N87" s="56">
        <v>100</v>
      </c>
      <c r="O87" s="56">
        <f t="shared" si="22"/>
        <v>57.081545064377686</v>
      </c>
      <c r="P87" s="56">
        <f t="shared" si="23"/>
        <v>38.650306748466257</v>
      </c>
      <c r="Q87" s="56">
        <f t="shared" si="24"/>
        <v>61.349693251533743</v>
      </c>
      <c r="R87" s="56">
        <f t="shared" si="25"/>
        <v>42.918454935622321</v>
      </c>
      <c r="S87" s="57">
        <f t="shared" si="26"/>
        <v>-4.2681481871560578</v>
      </c>
      <c r="T87" s="57">
        <f t="shared" si="27"/>
        <v>-4.2681481871560649</v>
      </c>
      <c r="U87" t="s">
        <v>348</v>
      </c>
      <c r="V87" t="s">
        <v>349</v>
      </c>
      <c r="X87" s="40">
        <v>44177</v>
      </c>
      <c r="Y87" s="42" t="s">
        <v>496</v>
      </c>
    </row>
    <row r="88" spans="1:25" ht="15" x14ac:dyDescent="0.25">
      <c r="A88">
        <v>2.35</v>
      </c>
      <c r="B88">
        <v>1.62</v>
      </c>
      <c r="C88" s="45">
        <f t="shared" si="19"/>
        <v>4.2815865510900997E-2</v>
      </c>
      <c r="D88" s="46">
        <f>IF(OR($A88="",$B88=""),"",A88*'MPTO_working_2-way'!$G87)</f>
        <v>2.4506172839506175</v>
      </c>
      <c r="E88" s="48">
        <f>IF(OR($A88="",$B88=""),"",B88*'MPTO_working_2-way'!$G87)</f>
        <v>1.6893617021276597</v>
      </c>
      <c r="F88" s="46">
        <f>IF(OR($A88="",$B88=""),"",'MPTO_working_2-way'!D87)</f>
        <v>2.4744881377965555</v>
      </c>
      <c r="G88" s="48">
        <f>IF(OR($A88="",$B88=""),"",'MPTO_working_2-way'!E87)</f>
        <v>1.6782014547057529</v>
      </c>
      <c r="H88" s="46">
        <f>IF(OR($A88="",$B88=""),"",'OddsRatio_working_2-way'!M87)</f>
        <v>2.4756081305138942</v>
      </c>
      <c r="I88" s="46">
        <f>IF(OR($A88="",$B88=""),"",'OddsRatio_working_2-way'!N87)</f>
        <v>1.6776866969767514</v>
      </c>
      <c r="J88" s="46">
        <f>IF('Log_working_2-way'!$D87="","",A88^('Log_working_2-way'!$D87))</f>
        <v>2.4867940256326873</v>
      </c>
      <c r="K88" s="48">
        <f>IF('Log_working_2-way'!$D87="","",B88^('Log_working_2-way'!$D87))</f>
        <v>1.6725881209900304</v>
      </c>
      <c r="L88" s="55">
        <f t="shared" si="20"/>
        <v>0.40806045340050373</v>
      </c>
      <c r="M88" s="55">
        <f t="shared" si="21"/>
        <v>0.59193954659949621</v>
      </c>
      <c r="N88" s="56">
        <v>100</v>
      </c>
      <c r="O88" s="56">
        <f t="shared" si="22"/>
        <v>57.446808510638299</v>
      </c>
      <c r="P88" s="56">
        <f t="shared" si="23"/>
        <v>38.271604938271601</v>
      </c>
      <c r="Q88" s="56">
        <f t="shared" si="24"/>
        <v>61.728395061728392</v>
      </c>
      <c r="R88" s="56">
        <f t="shared" si="25"/>
        <v>42.553191489361701</v>
      </c>
      <c r="S88" s="57">
        <f t="shared" si="26"/>
        <v>-4.2815865510900935</v>
      </c>
      <c r="T88" s="57">
        <f t="shared" si="27"/>
        <v>-4.2815865510901006</v>
      </c>
      <c r="U88" t="s">
        <v>350</v>
      </c>
      <c r="V88" t="s">
        <v>351</v>
      </c>
      <c r="X88" s="40">
        <v>44177</v>
      </c>
      <c r="Y88" s="42" t="s">
        <v>480</v>
      </c>
    </row>
    <row r="89" spans="1:25" ht="15" x14ac:dyDescent="0.25">
      <c r="A89">
        <v>2.42</v>
      </c>
      <c r="B89">
        <v>1.56</v>
      </c>
      <c r="C89" s="45">
        <f t="shared" si="19"/>
        <v>5.4248781521508693E-2</v>
      </c>
      <c r="D89" s="46">
        <f>IF(OR($A89="",$B89=""),"",A89*'MPTO_working_2-way'!$G88)</f>
        <v>2.5512820512820511</v>
      </c>
      <c r="E89" s="48">
        <f>IF(OR($A89="",$B89=""),"",B89*'MPTO_working_2-way'!$G88)</f>
        <v>1.6446280991735536</v>
      </c>
      <c r="F89" s="46">
        <f>IF(OR($A89="",$B89=""),"",'MPTO_working_2-way'!D88)</f>
        <v>2.5900109769484079</v>
      </c>
      <c r="G89" s="48">
        <f>IF(OR($A89="",$B89=""),"",'MPTO_working_2-way'!E88)</f>
        <v>1.6289264756644803</v>
      </c>
      <c r="H89" s="46">
        <f>IF(OR($A89="",$B89=""),"",'OddsRatio_working_2-way'!M88)</f>
        <v>2.5923926292577102</v>
      </c>
      <c r="I89" s="46">
        <f>IF(OR($A89="",$B89=""),"",'OddsRatio_working_2-way'!N88)</f>
        <v>1.6279858256227591</v>
      </c>
      <c r="J89" s="46">
        <f>IF('Log_working_2-way'!$D88="","",A89^('Log_working_2-way'!$D88))</f>
        <v>2.6109271347718477</v>
      </c>
      <c r="K89" s="48">
        <f>IF('Log_working_2-way'!$D88="","",B89^('Log_working_2-way'!$D88))</f>
        <v>1.6207605411883137</v>
      </c>
      <c r="L89" s="55">
        <f t="shared" si="20"/>
        <v>0.39195979899497491</v>
      </c>
      <c r="M89" s="55">
        <f t="shared" si="21"/>
        <v>0.6080402010050252</v>
      </c>
      <c r="N89" s="56">
        <v>100</v>
      </c>
      <c r="O89" s="56">
        <f t="shared" si="22"/>
        <v>58.677685950413228</v>
      </c>
      <c r="P89" s="56">
        <f t="shared" si="23"/>
        <v>35.897435897435898</v>
      </c>
      <c r="Q89" s="56">
        <f t="shared" si="24"/>
        <v>64.102564102564102</v>
      </c>
      <c r="R89" s="56">
        <f t="shared" si="25"/>
        <v>41.32231404958678</v>
      </c>
      <c r="S89" s="57">
        <f t="shared" si="26"/>
        <v>-5.4248781521508747</v>
      </c>
      <c r="T89" s="57">
        <f t="shared" si="27"/>
        <v>-5.4248781521508818</v>
      </c>
      <c r="U89" t="s">
        <v>352</v>
      </c>
      <c r="V89" t="s">
        <v>93</v>
      </c>
      <c r="X89" s="40">
        <v>44177</v>
      </c>
      <c r="Y89" s="42" t="s">
        <v>485</v>
      </c>
    </row>
    <row r="90" spans="1:25" ht="15" x14ac:dyDescent="0.25">
      <c r="A90">
        <v>2.1800000000000002</v>
      </c>
      <c r="B90">
        <v>1.68</v>
      </c>
      <c r="C90" s="45">
        <f t="shared" si="19"/>
        <v>5.3953691568370488E-2</v>
      </c>
      <c r="D90" s="46">
        <f>IF(OR($A90="",$B90=""),"",A90*'MPTO_working_2-way'!$G89)</f>
        <v>2.2976190476190479</v>
      </c>
      <c r="E90" s="48">
        <f>IF(OR($A90="",$B90=""),"",B90*'MPTO_working_2-way'!$G89)</f>
        <v>1.7706422018348624</v>
      </c>
      <c r="F90" s="46">
        <f>IF(OR($A90="",$B90=""),"",'MPTO_working_2-way'!D89)</f>
        <v>2.3162155325069569</v>
      </c>
      <c r="G90" s="48">
        <f>IF(OR($A90="",$B90=""),"",'MPTO_working_2-way'!E89)</f>
        <v>1.7597539880837978</v>
      </c>
      <c r="H90" s="46">
        <f>IF(OR($A90="",$B90=""),"",'OddsRatio_working_2-way'!M89)</f>
        <v>2.3173056280328646</v>
      </c>
      <c r="I90" s="46">
        <f>IF(OR($A90="",$B90=""),"",'OddsRatio_working_2-way'!N89)</f>
        <v>1.7591252771714809</v>
      </c>
      <c r="J90" s="46">
        <f>IF('Log_working_2-way'!$D89="","",A90^('Log_working_2-way'!$D89))</f>
        <v>2.3260581240200584</v>
      </c>
      <c r="K90" s="48">
        <f>IF('Log_working_2-way'!$D89="","",B90^('Log_working_2-way'!$D89))</f>
        <v>1.7541147570259803</v>
      </c>
      <c r="L90" s="55">
        <f t="shared" si="20"/>
        <v>0.43523316062176159</v>
      </c>
      <c r="M90" s="55">
        <f t="shared" si="21"/>
        <v>0.56476683937823835</v>
      </c>
      <c r="N90" s="56">
        <v>100</v>
      </c>
      <c r="O90" s="56">
        <f t="shared" si="22"/>
        <v>54.128440366972484</v>
      </c>
      <c r="P90" s="56">
        <f t="shared" si="23"/>
        <v>40.476190476190474</v>
      </c>
      <c r="Q90" s="56">
        <f t="shared" si="24"/>
        <v>59.523809523809526</v>
      </c>
      <c r="R90" s="56">
        <f t="shared" si="25"/>
        <v>45.871559633027523</v>
      </c>
      <c r="S90" s="57">
        <f t="shared" si="26"/>
        <v>-5.3953691568370417</v>
      </c>
      <c r="T90" s="57">
        <f t="shared" si="27"/>
        <v>-5.3953691568370488</v>
      </c>
      <c r="U90" t="s">
        <v>91</v>
      </c>
      <c r="V90" t="s">
        <v>353</v>
      </c>
      <c r="X90" s="40">
        <v>44177</v>
      </c>
      <c r="Y90" s="42" t="s">
        <v>496</v>
      </c>
    </row>
    <row r="91" spans="1:25" ht="15" x14ac:dyDescent="0.25">
      <c r="A91">
        <v>1.94</v>
      </c>
      <c r="B91">
        <v>1.96</v>
      </c>
      <c r="C91" s="45">
        <f t="shared" si="19"/>
        <v>2.5667999158426325E-2</v>
      </c>
      <c r="D91" s="46">
        <f>IF(OR($A91="",$B91=""),"",A91*'MPTO_working_2-way'!$G90)</f>
        <v>1.989795918367347</v>
      </c>
      <c r="E91" s="48">
        <f>IF(OR($A91="",$B91=""),"",B91*'MPTO_working_2-way'!$G90)</f>
        <v>2.0103092783505154</v>
      </c>
      <c r="F91" s="46">
        <f>IF(OR($A91="",$B91=""),"",'MPTO_working_2-way'!D90)</f>
        <v>1.9895353704478862</v>
      </c>
      <c r="G91" s="48">
        <f>IF(OR($A91="",$B91=""),"",'MPTO_working_2-way'!E90)</f>
        <v>2.0105752961082914</v>
      </c>
      <c r="H91" s="46">
        <f>IF(OR($A91="",$B91=""),"",'OddsRatio_working_2-way'!M90)</f>
        <v>1.9895285072531594</v>
      </c>
      <c r="I91" s="46">
        <f>IF(OR($A91="",$B91=""),"",'OddsRatio_working_2-way'!N90)</f>
        <v>2.0105823052798226</v>
      </c>
      <c r="J91" s="46">
        <f>IF('Log_working_2-way'!$D90="","",A91^('Log_working_2-way'!$D90))</f>
        <v>1.9894107081664238</v>
      </c>
      <c r="K91" s="48">
        <f>IF('Log_working_2-way'!$D90="","",B91^('Log_working_2-way'!$D90))</f>
        <v>2.0107026250536491</v>
      </c>
      <c r="L91" s="55">
        <f t="shared" si="20"/>
        <v>0.50256410256410255</v>
      </c>
      <c r="M91" s="55">
        <f t="shared" si="21"/>
        <v>0.49743589743589745</v>
      </c>
      <c r="N91" s="56">
        <v>100</v>
      </c>
      <c r="O91" s="56">
        <f t="shared" si="22"/>
        <v>48.453608247422686</v>
      </c>
      <c r="P91" s="56">
        <f t="shared" si="23"/>
        <v>48.979591836734699</v>
      </c>
      <c r="Q91" s="56">
        <f t="shared" si="24"/>
        <v>51.020408163265309</v>
      </c>
      <c r="R91" s="56">
        <f t="shared" si="25"/>
        <v>51.546391752577328</v>
      </c>
      <c r="S91" s="57">
        <f t="shared" si="26"/>
        <v>-2.5667999158426227</v>
      </c>
      <c r="T91" s="57">
        <f t="shared" si="27"/>
        <v>-2.5667999158426298</v>
      </c>
      <c r="U91" t="s">
        <v>354</v>
      </c>
      <c r="V91" t="s">
        <v>355</v>
      </c>
      <c r="X91" s="40">
        <v>44177</v>
      </c>
      <c r="Y91" s="42" t="s">
        <v>494</v>
      </c>
    </row>
    <row r="92" spans="1:25" ht="15" x14ac:dyDescent="0.25">
      <c r="A92">
        <v>2</v>
      </c>
      <c r="B92">
        <v>1.91</v>
      </c>
      <c r="C92" s="45">
        <f t="shared" si="19"/>
        <v>2.3560209424083656E-2</v>
      </c>
      <c r="D92" s="46">
        <f>IF(OR($A92="",$B92=""),"",A92*'MPTO_working_2-way'!$G91)</f>
        <v>2.0471204188481673</v>
      </c>
      <c r="E92" s="48">
        <f>IF(OR($A92="",$B92=""),"",B92*'MPTO_working_2-way'!$G91)</f>
        <v>1.9549999999999996</v>
      </c>
      <c r="F92" s="46">
        <f>IF(OR($A92="",$B92=""),"",'MPTO_working_2-way'!D91)</f>
        <v>2.0482573726541551</v>
      </c>
      <c r="G92" s="48">
        <f>IF(OR($A92="",$B92=""),"",'MPTO_working_2-way'!E91)</f>
        <v>1.9539641943734012</v>
      </c>
      <c r="H92" s="46">
        <f>IF(OR($A92="",$B92=""),"",'OddsRatio_working_2-way'!M91)</f>
        <v>2.0482848367219182</v>
      </c>
      <c r="I92" s="46">
        <f>IF(OR($A92="",$B92=""),"",'OddsRatio_working_2-way'!N91)</f>
        <v>1.9539392014169454</v>
      </c>
      <c r="J92" s="46">
        <f>IF('Log_working_2-way'!$D91="","",A92^('Log_working_2-way'!$D91))</f>
        <v>2.0487985391091357</v>
      </c>
      <c r="K92" s="48">
        <f>IF('Log_working_2-way'!$D91="","",B92^('Log_working_2-way'!$D91))</f>
        <v>1.95347196121136</v>
      </c>
      <c r="L92" s="55">
        <f t="shared" si="20"/>
        <v>0.48849104859335046</v>
      </c>
      <c r="M92" s="55">
        <f t="shared" si="21"/>
        <v>0.51150895140664976</v>
      </c>
      <c r="N92" s="56">
        <v>100</v>
      </c>
      <c r="O92" s="56">
        <f t="shared" si="22"/>
        <v>50</v>
      </c>
      <c r="P92" s="56">
        <f t="shared" si="23"/>
        <v>47.643979057591622</v>
      </c>
      <c r="Q92" s="56">
        <f t="shared" si="24"/>
        <v>52.356020942408378</v>
      </c>
      <c r="R92" s="56">
        <f t="shared" si="25"/>
        <v>50</v>
      </c>
      <c r="S92" s="57">
        <f t="shared" si="26"/>
        <v>-2.356020942408378</v>
      </c>
      <c r="T92" s="57">
        <f t="shared" si="27"/>
        <v>-2.356020942408378</v>
      </c>
      <c r="U92" t="s">
        <v>104</v>
      </c>
      <c r="V92" t="s">
        <v>141</v>
      </c>
      <c r="X92" s="40">
        <v>44177</v>
      </c>
      <c r="Y92" s="42" t="s">
        <v>489</v>
      </c>
    </row>
    <row r="93" spans="1:25" ht="15" x14ac:dyDescent="0.25">
      <c r="A93">
        <v>1.67</v>
      </c>
      <c r="B93">
        <v>2.3199999999999998</v>
      </c>
      <c r="C93" s="45">
        <f t="shared" si="19"/>
        <v>2.9836877968201669E-2</v>
      </c>
      <c r="D93" s="46">
        <f>IF(OR($A93="",$B93=""),"",A93*'MPTO_working_2-way'!$G92)</f>
        <v>1.7198275862068968</v>
      </c>
      <c r="E93" s="48">
        <f>IF(OR($A93="",$B93=""),"",B93*'MPTO_working_2-way'!$G92)</f>
        <v>2.3892215568862278</v>
      </c>
      <c r="F93" s="46">
        <f>IF(OR($A93="",$B93=""),"",'MPTO_working_2-way'!D92)</f>
        <v>1.7126690831933518</v>
      </c>
      <c r="G93" s="48">
        <f>IF(OR($A93="",$B93=""),"",'MPTO_working_2-way'!E92)</f>
        <v>2.4031757846421042</v>
      </c>
      <c r="H93" s="46">
        <f>IF(OR($A93="",$B93=""),"",'OddsRatio_working_2-way'!M92)</f>
        <v>1.7124435118490151</v>
      </c>
      <c r="I93" s="46">
        <f>IF(OR($A93="",$B93=""),"",'OddsRatio_working_2-way'!N92)</f>
        <v>2.4036200531950747</v>
      </c>
      <c r="J93" s="46">
        <f>IF('Log_working_2-way'!$D92="","",A93^('Log_working_2-way'!$D92))</f>
        <v>1.7092004057926933</v>
      </c>
      <c r="K93" s="48">
        <f>IF('Log_working_2-way'!$D92="","",B93^('Log_working_2-way'!$D92))</f>
        <v>2.4100386743042619</v>
      </c>
      <c r="L93" s="55">
        <f t="shared" si="20"/>
        <v>0.581453634085213</v>
      </c>
      <c r="M93" s="55">
        <f t="shared" si="21"/>
        <v>0.41854636591478689</v>
      </c>
      <c r="N93" s="56">
        <v>100</v>
      </c>
      <c r="O93" s="56">
        <f t="shared" si="22"/>
        <v>40.119760479041922</v>
      </c>
      <c r="P93" s="56">
        <f t="shared" si="23"/>
        <v>56.896551724137922</v>
      </c>
      <c r="Q93" s="56">
        <f t="shared" si="24"/>
        <v>43.103448275862071</v>
      </c>
      <c r="R93" s="56">
        <f t="shared" si="25"/>
        <v>59.880239520958092</v>
      </c>
      <c r="S93" s="57">
        <f t="shared" si="26"/>
        <v>-2.9836877968201492</v>
      </c>
      <c r="T93" s="57">
        <f t="shared" si="27"/>
        <v>-2.9836877968201705</v>
      </c>
      <c r="U93" t="s">
        <v>51</v>
      </c>
      <c r="V93" t="s">
        <v>142</v>
      </c>
      <c r="X93" s="40">
        <v>44177</v>
      </c>
      <c r="Y93" s="42" t="s">
        <v>484</v>
      </c>
    </row>
    <row r="94" spans="1:25" ht="15" x14ac:dyDescent="0.25">
      <c r="A94">
        <v>1.98</v>
      </c>
      <c r="B94">
        <v>1.9</v>
      </c>
      <c r="C94" s="45">
        <f t="shared" si="19"/>
        <v>3.1366294524189264E-2</v>
      </c>
      <c r="D94" s="46">
        <f>IF(OR($A94="",$B94=""),"",A94*'MPTO_working_2-way'!$G93)</f>
        <v>2.0421052631578949</v>
      </c>
      <c r="E94" s="48">
        <f>IF(OR($A94="",$B94=""),"",B94*'MPTO_working_2-way'!$G93)</f>
        <v>1.9595959595959596</v>
      </c>
      <c r="F94" s="46">
        <f>IF(OR($A94="",$B94=""),"",'MPTO_working_2-way'!D93)</f>
        <v>2.0434546442151005</v>
      </c>
      <c r="G94" s="48">
        <f>IF(OR($A94="",$B94=""),"",'MPTO_working_2-way'!E93)</f>
        <v>1.9583550234252993</v>
      </c>
      <c r="H94" s="46">
        <f>IF(OR($A94="",$B94=""),"",'OddsRatio_working_2-way'!M93)</f>
        <v>2.0434983894999017</v>
      </c>
      <c r="I94" s="46">
        <f>IF(OR($A94="",$B94=""),"",'OddsRatio_working_2-way'!N93)</f>
        <v>1.9583148474999099</v>
      </c>
      <c r="J94" s="46">
        <f>IF('Log_working_2-way'!$D93="","",A94^('Log_working_2-way'!$D93))</f>
        <v>2.0441122029468173</v>
      </c>
      <c r="K94" s="48">
        <f>IF('Log_working_2-way'!$D93="","",B94^('Log_working_2-way'!$D93))</f>
        <v>1.9577514726651566</v>
      </c>
      <c r="L94" s="55">
        <f t="shared" si="20"/>
        <v>0.48969072164948452</v>
      </c>
      <c r="M94" s="55">
        <f t="shared" si="21"/>
        <v>0.51030927835051543</v>
      </c>
      <c r="N94" s="56">
        <v>100</v>
      </c>
      <c r="O94" s="56">
        <f t="shared" si="22"/>
        <v>49.494949494949495</v>
      </c>
      <c r="P94" s="56">
        <f t="shared" si="23"/>
        <v>47.368421052631575</v>
      </c>
      <c r="Q94" s="56">
        <f t="shared" si="24"/>
        <v>52.631578947368418</v>
      </c>
      <c r="R94" s="56">
        <f t="shared" si="25"/>
        <v>50.505050505050505</v>
      </c>
      <c r="S94" s="57">
        <f t="shared" si="26"/>
        <v>-3.1366294524189229</v>
      </c>
      <c r="T94" s="57">
        <f t="shared" si="27"/>
        <v>-3.13662945241893</v>
      </c>
      <c r="U94" t="s">
        <v>105</v>
      </c>
      <c r="V94" t="s">
        <v>356</v>
      </c>
      <c r="X94" s="40">
        <v>44177</v>
      </c>
      <c r="Y94" s="42" t="s">
        <v>483</v>
      </c>
    </row>
    <row r="95" spans="1:25" ht="15" x14ac:dyDescent="0.25">
      <c r="A95">
        <v>1.91</v>
      </c>
      <c r="B95">
        <v>1.97</v>
      </c>
      <c r="C95" s="45">
        <f t="shared" si="19"/>
        <v>3.1174422622053388E-2</v>
      </c>
      <c r="D95" s="46">
        <f>IF(OR($A95="",$B95=""),"",A95*'MPTO_working_2-way'!$G94)</f>
        <v>1.969543147208122</v>
      </c>
      <c r="E95" s="48">
        <f>IF(OR($A95="",$B95=""),"",B95*'MPTO_working_2-way'!$G94)</f>
        <v>2.0314136125654452</v>
      </c>
      <c r="F95" s="46">
        <f>IF(OR($A95="",$B95=""),"",'MPTO_working_2-way'!D94)</f>
        <v>1.9686085750909044</v>
      </c>
      <c r="G95" s="48">
        <f>IF(OR($A95="",$B95=""),"",'MPTO_working_2-way'!E94)</f>
        <v>2.0324087827801334</v>
      </c>
      <c r="H95" s="46">
        <f>IF(OR($A95="",$B95=""),"",'OddsRatio_working_2-way'!M94)</f>
        <v>1.9685785099293232</v>
      </c>
      <c r="I95" s="46">
        <f>IF(OR($A95="",$B95=""),"",'OddsRatio_working_2-way'!N94)</f>
        <v>2.032440829265322</v>
      </c>
      <c r="J95" s="46">
        <f>IF('Log_working_2-way'!$D94="","",A95^('Log_working_2-way'!$D94))</f>
        <v>1.9681542022947511</v>
      </c>
      <c r="K95" s="48">
        <f>IF('Log_working_2-way'!$D94="","",B95^('Log_working_2-way'!$D94))</f>
        <v>2.0328933114474355</v>
      </c>
      <c r="L95" s="55">
        <f t="shared" si="20"/>
        <v>0.50773195876288657</v>
      </c>
      <c r="M95" s="55">
        <f t="shared" si="21"/>
        <v>0.49226804123711337</v>
      </c>
      <c r="N95" s="56">
        <v>100</v>
      </c>
      <c r="O95" s="56">
        <f t="shared" si="22"/>
        <v>47.643979057591622</v>
      </c>
      <c r="P95" s="56">
        <f t="shared" si="23"/>
        <v>49.238578680203041</v>
      </c>
      <c r="Q95" s="56">
        <f t="shared" si="24"/>
        <v>50.761421319796952</v>
      </c>
      <c r="R95" s="56">
        <f t="shared" si="25"/>
        <v>52.356020942408378</v>
      </c>
      <c r="S95" s="57">
        <f t="shared" si="26"/>
        <v>-3.1174422622053299</v>
      </c>
      <c r="T95" s="57">
        <f t="shared" si="27"/>
        <v>-3.117442262205337</v>
      </c>
      <c r="U95" t="s">
        <v>357</v>
      </c>
      <c r="V95" t="s">
        <v>358</v>
      </c>
      <c r="X95" s="40">
        <v>44177</v>
      </c>
      <c r="Y95" s="42" t="s">
        <v>485</v>
      </c>
    </row>
    <row r="96" spans="1:25" ht="15" x14ac:dyDescent="0.25">
      <c r="A96">
        <v>2.21</v>
      </c>
      <c r="B96">
        <v>1.72</v>
      </c>
      <c r="C96" s="45">
        <f t="shared" si="19"/>
        <v>3.3884036620014824E-2</v>
      </c>
      <c r="D96" s="46">
        <f>IF(OR($A96="",$B96=""),"",A96*'MPTO_working_2-way'!$G95)</f>
        <v>2.2848837209302326</v>
      </c>
      <c r="E96" s="48">
        <f>IF(OR($A96="",$B96=""),"",B96*'MPTO_working_2-way'!$G95)</f>
        <v>1.7782805429864255</v>
      </c>
      <c r="F96" s="46">
        <f>IF(OR($A96="",$B96=""),"",'MPTO_working_2-way'!D95)</f>
        <v>2.2959652089876781</v>
      </c>
      <c r="G96" s="48">
        <f>IF(OR($A96="",$B96=""),"",'MPTO_working_2-way'!E95)</f>
        <v>1.7716256524981358</v>
      </c>
      <c r="H96" s="46">
        <f>IF(OR($A96="",$B96=""),"",'OddsRatio_working_2-way'!M95)</f>
        <v>2.2963624321753371</v>
      </c>
      <c r="I96" s="46">
        <f>IF(OR($A96="",$B96=""),"",'OddsRatio_working_2-way'!N95)</f>
        <v>1.7713892158398703</v>
      </c>
      <c r="J96" s="46">
        <f>IF('Log_working_2-way'!$D95="","",A96^('Log_working_2-way'!$D95))</f>
        <v>2.3014598613122459</v>
      </c>
      <c r="K96" s="48">
        <f>IF('Log_working_2-way'!$D95="","",B96^('Log_working_2-way'!$D95))</f>
        <v>1.7683679149287428</v>
      </c>
      <c r="L96" s="55">
        <f t="shared" si="20"/>
        <v>0.43765903307888038</v>
      </c>
      <c r="M96" s="55">
        <f t="shared" si="21"/>
        <v>0.56234096692111957</v>
      </c>
      <c r="N96" s="56">
        <v>100</v>
      </c>
      <c r="O96" s="56">
        <f t="shared" si="22"/>
        <v>54.751131221719454</v>
      </c>
      <c r="P96" s="56">
        <f t="shared" si="23"/>
        <v>41.860465116279073</v>
      </c>
      <c r="Q96" s="56">
        <f t="shared" si="24"/>
        <v>58.139534883720934</v>
      </c>
      <c r="R96" s="56">
        <f t="shared" si="25"/>
        <v>45.248868778280546</v>
      </c>
      <c r="S96" s="57">
        <f t="shared" si="26"/>
        <v>-3.3884036620014797</v>
      </c>
      <c r="T96" s="57">
        <f t="shared" si="27"/>
        <v>-3.3884036620014726</v>
      </c>
      <c r="U96" t="s">
        <v>359</v>
      </c>
      <c r="V96" t="s">
        <v>360</v>
      </c>
      <c r="X96" s="40">
        <v>44177</v>
      </c>
      <c r="Y96" s="42" t="s">
        <v>493</v>
      </c>
    </row>
    <row r="97" spans="1:25" ht="15" x14ac:dyDescent="0.25">
      <c r="A97">
        <v>1.73</v>
      </c>
      <c r="B97">
        <v>2.19</v>
      </c>
      <c r="C97" s="45">
        <f t="shared" si="19"/>
        <v>3.4655686647135031E-2</v>
      </c>
      <c r="D97" s="46">
        <f>IF(OR($A97="",$B97=""),"",A97*'MPTO_working_2-way'!$G96)</f>
        <v>1.7899543378995435</v>
      </c>
      <c r="E97" s="48">
        <f>IF(OR($A97="",$B97=""),"",B97*'MPTO_working_2-way'!$G96)</f>
        <v>2.2658959537572256</v>
      </c>
      <c r="F97" s="46">
        <f>IF(OR($A97="",$B97=""),"",'MPTO_working_2-way'!D96)</f>
        <v>1.7834631769717797</v>
      </c>
      <c r="G97" s="48">
        <f>IF(OR($A97="",$B97=""),"",'MPTO_working_2-way'!E96)</f>
        <v>2.2763841740018629</v>
      </c>
      <c r="H97" s="46">
        <f>IF(OR($A97="",$B97=""),"",'OddsRatio_working_2-way'!M96)</f>
        <v>1.7832275391935992</v>
      </c>
      <c r="I97" s="46">
        <f>IF(OR($A97="",$B97=""),"",'OddsRatio_working_2-way'!N96)</f>
        <v>2.2767681803292916</v>
      </c>
      <c r="J97" s="46">
        <f>IF('Log_working_2-way'!$D96="","",A97^('Log_working_2-way'!$D96))</f>
        <v>1.7802790428165938</v>
      </c>
      <c r="K97" s="48">
        <f>IF('Log_working_2-way'!$D96="","",B97^('Log_working_2-way'!$D96))</f>
        <v>2.2815927958159761</v>
      </c>
      <c r="L97" s="55">
        <f t="shared" si="20"/>
        <v>0.55867346938775508</v>
      </c>
      <c r="M97" s="55">
        <f t="shared" si="21"/>
        <v>0.44132653061224486</v>
      </c>
      <c r="N97" s="56">
        <v>100</v>
      </c>
      <c r="O97" s="56">
        <f t="shared" si="22"/>
        <v>42.196531791907518</v>
      </c>
      <c r="P97" s="56">
        <f t="shared" si="23"/>
        <v>54.337899543379002</v>
      </c>
      <c r="Q97" s="56">
        <f t="shared" si="24"/>
        <v>45.662100456621005</v>
      </c>
      <c r="R97" s="56">
        <f t="shared" si="25"/>
        <v>57.80346820809249</v>
      </c>
      <c r="S97" s="57">
        <f t="shared" si="26"/>
        <v>-3.4655686647134871</v>
      </c>
      <c r="T97" s="57">
        <f t="shared" si="27"/>
        <v>-3.4655686647134871</v>
      </c>
      <c r="U97" t="s">
        <v>50</v>
      </c>
      <c r="V97" t="s">
        <v>361</v>
      </c>
      <c r="X97" s="40">
        <v>44177</v>
      </c>
      <c r="Y97" s="42" t="s">
        <v>497</v>
      </c>
    </row>
    <row r="98" spans="1:25" ht="15" x14ac:dyDescent="0.25">
      <c r="A98">
        <v>2.04</v>
      </c>
      <c r="B98">
        <v>1.86</v>
      </c>
      <c r="C98" s="45">
        <f t="shared" si="19"/>
        <v>2.7830487033523088E-2</v>
      </c>
      <c r="D98" s="46">
        <f>IF(OR($A98="",$B98=""),"",A98*'MPTO_working_2-way'!$G97)</f>
        <v>2.096774193548387</v>
      </c>
      <c r="E98" s="48">
        <f>IF(OR($A98="",$B98=""),"",B98*'MPTO_working_2-way'!$G97)</f>
        <v>1.911764705882353</v>
      </c>
      <c r="F98" s="46">
        <f>IF(OR($A98="",$B98=""),"",'MPTO_working_2-way'!D97)</f>
        <v>2.0996015936254984</v>
      </c>
      <c r="G98" s="48">
        <f>IF(OR($A98="",$B98=""),"",'MPTO_working_2-way'!E97)</f>
        <v>1.9094202898550725</v>
      </c>
      <c r="H98" s="46">
        <f>IF(OR($A98="",$B98=""),"",'OddsRatio_working_2-way'!M97)</f>
        <v>2.0996828295383159</v>
      </c>
      <c r="I98" s="46">
        <f>IF(OR($A98="",$B98=""),"",'OddsRatio_working_2-way'!N97)</f>
        <v>1.9093531090412992</v>
      </c>
      <c r="J98" s="46">
        <f>IF('Log_working_2-way'!$D97="","",A98^('Log_working_2-way'!$D97))</f>
        <v>2.1009668261031296</v>
      </c>
      <c r="K98" s="48">
        <f>IF('Log_working_2-way'!$D97="","",B98^('Log_working_2-way'!$D97))</f>
        <v>1.9082925809304243</v>
      </c>
      <c r="L98" s="55">
        <f t="shared" si="20"/>
        <v>0.47692307692307695</v>
      </c>
      <c r="M98" s="55">
        <f t="shared" si="21"/>
        <v>0.52307692307692311</v>
      </c>
      <c r="N98" s="56">
        <v>100</v>
      </c>
      <c r="O98" s="56">
        <f t="shared" si="22"/>
        <v>50.980392156862742</v>
      </c>
      <c r="P98" s="56">
        <f t="shared" si="23"/>
        <v>46.236559139784944</v>
      </c>
      <c r="Q98" s="56">
        <f t="shared" si="24"/>
        <v>53.763440860215049</v>
      </c>
      <c r="R98" s="56">
        <f t="shared" si="25"/>
        <v>49.019607843137251</v>
      </c>
      <c r="S98" s="57">
        <f t="shared" si="26"/>
        <v>-2.783048703352307</v>
      </c>
      <c r="T98" s="57">
        <f t="shared" si="27"/>
        <v>-2.783048703352307</v>
      </c>
      <c r="U98" t="s">
        <v>362</v>
      </c>
      <c r="V98" t="s">
        <v>363</v>
      </c>
      <c r="X98" s="40">
        <v>44177</v>
      </c>
      <c r="Y98" s="42" t="s">
        <v>486</v>
      </c>
    </row>
    <row r="99" spans="1:25" ht="15" x14ac:dyDescent="0.25">
      <c r="A99">
        <v>1.96</v>
      </c>
      <c r="B99">
        <v>1.93</v>
      </c>
      <c r="C99" s="45">
        <f t="shared" si="19"/>
        <v>2.8338796658559762E-2</v>
      </c>
      <c r="D99" s="46">
        <f>IF(OR($A99="",$B99=""),"",A99*'MPTO_working_2-way'!$G98)</f>
        <v>2.0155440414507773</v>
      </c>
      <c r="E99" s="48">
        <f>IF(OR($A99="",$B99=""),"",B99*'MPTO_working_2-way'!$G98)</f>
        <v>1.9846938775510203</v>
      </c>
      <c r="F99" s="46">
        <f>IF(OR($A99="",$B99=""),"",'MPTO_working_2-way'!D98)</f>
        <v>2.0159880622468553</v>
      </c>
      <c r="G99" s="48">
        <f>IF(OR($A99="",$B99=""),"",'MPTO_working_2-way'!E98)</f>
        <v>1.9842635333613092</v>
      </c>
      <c r="H99" s="46">
        <f>IF(OR($A99="",$B99=""),"",'OddsRatio_working_2-way'!M98)</f>
        <v>2.0160010160015238</v>
      </c>
      <c r="I99" s="46">
        <f>IF(OR($A99="",$B99=""),"",'OddsRatio_working_2-way'!N98)</f>
        <v>1.9842509842514759</v>
      </c>
      <c r="J99" s="46">
        <f>IF('Log_working_2-way'!$D98="","",A99^('Log_working_2-way'!$D98))</f>
        <v>2.0162023284286739</v>
      </c>
      <c r="K99" s="48">
        <f>IF('Log_working_2-way'!$D98="","",B99^('Log_working_2-way'!$D98))</f>
        <v>1.9840560014719333</v>
      </c>
      <c r="L99" s="55">
        <f t="shared" si="20"/>
        <v>0.49614395886889456</v>
      </c>
      <c r="M99" s="55">
        <f t="shared" si="21"/>
        <v>0.50385604113110538</v>
      </c>
      <c r="N99" s="56">
        <v>100</v>
      </c>
      <c r="O99" s="56">
        <f t="shared" si="22"/>
        <v>48.979591836734699</v>
      </c>
      <c r="P99" s="56">
        <f t="shared" si="23"/>
        <v>48.186528497409334</v>
      </c>
      <c r="Q99" s="56">
        <f t="shared" si="24"/>
        <v>51.81347150259068</v>
      </c>
      <c r="R99" s="56">
        <f t="shared" si="25"/>
        <v>51.020408163265309</v>
      </c>
      <c r="S99" s="57">
        <f t="shared" si="26"/>
        <v>-2.8338796658559815</v>
      </c>
      <c r="T99" s="57">
        <f t="shared" si="27"/>
        <v>-2.8338796658559744</v>
      </c>
      <c r="U99" t="s">
        <v>364</v>
      </c>
      <c r="V99" t="s">
        <v>365</v>
      </c>
      <c r="X99" s="40">
        <v>44177</v>
      </c>
      <c r="Y99" s="42" t="s">
        <v>498</v>
      </c>
    </row>
    <row r="100" spans="1:25" ht="15" x14ac:dyDescent="0.25">
      <c r="A100">
        <v>2.09</v>
      </c>
      <c r="B100">
        <v>1.79</v>
      </c>
      <c r="C100" s="45">
        <f t="shared" si="19"/>
        <v>3.7128117398625982E-2</v>
      </c>
      <c r="D100" s="46">
        <f>IF(OR($A100="",$B100=""),"",A100*'MPTO_working_2-way'!$G99)</f>
        <v>2.1675977653631282</v>
      </c>
      <c r="E100" s="48">
        <f>IF(OR($A100="",$B100=""),"",B100*'MPTO_working_2-way'!$G99)</f>
        <v>1.8564593301435406</v>
      </c>
      <c r="F100" s="46">
        <f>IF(OR($A100="",$B100=""),"",'MPTO_working_2-way'!D99)</f>
        <v>2.1743628490889537</v>
      </c>
      <c r="G100" s="48">
        <f>IF(OR($A100="",$B100=""),"",'MPTO_working_2-way'!E99)</f>
        <v>1.8515255747197545</v>
      </c>
      <c r="H100" s="46">
        <f>IF(OR($A100="",$B100=""),"",'OddsRatio_working_2-way'!M99)</f>
        <v>2.1746262535134471</v>
      </c>
      <c r="I100" s="46">
        <f>IF(OR($A100="",$B100=""),"",'OddsRatio_working_2-way'!N99)</f>
        <v>1.8513346241060764</v>
      </c>
      <c r="J100" s="46">
        <f>IF('Log_working_2-way'!$D99="","",A100^('Log_working_2-way'!$D99))</f>
        <v>2.177733465070919</v>
      </c>
      <c r="K100" s="48">
        <f>IF('Log_working_2-way'!$D99="","",B100^('Log_working_2-way'!$D99))</f>
        <v>1.8490885498780329</v>
      </c>
      <c r="L100" s="55">
        <f t="shared" si="20"/>
        <v>0.46134020618556709</v>
      </c>
      <c r="M100" s="55">
        <f t="shared" si="21"/>
        <v>0.53865979381443296</v>
      </c>
      <c r="N100" s="56">
        <v>100</v>
      </c>
      <c r="O100" s="56">
        <f t="shared" si="22"/>
        <v>52.153110047846894</v>
      </c>
      <c r="P100" s="56">
        <f t="shared" si="23"/>
        <v>44.134078212290497</v>
      </c>
      <c r="Q100" s="56">
        <f t="shared" si="24"/>
        <v>55.865921787709496</v>
      </c>
      <c r="R100" s="56">
        <f t="shared" si="25"/>
        <v>47.846889952153113</v>
      </c>
      <c r="S100" s="57">
        <f t="shared" si="26"/>
        <v>-3.7128117398626017</v>
      </c>
      <c r="T100" s="57">
        <f t="shared" si="27"/>
        <v>-3.7128117398626159</v>
      </c>
      <c r="U100" t="s">
        <v>366</v>
      </c>
      <c r="V100" t="s">
        <v>367</v>
      </c>
      <c r="X100" s="40">
        <v>44177</v>
      </c>
      <c r="Y100" s="42" t="s">
        <v>489</v>
      </c>
    </row>
    <row r="101" spans="1:25" s="52" customFormat="1" ht="15" x14ac:dyDescent="0.25">
      <c r="A101" s="44">
        <v>1.96</v>
      </c>
      <c r="B101" s="44">
        <v>1.93</v>
      </c>
      <c r="C101" s="45">
        <f t="shared" si="19"/>
        <v>2.8338796658559762E-2</v>
      </c>
      <c r="D101" s="46">
        <f>IF(OR($A101="",$B101=""),"",A101*'MPTO_working_2-way'!$G100)</f>
        <v>2.0155440414507773</v>
      </c>
      <c r="E101" s="48">
        <f>IF(OR($A101="",$B101=""),"",B101*'MPTO_working_2-way'!$G100)</f>
        <v>1.9846938775510203</v>
      </c>
      <c r="F101" s="46">
        <f>IF(OR($A101="",$B101=""),"",'MPTO_working_2-way'!D100)</f>
        <v>2.0159880622468553</v>
      </c>
      <c r="G101" s="48">
        <f>IF(OR($A101="",$B101=""),"",'MPTO_working_2-way'!E100)</f>
        <v>1.9842635333613092</v>
      </c>
      <c r="H101" s="46">
        <f>IF(OR($A101="",$B101=""),"",'OddsRatio_working_2-way'!M100)</f>
        <v>2.0160010160015238</v>
      </c>
      <c r="I101" s="46">
        <f>IF(OR($A101="",$B101=""),"",'OddsRatio_working_2-way'!N100)</f>
        <v>1.9842509842514759</v>
      </c>
      <c r="J101" s="46">
        <f>IF('Log_working_2-way'!$D100="","",A101^('Log_working_2-way'!$D100))</f>
        <v>2.0162023284286739</v>
      </c>
      <c r="K101" s="48">
        <f>IF('Log_working_2-way'!$D100="","",B101^('Log_working_2-way'!$D100))</f>
        <v>1.9840560014719333</v>
      </c>
      <c r="L101" s="55">
        <f t="shared" si="20"/>
        <v>0.49614395886889456</v>
      </c>
      <c r="M101" s="55">
        <f t="shared" si="21"/>
        <v>0.50385604113110538</v>
      </c>
      <c r="N101" s="56">
        <v>100</v>
      </c>
      <c r="O101" s="56">
        <f t="shared" si="22"/>
        <v>48.979591836734699</v>
      </c>
      <c r="P101" s="56">
        <f t="shared" si="23"/>
        <v>48.186528497409334</v>
      </c>
      <c r="Q101" s="56">
        <f t="shared" si="24"/>
        <v>51.81347150259068</v>
      </c>
      <c r="R101" s="56">
        <f t="shared" si="25"/>
        <v>51.020408163265309</v>
      </c>
      <c r="S101" s="57">
        <f t="shared" si="26"/>
        <v>-2.8338796658559815</v>
      </c>
      <c r="T101" s="57">
        <f t="shared" si="27"/>
        <v>-2.8338796658559744</v>
      </c>
      <c r="U101" s="44" t="s">
        <v>368</v>
      </c>
      <c r="V101" s="44" t="s">
        <v>140</v>
      </c>
      <c r="X101" s="54">
        <v>44177</v>
      </c>
      <c r="Y101" s="42" t="s">
        <v>496</v>
      </c>
    </row>
    <row r="102" spans="1:25" ht="15" x14ac:dyDescent="0.25">
      <c r="A102">
        <v>1.8</v>
      </c>
      <c r="B102">
        <v>2.09</v>
      </c>
      <c r="C102" s="45">
        <f t="shared" si="19"/>
        <v>3.4024455077086735E-2</v>
      </c>
      <c r="D102" s="46">
        <f>IF(OR($A102="",$B102=""),"",A102*'MPTO_working_2-way'!$G101)</f>
        <v>1.8612440191387563</v>
      </c>
      <c r="E102" s="48">
        <f>IF(OR($A102="",$B102=""),"",B102*'MPTO_working_2-way'!$G101)</f>
        <v>2.161111111111111</v>
      </c>
      <c r="F102" s="46">
        <f>IF(OR($A102="",$B102=""),"",'MPTO_working_2-way'!D101)</f>
        <v>1.8568608094768018</v>
      </c>
      <c r="G102" s="48">
        <f>IF(OR($A102="",$B102=""),"",'MPTO_working_2-way'!E101)</f>
        <v>2.1670506912442398</v>
      </c>
      <c r="H102" s="46">
        <f>IF(OR($A102="",$B102=""),"",'OddsRatio_working_2-way'!M101)</f>
        <v>1.8567058737562385</v>
      </c>
      <c r="I102" s="46">
        <f>IF(OR($A102="",$B102=""),"",'OddsRatio_working_2-way'!N101)</f>
        <v>2.1672617529928755</v>
      </c>
      <c r="J102" s="46">
        <f>IF('Log_working_2-way'!$D101="","",A102^('Log_working_2-way'!$D101))</f>
        <v>1.8547149010332622</v>
      </c>
      <c r="K102" s="48">
        <f>IF('Log_working_2-way'!$D101="","",B102^('Log_working_2-way'!$D101))</f>
        <v>2.1699807722915003</v>
      </c>
      <c r="L102" s="55">
        <f t="shared" si="20"/>
        <v>0.53727506426735205</v>
      </c>
      <c r="M102" s="55">
        <f t="shared" si="21"/>
        <v>0.46272493573264784</v>
      </c>
      <c r="N102" s="56">
        <v>100</v>
      </c>
      <c r="O102" s="56">
        <f t="shared" si="22"/>
        <v>44.444444444444443</v>
      </c>
      <c r="P102" s="56">
        <f t="shared" si="23"/>
        <v>52.153110047846894</v>
      </c>
      <c r="Q102" s="56">
        <f t="shared" si="24"/>
        <v>47.846889952153113</v>
      </c>
      <c r="R102" s="56">
        <f t="shared" si="25"/>
        <v>55.555555555555557</v>
      </c>
      <c r="S102" s="57">
        <f t="shared" si="26"/>
        <v>-3.4024455077086699</v>
      </c>
      <c r="T102" s="57">
        <f t="shared" si="27"/>
        <v>-3.4024455077086628</v>
      </c>
      <c r="U102" t="s">
        <v>369</v>
      </c>
      <c r="V102" t="s">
        <v>370</v>
      </c>
      <c r="X102" s="40">
        <v>44177</v>
      </c>
      <c r="Y102" s="42" t="s">
        <v>496</v>
      </c>
    </row>
    <row r="103" spans="1:25" ht="15" x14ac:dyDescent="0.25">
      <c r="A103">
        <v>1.56</v>
      </c>
      <c r="B103">
        <v>2.5299999999999998</v>
      </c>
      <c r="C103" s="45">
        <f t="shared" si="19"/>
        <v>3.6282558021688338E-2</v>
      </c>
      <c r="D103" s="46">
        <f>IF(OR($A103="",$B103=""),"",A103*'MPTO_working_2-way'!$G102)</f>
        <v>1.6166007905138338</v>
      </c>
      <c r="E103" s="48">
        <f>IF(OR($A103="",$B103=""),"",B103*'MPTO_working_2-way'!$G102)</f>
        <v>2.6217948717948714</v>
      </c>
      <c r="F103" s="46">
        <f>IF(OR($A103="",$B103=""),"",'MPTO_working_2-way'!D102)</f>
        <v>1.6054344288968434</v>
      </c>
      <c r="G103" s="48">
        <f>IF(OR($A103="",$B103=""),"",'MPTO_working_2-way'!E102)</f>
        <v>2.6517065305025525</v>
      </c>
      <c r="H103" s="46">
        <f>IF(OR($A103="",$B103=""),"",'OddsRatio_working_2-way'!M102)</f>
        <v>1.6049901419820203</v>
      </c>
      <c r="I103" s="46">
        <f>IF(OR($A103="",$B103=""),"",'OddsRatio_working_2-way'!N102)</f>
        <v>2.6529194950580188</v>
      </c>
      <c r="J103" s="46">
        <f>IF('Log_working_2-way'!$D102="","",A103^('Log_working_2-way'!$D102))</f>
        <v>1.59989881469138</v>
      </c>
      <c r="K103" s="48">
        <f>IF('Log_working_2-way'!$D102="","",B103^('Log_working_2-way'!$D102))</f>
        <v>2.6669477843763532</v>
      </c>
      <c r="L103" s="55">
        <f t="shared" si="20"/>
        <v>0.61858190709046468</v>
      </c>
      <c r="M103" s="55">
        <f t="shared" si="21"/>
        <v>0.38141809290953549</v>
      </c>
      <c r="N103" s="56">
        <v>100</v>
      </c>
      <c r="O103" s="56">
        <f t="shared" si="22"/>
        <v>35.897435897435898</v>
      </c>
      <c r="P103" s="56">
        <f t="shared" si="23"/>
        <v>60.474308300395251</v>
      </c>
      <c r="Q103" s="56">
        <f t="shared" si="24"/>
        <v>39.525691699604749</v>
      </c>
      <c r="R103" s="56">
        <f t="shared" si="25"/>
        <v>64.102564102564102</v>
      </c>
      <c r="S103" s="57">
        <f t="shared" si="26"/>
        <v>-3.6282558021688516</v>
      </c>
      <c r="T103" s="57">
        <f t="shared" si="27"/>
        <v>-3.6282558021688516</v>
      </c>
      <c r="U103" t="s">
        <v>371</v>
      </c>
      <c r="V103" t="s">
        <v>372</v>
      </c>
      <c r="X103" s="40">
        <v>44177</v>
      </c>
      <c r="Y103" s="42" t="s">
        <v>480</v>
      </c>
    </row>
    <row r="104" spans="1:25" ht="15" x14ac:dyDescent="0.25">
      <c r="A104">
        <v>1.18</v>
      </c>
      <c r="B104">
        <v>4.83</v>
      </c>
      <c r="C104" s="45">
        <f t="shared" si="19"/>
        <v>5.4496964592764208E-2</v>
      </c>
      <c r="D104" s="46">
        <f>IF(OR($A104="",$B104=""),"",A104*'MPTO_working_2-way'!$G103)</f>
        <v>1.2443064182194616</v>
      </c>
      <c r="E104" s="48">
        <f>IF(OR($A104="",$B104=""),"",B104*'MPTO_working_2-way'!$G103)</f>
        <v>5.093220338983051</v>
      </c>
      <c r="F104" s="46">
        <f>IF(OR($A104="",$B104=""),"",'MPTO_working_2-way'!D103)</f>
        <v>1.2192012321646308</v>
      </c>
      <c r="G104" s="48">
        <f>IF(OR($A104="",$B104=""),"",'MPTO_working_2-way'!E103)</f>
        <v>5.5620181516541436</v>
      </c>
      <c r="H104" s="46">
        <f>IF(OR($A104="",$B104=""),"",'OddsRatio_working_2-way'!M103)</f>
        <v>1.2167888120589772</v>
      </c>
      <c r="I104" s="46">
        <f>IF(OR($A104="",$B104=""),"",'OddsRatio_working_2-way'!N103)</f>
        <v>5.6127841676993517</v>
      </c>
      <c r="J104" s="46">
        <f>IF('Log_working_2-way'!$D103="","",A104^('Log_working_2-way'!$D103))</f>
        <v>1.204740392767629</v>
      </c>
      <c r="K104" s="48">
        <f>IF('Log_working_2-way'!$D103="","",B104^('Log_working_2-way'!$D103))</f>
        <v>5.8842340609112451</v>
      </c>
      <c r="L104" s="55">
        <f t="shared" si="20"/>
        <v>0.80366056572379374</v>
      </c>
      <c r="M104" s="55">
        <f t="shared" si="21"/>
        <v>0.19633943427620631</v>
      </c>
      <c r="N104" s="56">
        <v>100</v>
      </c>
      <c r="O104" s="56">
        <f t="shared" si="22"/>
        <v>15.254237288135595</v>
      </c>
      <c r="P104" s="56">
        <f t="shared" si="23"/>
        <v>79.296066252587991</v>
      </c>
      <c r="Q104" s="56">
        <f t="shared" si="24"/>
        <v>20.703933747412005</v>
      </c>
      <c r="R104" s="56">
        <f t="shared" si="25"/>
        <v>84.745762711864415</v>
      </c>
      <c r="S104" s="57">
        <f t="shared" si="26"/>
        <v>-5.4496964592764101</v>
      </c>
      <c r="T104" s="57">
        <f t="shared" si="27"/>
        <v>-5.4496964592764243</v>
      </c>
      <c r="U104" t="s">
        <v>373</v>
      </c>
      <c r="V104" t="s">
        <v>374</v>
      </c>
      <c r="X104" s="40">
        <v>44177</v>
      </c>
      <c r="Y104" s="42" t="s">
        <v>502</v>
      </c>
    </row>
    <row r="105" spans="1:25" ht="15" x14ac:dyDescent="0.25">
      <c r="A105">
        <v>2.06</v>
      </c>
      <c r="B105">
        <v>1.84</v>
      </c>
      <c r="C105" s="45">
        <f t="shared" si="19"/>
        <v>2.891515407344869E-2</v>
      </c>
      <c r="D105" s="46">
        <f>IF(OR($A105="",$B105=""),"",A105*'MPTO_working_2-way'!$G104)</f>
        <v>2.1195652173913042</v>
      </c>
      <c r="E105" s="48">
        <f>IF(OR($A105="",$B105=""),"",B105*'MPTO_working_2-way'!$G104)</f>
        <v>1.8932038834951457</v>
      </c>
      <c r="F105" s="46">
        <f>IF(OR($A105="",$B105=""),"",'MPTO_working_2-way'!D104)</f>
        <v>2.1232354918216445</v>
      </c>
      <c r="G105" s="48">
        <f>IF(OR($A105="",$B105=""),"",'MPTO_working_2-way'!E104)</f>
        <v>1.8902852583283463</v>
      </c>
      <c r="H105" s="46">
        <f>IF(OR($A105="",$B105=""),"",'OddsRatio_working_2-way'!M104)</f>
        <v>2.123345344008138</v>
      </c>
      <c r="I105" s="46">
        <f>IF(OR($A105="",$B105=""),"",'OddsRatio_working_2-way'!N104)</f>
        <v>1.8901981971385247</v>
      </c>
      <c r="J105" s="46">
        <f>IF('Log_working_2-way'!$D104="","",A105^('Log_working_2-way'!$D104))</f>
        <v>2.1250149218724146</v>
      </c>
      <c r="K105" s="48">
        <f>IF('Log_working_2-way'!$D104="","",B105^('Log_working_2-way'!$D104))</f>
        <v>1.8888770989238437</v>
      </c>
      <c r="L105" s="55">
        <f t="shared" si="20"/>
        <v>0.47179487179487184</v>
      </c>
      <c r="M105" s="55">
        <f t="shared" si="21"/>
        <v>0.52820512820512822</v>
      </c>
      <c r="N105" s="56">
        <v>100</v>
      </c>
      <c r="O105" s="56">
        <f t="shared" si="22"/>
        <v>51.456310679611654</v>
      </c>
      <c r="P105" s="56">
        <f t="shared" si="23"/>
        <v>45.652173913043477</v>
      </c>
      <c r="Q105" s="56">
        <f t="shared" si="24"/>
        <v>54.347826086956516</v>
      </c>
      <c r="R105" s="56">
        <f t="shared" si="25"/>
        <v>48.543689320388353</v>
      </c>
      <c r="S105" s="57">
        <f t="shared" si="26"/>
        <v>-2.8915154073448619</v>
      </c>
      <c r="T105" s="57">
        <f t="shared" si="27"/>
        <v>-2.8915154073448761</v>
      </c>
      <c r="U105" t="s">
        <v>375</v>
      </c>
      <c r="V105" t="s">
        <v>376</v>
      </c>
      <c r="X105" s="40">
        <v>44177</v>
      </c>
      <c r="Y105" s="42" t="s">
        <v>496</v>
      </c>
    </row>
    <row r="106" spans="1:25" ht="15" x14ac:dyDescent="0.25">
      <c r="A106">
        <v>1.78</v>
      </c>
      <c r="B106">
        <v>2.13</v>
      </c>
      <c r="C106" s="45">
        <f t="shared" si="19"/>
        <v>3.128132088410629E-2</v>
      </c>
      <c r="D106" s="46">
        <f>IF(OR($A106="",$B106=""),"",A106*'MPTO_working_2-way'!$G105)</f>
        <v>1.8356807511737092</v>
      </c>
      <c r="E106" s="48">
        <f>IF(OR($A106="",$B106=""),"",B106*'MPTO_working_2-way'!$G105)</f>
        <v>2.1966292134831464</v>
      </c>
      <c r="F106" s="46">
        <f>IF(OR($A106="",$B106=""),"",'MPTO_working_2-way'!D105)</f>
        <v>1.8309750325976726</v>
      </c>
      <c r="G106" s="48">
        <f>IF(OR($A106="",$B106=""),"",'MPTO_working_2-way'!E105)</f>
        <v>2.2034055907479515</v>
      </c>
      <c r="H106" s="46">
        <f>IF(OR($A106="",$B106=""),"",'OddsRatio_working_2-way'!M105)</f>
        <v>1.8308221751528204</v>
      </c>
      <c r="I106" s="46">
        <f>IF(OR($A106="",$B106=""),"",'OddsRatio_working_2-way'!N105)</f>
        <v>2.2036269973367788</v>
      </c>
      <c r="J106" s="46">
        <f>IF('Log_working_2-way'!$D105="","",A106^('Log_working_2-way'!$D105))</f>
        <v>1.8286894264917752</v>
      </c>
      <c r="K106" s="48">
        <f>IF('Log_working_2-way'!$D105="","",B106^('Log_working_2-way'!$D105))</f>
        <v>2.2067247005110642</v>
      </c>
      <c r="L106" s="55">
        <f t="shared" si="20"/>
        <v>0.54475703324808178</v>
      </c>
      <c r="M106" s="55">
        <f t="shared" si="21"/>
        <v>0.45524296675191805</v>
      </c>
      <c r="N106" s="56">
        <v>100</v>
      </c>
      <c r="O106" s="56">
        <f t="shared" si="22"/>
        <v>43.820224719101127</v>
      </c>
      <c r="P106" s="56">
        <f t="shared" si="23"/>
        <v>53.051643192488264</v>
      </c>
      <c r="Q106" s="56">
        <f t="shared" si="24"/>
        <v>46.948356807511736</v>
      </c>
      <c r="R106" s="56">
        <f t="shared" si="25"/>
        <v>56.17977528089888</v>
      </c>
      <c r="S106" s="57">
        <f t="shared" si="26"/>
        <v>-3.1281320884106094</v>
      </c>
      <c r="T106" s="57">
        <f t="shared" si="27"/>
        <v>-3.1281320884106165</v>
      </c>
      <c r="U106" t="s">
        <v>377</v>
      </c>
      <c r="V106" t="s">
        <v>378</v>
      </c>
      <c r="X106" s="40">
        <v>44177</v>
      </c>
      <c r="Y106" s="42" t="s">
        <v>505</v>
      </c>
    </row>
    <row r="107" spans="1:25" ht="15" x14ac:dyDescent="0.25">
      <c r="A107">
        <v>2.25</v>
      </c>
      <c r="B107">
        <v>1.68</v>
      </c>
      <c r="C107" s="45">
        <f t="shared" si="19"/>
        <v>3.9682539682539542E-2</v>
      </c>
      <c r="D107" s="46">
        <f>IF(OR($A107="",$B107=""),"",A107*'MPTO_working_2-way'!$G106)</f>
        <v>2.339285714285714</v>
      </c>
      <c r="E107" s="48">
        <f>IF(OR($A107="",$B107=""),"",B107*'MPTO_working_2-way'!$G106)</f>
        <v>1.7466666666666664</v>
      </c>
      <c r="F107" s="46">
        <f>IF(OR($A107="",$B107=""),"",'MPTO_working_2-way'!D106)</f>
        <v>2.3551401869158877</v>
      </c>
      <c r="G107" s="48">
        <f>IF(OR($A107="",$B107=""),"",'MPTO_working_2-way'!E106)</f>
        <v>1.7379310344827583</v>
      </c>
      <c r="H107" s="46">
        <f>IF(OR($A107="",$B107=""),"",'OddsRatio_working_2-way'!M106)</f>
        <v>2.3558153613666013</v>
      </c>
      <c r="I107" s="46">
        <f>IF(OR($A107="",$B107=""),"",'OddsRatio_working_2-way'!N106)</f>
        <v>1.7375635565834309</v>
      </c>
      <c r="J107" s="46">
        <f>IF('Log_working_2-way'!$D106="","",A107^('Log_working_2-way'!$D106))</f>
        <v>2.3631739395308338</v>
      </c>
      <c r="K107" s="48">
        <f>IF('Log_working_2-way'!$D106="","",B107^('Log_working_2-way'!$D106))</f>
        <v>1.733582099100242</v>
      </c>
      <c r="L107" s="55">
        <f t="shared" si="20"/>
        <v>0.4274809160305344</v>
      </c>
      <c r="M107" s="55">
        <f t="shared" si="21"/>
        <v>0.57251908396946571</v>
      </c>
      <c r="N107" s="56">
        <v>100</v>
      </c>
      <c r="O107" s="56">
        <f t="shared" si="22"/>
        <v>55.55555555555555</v>
      </c>
      <c r="P107" s="56">
        <f t="shared" si="23"/>
        <v>40.476190476190474</v>
      </c>
      <c r="Q107" s="56">
        <f t="shared" si="24"/>
        <v>59.523809523809526</v>
      </c>
      <c r="R107" s="56">
        <f t="shared" si="25"/>
        <v>44.444444444444443</v>
      </c>
      <c r="S107" s="57">
        <f t="shared" si="26"/>
        <v>-3.9682539682539755</v>
      </c>
      <c r="T107" s="57">
        <f t="shared" si="27"/>
        <v>-3.9682539682539684</v>
      </c>
      <c r="U107" t="s">
        <v>379</v>
      </c>
      <c r="V107" t="s">
        <v>380</v>
      </c>
      <c r="X107" s="40">
        <v>44177</v>
      </c>
      <c r="Y107" s="42" t="s">
        <v>485</v>
      </c>
    </row>
    <row r="108" spans="1:25" ht="15" x14ac:dyDescent="0.25">
      <c r="A108">
        <v>2.59</v>
      </c>
      <c r="B108">
        <v>1.54</v>
      </c>
      <c r="C108" s="45">
        <f t="shared" si="19"/>
        <v>3.5451035451035562E-2</v>
      </c>
      <c r="D108" s="46">
        <f>IF(OR($A108="",$B108=""),"",A108*'MPTO_working_2-way'!$G107)</f>
        <v>2.6818181818181821</v>
      </c>
      <c r="E108" s="48">
        <f>IF(OR($A108="",$B108=""),"",B108*'MPTO_working_2-way'!$G107)</f>
        <v>1.5945945945945947</v>
      </c>
      <c r="F108" s="46">
        <f>IF(OR($A108="",$B108=""),"",'MPTO_working_2-way'!D107)</f>
        <v>2.7146260123868511</v>
      </c>
      <c r="G108" s="48">
        <f>IF(OR($A108="",$B108=""),"",'MPTO_working_2-way'!E107)</f>
        <v>1.583217560433454</v>
      </c>
      <c r="H108" s="46">
        <f>IF(OR($A108="",$B108=""),"",'OddsRatio_working_2-way'!M107)</f>
        <v>2.7159383568311668</v>
      </c>
      <c r="I108" s="46">
        <f>IF(OR($A108="",$B108=""),"",'OddsRatio_working_2-way'!N107)</f>
        <v>1.5827715174143586</v>
      </c>
      <c r="J108" s="46">
        <f>IF('Log_working_2-way'!$D107="","",A108^('Log_working_2-way'!$D107))</f>
        <v>2.7313566491877532</v>
      </c>
      <c r="K108" s="48">
        <f>IF('Log_working_2-way'!$D107="","",B108^('Log_working_2-way'!$D107))</f>
        <v>1.5775817480869365</v>
      </c>
      <c r="L108" s="55">
        <f t="shared" si="20"/>
        <v>0.37288135593220334</v>
      </c>
      <c r="M108" s="55">
        <f t="shared" si="21"/>
        <v>0.6271186440677966</v>
      </c>
      <c r="N108" s="56">
        <v>100</v>
      </c>
      <c r="O108" s="56">
        <f t="shared" si="22"/>
        <v>61.389961389961393</v>
      </c>
      <c r="P108" s="56">
        <f t="shared" si="23"/>
        <v>35.064935064935064</v>
      </c>
      <c r="Q108" s="56">
        <f t="shared" si="24"/>
        <v>64.935064935064929</v>
      </c>
      <c r="R108" s="56">
        <f t="shared" si="25"/>
        <v>38.610038610038607</v>
      </c>
      <c r="S108" s="57">
        <f t="shared" si="26"/>
        <v>-3.5451035451035366</v>
      </c>
      <c r="T108" s="57">
        <f t="shared" si="27"/>
        <v>-3.5451035451035438</v>
      </c>
      <c r="U108" t="s">
        <v>381</v>
      </c>
      <c r="V108" t="s">
        <v>382</v>
      </c>
      <c r="X108" s="40">
        <v>44177</v>
      </c>
      <c r="Y108" s="42" t="s">
        <v>484</v>
      </c>
    </row>
    <row r="109" spans="1:25" ht="15" x14ac:dyDescent="0.25">
      <c r="A109">
        <v>2.06</v>
      </c>
      <c r="B109">
        <v>1.81</v>
      </c>
      <c r="C109" s="45">
        <f t="shared" si="19"/>
        <v>3.7923081049187513E-2</v>
      </c>
      <c r="D109" s="46">
        <f>IF(OR($A109="",$B109=""),"",A109*'MPTO_working_2-way'!$G108)</f>
        <v>2.1381215469613264</v>
      </c>
      <c r="E109" s="48">
        <f>IF(OR($A109="",$B109=""),"",B109*'MPTO_working_2-way'!$G108)</f>
        <v>1.8786407766990294</v>
      </c>
      <c r="F109" s="46">
        <f>IF(OR($A109="",$B109=""),"",'MPTO_working_2-way'!D108)</f>
        <v>2.1437359857413907</v>
      </c>
      <c r="G109" s="48">
        <f>IF(OR($A109="",$B109=""),"",'MPTO_working_2-way'!E108)</f>
        <v>1.8743276529432467</v>
      </c>
      <c r="H109" s="46">
        <f>IF(OR($A109="",$B109=""),"",'OddsRatio_working_2-way'!M108)</f>
        <v>2.1439589045541121</v>
      </c>
      <c r="I109" s="46">
        <f>IF(OR($A109="",$B109=""),"",'OddsRatio_working_2-way'!N108)</f>
        <v>1.8741572761215382</v>
      </c>
      <c r="J109" s="46">
        <f>IF('Log_working_2-way'!$D108="","",A109^('Log_working_2-way'!$D108))</f>
        <v>2.1465366309290381</v>
      </c>
      <c r="K109" s="48">
        <f>IF('Log_working_2-way'!$D108="","",B109^('Log_working_2-way'!$D108))</f>
        <v>1.8721919326638379</v>
      </c>
      <c r="L109" s="55">
        <f t="shared" si="20"/>
        <v>0.46770025839793272</v>
      </c>
      <c r="M109" s="55">
        <f t="shared" si="21"/>
        <v>0.53229974160206706</v>
      </c>
      <c r="N109" s="56">
        <v>100</v>
      </c>
      <c r="O109" s="56">
        <f t="shared" si="22"/>
        <v>51.456310679611654</v>
      </c>
      <c r="P109" s="56">
        <f t="shared" si="23"/>
        <v>44.751381215469614</v>
      </c>
      <c r="Q109" s="56">
        <f t="shared" si="24"/>
        <v>55.248618784530393</v>
      </c>
      <c r="R109" s="56">
        <f t="shared" si="25"/>
        <v>48.543689320388353</v>
      </c>
      <c r="S109" s="57">
        <f t="shared" si="26"/>
        <v>-3.7923081049187388</v>
      </c>
      <c r="T109" s="57">
        <f t="shared" si="27"/>
        <v>-3.7923081049187388</v>
      </c>
      <c r="U109" t="s">
        <v>383</v>
      </c>
      <c r="V109" t="s">
        <v>384</v>
      </c>
      <c r="X109" s="40">
        <v>44177</v>
      </c>
      <c r="Y109" s="53" t="s">
        <v>485</v>
      </c>
    </row>
    <row r="110" spans="1:25" ht="15" x14ac:dyDescent="0.25">
      <c r="A110">
        <v>1.85</v>
      </c>
      <c r="B110">
        <v>2.0099999999999998</v>
      </c>
      <c r="C110" s="45">
        <f t="shared" si="19"/>
        <v>3.80529783514858E-2</v>
      </c>
      <c r="D110" s="46">
        <f>IF(OR($A110="",$B110=""),"",A110*'MPTO_working_2-way'!$G109)</f>
        <v>1.9203980099502489</v>
      </c>
      <c r="E110" s="48">
        <f>IF(OR($A110="",$B110=""),"",B110*'MPTO_working_2-way'!$G109)</f>
        <v>2.086486486486486</v>
      </c>
      <c r="F110" s="46">
        <f>IF(OR($A110="",$B110=""),"",'MPTO_working_2-way'!D109)</f>
        <v>1.9174938764986464</v>
      </c>
      <c r="G110" s="48">
        <f>IF(OR($A110="",$B110=""),"",'MPTO_working_2-way'!E109)</f>
        <v>2.0899255304201207</v>
      </c>
      <c r="H110" s="46">
        <f>IF(OR($A110="",$B110=""),"",'OddsRatio_working_2-way'!M109)</f>
        <v>1.91737896118008</v>
      </c>
      <c r="I110" s="46">
        <f>IF(OR($A110="",$B110=""),"",'OddsRatio_working_2-way'!N109)</f>
        <v>2.0900620597551534</v>
      </c>
      <c r="J110" s="46">
        <f>IF('Log_working_2-way'!$D109="","",A110^('Log_working_2-way'!$D109))</f>
        <v>1.9160544641822177</v>
      </c>
      <c r="K110" s="48">
        <f>IF('Log_working_2-way'!$D109="","",B110^('Log_working_2-way'!$D109))</f>
        <v>2.0916381493676872</v>
      </c>
      <c r="L110" s="55">
        <f t="shared" si="20"/>
        <v>0.52072538860103623</v>
      </c>
      <c r="M110" s="55">
        <f t="shared" si="21"/>
        <v>0.47927461139896382</v>
      </c>
      <c r="N110" s="56">
        <v>100</v>
      </c>
      <c r="O110" s="56">
        <f t="shared" si="22"/>
        <v>45.945945945945937</v>
      </c>
      <c r="P110" s="56">
        <f t="shared" si="23"/>
        <v>50.248756218905463</v>
      </c>
      <c r="Q110" s="56">
        <f t="shared" si="24"/>
        <v>49.751243781094537</v>
      </c>
      <c r="R110" s="56">
        <f t="shared" si="25"/>
        <v>54.054054054054049</v>
      </c>
      <c r="S110" s="57">
        <f t="shared" si="26"/>
        <v>-3.8052978351486004</v>
      </c>
      <c r="T110" s="57">
        <f t="shared" si="27"/>
        <v>-3.8052978351485862</v>
      </c>
      <c r="U110" t="s">
        <v>385</v>
      </c>
      <c r="V110" t="s">
        <v>386</v>
      </c>
      <c r="X110" s="40">
        <v>44177</v>
      </c>
      <c r="Y110" s="42" t="s">
        <v>484</v>
      </c>
    </row>
    <row r="111" spans="1:25" ht="15" x14ac:dyDescent="0.25">
      <c r="A111">
        <v>1.56</v>
      </c>
      <c r="B111">
        <v>2.48</v>
      </c>
      <c r="C111" s="45">
        <f t="shared" si="19"/>
        <v>4.4251447477253958E-2</v>
      </c>
      <c r="D111" s="46">
        <f>IF(OR($A111="",$B111=""),"",A111*'MPTO_working_2-way'!$G110)</f>
        <v>1.6290322580645162</v>
      </c>
      <c r="E111" s="48">
        <f>IF(OR($A111="",$B111=""),"",B111*'MPTO_working_2-way'!$G110)</f>
        <v>2.5897435897435899</v>
      </c>
      <c r="F111" s="46">
        <f>IF(OR($A111="",$B111=""),"",'MPTO_working_2-way'!D110)</f>
        <v>1.6157701303040428</v>
      </c>
      <c r="G111" s="48">
        <f>IF(OR($A111="",$B111=""),"",'MPTO_working_2-way'!E110)</f>
        <v>2.6239826370048833</v>
      </c>
      <c r="H111" s="46">
        <f>IF(OR($A111="",$B111=""),"",'OddsRatio_working_2-way'!M110)</f>
        <v>1.6151246852292456</v>
      </c>
      <c r="I111" s="46">
        <f>IF(OR($A111="",$B111=""),"",'OddsRatio_working_2-way'!N110)</f>
        <v>2.6256866681058635</v>
      </c>
      <c r="J111" s="46">
        <f>IF('Log_working_2-way'!$D110="","",A111^('Log_working_2-way'!$D110))</f>
        <v>1.6090540107419686</v>
      </c>
      <c r="K111" s="48">
        <f>IF('Log_working_2-way'!$D110="","",B111^('Log_working_2-way'!$D110))</f>
        <v>2.6418905094818519</v>
      </c>
      <c r="L111" s="55">
        <f t="shared" si="20"/>
        <v>0.61386138613861385</v>
      </c>
      <c r="M111" s="55">
        <f t="shared" si="21"/>
        <v>0.38613861386138609</v>
      </c>
      <c r="N111" s="56">
        <v>100</v>
      </c>
      <c r="O111" s="56">
        <f t="shared" si="22"/>
        <v>35.897435897435898</v>
      </c>
      <c r="P111" s="56">
        <f t="shared" si="23"/>
        <v>59.677419354838712</v>
      </c>
      <c r="Q111" s="56">
        <f t="shared" si="24"/>
        <v>40.322580645161295</v>
      </c>
      <c r="R111" s="56">
        <f t="shared" si="25"/>
        <v>64.102564102564102</v>
      </c>
      <c r="S111" s="57">
        <f t="shared" si="26"/>
        <v>-4.4251447477253976</v>
      </c>
      <c r="T111" s="57">
        <f t="shared" si="27"/>
        <v>-4.4251447477253905</v>
      </c>
      <c r="U111" t="s">
        <v>387</v>
      </c>
      <c r="V111" t="s">
        <v>388</v>
      </c>
      <c r="X111" s="40">
        <v>44177</v>
      </c>
      <c r="Y111" s="42" t="s">
        <v>503</v>
      </c>
    </row>
    <row r="112" spans="1:25" ht="15" x14ac:dyDescent="0.25">
      <c r="A112">
        <v>2.02</v>
      </c>
      <c r="B112">
        <v>1.84</v>
      </c>
      <c r="C112" s="45">
        <f t="shared" si="19"/>
        <v>3.8527765820060234E-2</v>
      </c>
      <c r="D112" s="46">
        <f>IF(OR($A112="",$B112=""),"",A112*'MPTO_working_2-way'!$G111)</f>
        <v>2.0978260869565215</v>
      </c>
      <c r="E112" s="48">
        <f>IF(OR($A112="",$B112=""),"",B112*'MPTO_working_2-way'!$G111)</f>
        <v>1.9108910891089108</v>
      </c>
      <c r="F112" s="46">
        <f>IF(OR($A112="",$B112=""),"",'MPTO_working_2-way'!D111)</f>
        <v>2.1017869260348339</v>
      </c>
      <c r="G112" s="48">
        <f>IF(OR($A112="",$B112=""),"",'MPTO_working_2-way'!E111)</f>
        <v>1.9076165058509547</v>
      </c>
      <c r="H112" s="46">
        <f>IF(OR($A112="",$B112=""),"",'OddsRatio_working_2-way'!M111)</f>
        <v>2.1019463300386789</v>
      </c>
      <c r="I112" s="46">
        <f>IF(OR($A112="",$B112=""),"",'OddsRatio_working_2-way'!N111)</f>
        <v>1.9074852129730298</v>
      </c>
      <c r="J112" s="46">
        <f>IF('Log_working_2-way'!$D111="","",A112^('Log_working_2-way'!$D111))</f>
        <v>2.1037631107837189</v>
      </c>
      <c r="K112" s="48">
        <f>IF('Log_working_2-way'!$D111="","",B112^('Log_working_2-way'!$D111))</f>
        <v>1.9059915032763037</v>
      </c>
      <c r="L112" s="55">
        <f t="shared" si="20"/>
        <v>0.47668393782383423</v>
      </c>
      <c r="M112" s="55">
        <f t="shared" si="21"/>
        <v>0.52331606217616577</v>
      </c>
      <c r="N112" s="56">
        <v>100</v>
      </c>
      <c r="O112" s="56">
        <f t="shared" si="22"/>
        <v>50.495049504950494</v>
      </c>
      <c r="P112" s="56">
        <f t="shared" si="23"/>
        <v>45.652173913043477</v>
      </c>
      <c r="Q112" s="56">
        <f t="shared" si="24"/>
        <v>54.347826086956516</v>
      </c>
      <c r="R112" s="56">
        <f t="shared" si="25"/>
        <v>49.504950495049506</v>
      </c>
      <c r="S112" s="57">
        <f t="shared" si="26"/>
        <v>-3.8527765820060225</v>
      </c>
      <c r="T112" s="57">
        <f t="shared" si="27"/>
        <v>-3.8527765820060296</v>
      </c>
      <c r="U112" t="s">
        <v>389</v>
      </c>
      <c r="V112" t="s">
        <v>390</v>
      </c>
      <c r="X112" s="40">
        <v>44177</v>
      </c>
      <c r="Y112" s="42" t="s">
        <v>497</v>
      </c>
    </row>
    <row r="113" spans="1:25" ht="15" x14ac:dyDescent="0.25">
      <c r="A113">
        <v>1.72</v>
      </c>
      <c r="B113">
        <v>2.12</v>
      </c>
      <c r="C113" s="45">
        <f t="shared" si="19"/>
        <v>5.3093462044756512E-2</v>
      </c>
      <c r="D113" s="46">
        <f>IF(OR($A113="",$B113=""),"",A113*'MPTO_working_2-way'!$G112)</f>
        <v>1.8113207547169812</v>
      </c>
      <c r="E113" s="48">
        <f>IF(OR($A113="",$B113=""),"",B113*'MPTO_working_2-way'!$G112)</f>
        <v>2.2325581395348841</v>
      </c>
      <c r="F113" s="46">
        <f>IF(OR($A113="",$B113=""),"",'MPTO_working_2-way'!D112)</f>
        <v>1.8022933965994465</v>
      </c>
      <c r="G113" s="48">
        <f>IF(OR($A113="",$B113=""),"",'MPTO_working_2-way'!E112)</f>
        <v>2.2464268112370629</v>
      </c>
      <c r="H113" s="46">
        <f>IF(OR($A113="",$B113=""),"",'OddsRatio_working_2-way'!M112)</f>
        <v>1.8017837257372731</v>
      </c>
      <c r="I113" s="46">
        <f>IF(OR($A113="",$B113=""),"",'OddsRatio_working_2-way'!N112)</f>
        <v>2.2472191289246473</v>
      </c>
      <c r="J113" s="46">
        <f>IF('Log_working_2-way'!$D112="","",A113^('Log_working_2-way'!$D112))</f>
        <v>1.7976291253207961</v>
      </c>
      <c r="K113" s="48">
        <f>IF('Log_working_2-way'!$D112="","",B113^('Log_working_2-way'!$D112))</f>
        <v>2.2537155029237406</v>
      </c>
      <c r="L113" s="55">
        <f t="shared" si="20"/>
        <v>0.55208333333333337</v>
      </c>
      <c r="M113" s="55">
        <f t="shared" si="21"/>
        <v>0.44791666666666657</v>
      </c>
      <c r="N113" s="56">
        <v>100</v>
      </c>
      <c r="O113" s="56">
        <f t="shared" si="22"/>
        <v>41.860465116279073</v>
      </c>
      <c r="P113" s="56">
        <f t="shared" si="23"/>
        <v>52.830188679245275</v>
      </c>
      <c r="Q113" s="56">
        <f t="shared" si="24"/>
        <v>47.169811320754711</v>
      </c>
      <c r="R113" s="56">
        <f t="shared" si="25"/>
        <v>58.139534883720934</v>
      </c>
      <c r="S113" s="57">
        <f t="shared" si="26"/>
        <v>-5.3093462044756379</v>
      </c>
      <c r="T113" s="57">
        <f t="shared" si="27"/>
        <v>-5.3093462044756592</v>
      </c>
      <c r="U113" t="s">
        <v>391</v>
      </c>
      <c r="V113" t="s">
        <v>392</v>
      </c>
      <c r="X113" s="40">
        <v>44177</v>
      </c>
      <c r="Y113" s="42" t="s">
        <v>485</v>
      </c>
    </row>
    <row r="114" spans="1:25" ht="15" x14ac:dyDescent="0.25">
      <c r="A114">
        <v>1.71</v>
      </c>
      <c r="B114">
        <v>2.13</v>
      </c>
      <c r="C114" s="45">
        <f t="shared" si="19"/>
        <v>5.4278889712544132E-2</v>
      </c>
      <c r="D114" s="46">
        <f>IF(OR($A114="",$B114=""),"",A114*'MPTO_working_2-way'!$G113)</f>
        <v>1.8028169014084505</v>
      </c>
      <c r="E114" s="48">
        <f>IF(OR($A114="",$B114=""),"",B114*'MPTO_working_2-way'!$G113)</f>
        <v>2.2456140350877187</v>
      </c>
      <c r="F114" s="46">
        <f>IF(OR($A114="",$B114=""),"",'MPTO_working_2-way'!D113)</f>
        <v>1.7932205893213202</v>
      </c>
      <c r="G114" s="48">
        <f>IF(OR($A114="",$B114=""),"",'MPTO_working_2-way'!E113)</f>
        <v>2.2606833628153797</v>
      </c>
      <c r="H114" s="46">
        <f>IF(OR($A114="",$B114=""),"",'OddsRatio_working_2-way'!M113)</f>
        <v>1.7926654931752715</v>
      </c>
      <c r="I114" s="46">
        <f>IF(OR($A114="",$B114=""),"",'OddsRatio_working_2-way'!N113)</f>
        <v>2.261566207447967</v>
      </c>
      <c r="J114" s="46">
        <f>IF('Log_working_2-way'!$D113="","",A114^('Log_working_2-way'!$D113))</f>
        <v>1.788246068169419</v>
      </c>
      <c r="K114" s="48">
        <f>IF('Log_working_2-way'!$D113="","",B114^('Log_working_2-way'!$D113))</f>
        <v>2.2686393759250199</v>
      </c>
      <c r="L114" s="55">
        <f t="shared" si="20"/>
        <v>0.55468750000000011</v>
      </c>
      <c r="M114" s="55">
        <f t="shared" si="21"/>
        <v>0.44531250000000011</v>
      </c>
      <c r="N114" s="56">
        <v>100</v>
      </c>
      <c r="O114" s="56">
        <f t="shared" si="22"/>
        <v>41.520467836257311</v>
      </c>
      <c r="P114" s="56">
        <f t="shared" si="23"/>
        <v>53.051643192488264</v>
      </c>
      <c r="Q114" s="56">
        <f t="shared" si="24"/>
        <v>46.948356807511736</v>
      </c>
      <c r="R114" s="56">
        <f t="shared" si="25"/>
        <v>58.479532163742689</v>
      </c>
      <c r="S114" s="57">
        <f t="shared" si="26"/>
        <v>-5.4278889712544256</v>
      </c>
      <c r="T114" s="57">
        <f t="shared" si="27"/>
        <v>-5.4278889712544256</v>
      </c>
      <c r="U114" t="s">
        <v>393</v>
      </c>
      <c r="V114" t="s">
        <v>394</v>
      </c>
      <c r="X114" s="40">
        <v>44177</v>
      </c>
      <c r="Y114" s="42" t="s">
        <v>495</v>
      </c>
    </row>
    <row r="115" spans="1:25" ht="15" x14ac:dyDescent="0.25">
      <c r="A115">
        <v>1.61</v>
      </c>
      <c r="B115">
        <v>2.31</v>
      </c>
      <c r="C115" s="45">
        <f t="shared" si="19"/>
        <v>5.4018445322792985E-2</v>
      </c>
      <c r="D115" s="46">
        <f>IF(OR($A115="",$B115=""),"",A115*'MPTO_working_2-way'!$G114)</f>
        <v>1.6969696969696968</v>
      </c>
      <c r="E115" s="48">
        <f>IF(OR($A115="",$B115=""),"",B115*'MPTO_working_2-way'!$G114)</f>
        <v>2.4347826086956519</v>
      </c>
      <c r="F115" s="46">
        <f>IF(OR($A115="",$B115=""),"",'MPTO_working_2-way'!D114)</f>
        <v>1.6831934104229367</v>
      </c>
      <c r="G115" s="48">
        <f>IF(OR($A115="",$B115=""),"",'MPTO_working_2-way'!E114)</f>
        <v>2.4637143519591929</v>
      </c>
      <c r="H115" s="46">
        <f>IF(OR($A115="",$B115=""),"",'OddsRatio_working_2-way'!M114)</f>
        <v>1.6823846825375197</v>
      </c>
      <c r="I115" s="46">
        <f>IF(OR($A115="",$B115=""),"",'OddsRatio_working_2-way'!N114)</f>
        <v>2.4654490723346738</v>
      </c>
      <c r="J115" s="46">
        <f>IF('Log_working_2-way'!$D114="","",A115^('Log_working_2-way'!$D114))</f>
        <v>1.6760482699931432</v>
      </c>
      <c r="K115" s="48">
        <f>IF('Log_working_2-way'!$D114="","",B115^('Log_working_2-way'!$D114))</f>
        <v>2.4791843192012233</v>
      </c>
      <c r="L115" s="55">
        <f t="shared" si="20"/>
        <v>0.5892857142857143</v>
      </c>
      <c r="M115" s="55">
        <f t="shared" si="21"/>
        <v>0.41071428571428575</v>
      </c>
      <c r="N115" s="56">
        <v>100</v>
      </c>
      <c r="O115" s="56">
        <f t="shared" si="22"/>
        <v>37.888198757763973</v>
      </c>
      <c r="P115" s="56">
        <f t="shared" si="23"/>
        <v>56.709956709956707</v>
      </c>
      <c r="Q115" s="56">
        <f t="shared" si="24"/>
        <v>43.290043290043286</v>
      </c>
      <c r="R115" s="56">
        <f t="shared" si="25"/>
        <v>62.11180124223602</v>
      </c>
      <c r="S115" s="57">
        <f t="shared" si="26"/>
        <v>-5.4018445322793127</v>
      </c>
      <c r="T115" s="57">
        <f t="shared" si="27"/>
        <v>-5.4018445322793127</v>
      </c>
      <c r="U115" t="s">
        <v>395</v>
      </c>
      <c r="V115" t="s">
        <v>396</v>
      </c>
      <c r="X115" s="40">
        <v>44177</v>
      </c>
      <c r="Y115" s="42" t="s">
        <v>486</v>
      </c>
    </row>
    <row r="116" spans="1:25" ht="15" x14ac:dyDescent="0.25">
      <c r="A116">
        <v>1.75</v>
      </c>
      <c r="B116">
        <v>2.0699999999999998</v>
      </c>
      <c r="C116" s="45">
        <f t="shared" si="19"/>
        <v>5.452035886818507E-2</v>
      </c>
      <c r="D116" s="46">
        <f>IF(OR($A116="",$B116=""),"",A116*'MPTO_working_2-way'!$G115)</f>
        <v>1.8454106280193239</v>
      </c>
      <c r="E116" s="48">
        <f>IF(OR($A116="",$B116=""),"",B116*'MPTO_working_2-way'!$G115)</f>
        <v>2.1828571428571428</v>
      </c>
      <c r="F116" s="46">
        <f>IF(OR($A116="",$B116=""),"",'MPTO_working_2-way'!D115)</f>
        <v>1.8376664552948638</v>
      </c>
      <c r="G116" s="48">
        <f>IF(OR($A116="",$B116=""),"",'MPTO_working_2-way'!E115)</f>
        <v>2.1937925813777439</v>
      </c>
      <c r="H116" s="46">
        <f>IF(OR($A116="",$B116=""),"",'OddsRatio_working_2-way'!M115)</f>
        <v>1.8372183582789212</v>
      </c>
      <c r="I116" s="46">
        <f>IF(OR($A116="",$B116=""),"",'OddsRatio_working_2-way'!N115)</f>
        <v>2.194431524477928</v>
      </c>
      <c r="J116" s="46">
        <f>IF('Log_working_2-way'!$D115="","",A116^('Log_working_2-way'!$D115))</f>
        <v>1.8336477841353114</v>
      </c>
      <c r="K116" s="48">
        <f>IF('Log_working_2-way'!$D115="","",B116^('Log_working_2-way'!$D115))</f>
        <v>2.1995473616416468</v>
      </c>
      <c r="L116" s="55">
        <f t="shared" si="20"/>
        <v>0.54188481675392663</v>
      </c>
      <c r="M116" s="55">
        <f t="shared" si="21"/>
        <v>0.45811518324607331</v>
      </c>
      <c r="N116" s="56">
        <v>100</v>
      </c>
      <c r="O116" s="56">
        <f t="shared" si="22"/>
        <v>42.857142857142854</v>
      </c>
      <c r="P116" s="56">
        <f t="shared" si="23"/>
        <v>51.690821256038639</v>
      </c>
      <c r="Q116" s="56">
        <f t="shared" si="24"/>
        <v>48.309178743961354</v>
      </c>
      <c r="R116" s="56">
        <f t="shared" si="25"/>
        <v>57.142857142857139</v>
      </c>
      <c r="S116" s="57">
        <f t="shared" si="26"/>
        <v>-5.4520358868184999</v>
      </c>
      <c r="T116" s="57">
        <f t="shared" si="27"/>
        <v>-5.4520358868184999</v>
      </c>
      <c r="U116" t="s">
        <v>397</v>
      </c>
      <c r="V116" t="s">
        <v>398</v>
      </c>
      <c r="X116" s="40">
        <v>44177</v>
      </c>
      <c r="Y116" s="42" t="s">
        <v>500</v>
      </c>
    </row>
    <row r="117" spans="1:25" ht="15" x14ac:dyDescent="0.25">
      <c r="A117">
        <v>1.84</v>
      </c>
      <c r="B117">
        <v>1.98</v>
      </c>
      <c r="C117" s="45">
        <f t="shared" si="19"/>
        <v>4.852876592007016E-2</v>
      </c>
      <c r="D117" s="46">
        <f>IF(OR($A117="",$B117=""),"",A117*'MPTO_working_2-way'!$G116)</f>
        <v>1.9292929292929293</v>
      </c>
      <c r="E117" s="48">
        <f>IF(OR($A117="",$B117=""),"",B117*'MPTO_working_2-way'!$G116)</f>
        <v>2.0760869565217388</v>
      </c>
      <c r="F117" s="46">
        <f>IF(OR($A117="",$B117=""),"",'MPTO_working_2-way'!D116)</f>
        <v>1.925988581095369</v>
      </c>
      <c r="G117" s="48">
        <f>IF(OR($A117="",$B117=""),"",'MPTO_working_2-way'!E116)</f>
        <v>2.0799269239552407</v>
      </c>
      <c r="H117" s="46">
        <f>IF(OR($A117="",$B117=""),"",'OddsRatio_working_2-way'!M116)</f>
        <v>1.9258200997725512</v>
      </c>
      <c r="I117" s="46">
        <f>IF(OR($A117="",$B117=""),"",'OddsRatio_working_2-way'!N116)</f>
        <v>2.0801234497346428</v>
      </c>
      <c r="J117" s="46">
        <f>IF('Log_working_2-way'!$D116="","",A117^('Log_working_2-way'!$D116))</f>
        <v>1.9242999979641608</v>
      </c>
      <c r="K117" s="48">
        <f>IF('Log_working_2-way'!$D116="","",B117^('Log_working_2-way'!$D116))</f>
        <v>2.0818998184591693</v>
      </c>
      <c r="L117" s="55">
        <f t="shared" si="20"/>
        <v>0.51832460732984298</v>
      </c>
      <c r="M117" s="55">
        <f t="shared" si="21"/>
        <v>0.48167539267015713</v>
      </c>
      <c r="N117" s="56">
        <v>100</v>
      </c>
      <c r="O117" s="56">
        <f t="shared" si="22"/>
        <v>45.652173913043477</v>
      </c>
      <c r="P117" s="56">
        <f t="shared" si="23"/>
        <v>49.494949494949495</v>
      </c>
      <c r="Q117" s="56">
        <f t="shared" si="24"/>
        <v>50.505050505050505</v>
      </c>
      <c r="R117" s="56">
        <f t="shared" si="25"/>
        <v>54.347826086956516</v>
      </c>
      <c r="S117" s="57">
        <f t="shared" si="26"/>
        <v>-4.8528765920070285</v>
      </c>
      <c r="T117" s="57">
        <f t="shared" si="27"/>
        <v>-4.8528765920070214</v>
      </c>
      <c r="U117" t="s">
        <v>399</v>
      </c>
      <c r="V117" t="s">
        <v>400</v>
      </c>
      <c r="X117" s="40">
        <v>44177</v>
      </c>
      <c r="Y117" s="53" t="s">
        <v>482</v>
      </c>
    </row>
    <row r="118" spans="1:25" ht="15" x14ac:dyDescent="0.25">
      <c r="A118">
        <v>1.44</v>
      </c>
      <c r="B118">
        <v>2.77</v>
      </c>
      <c r="C118" s="45">
        <f t="shared" si="19"/>
        <v>5.545527476935419E-2</v>
      </c>
      <c r="D118" s="46">
        <f>IF(OR($A118="",$B118=""),"",A118*'MPTO_working_2-way'!$G117)</f>
        <v>1.5198555956678699</v>
      </c>
      <c r="E118" s="48">
        <f>IF(OR($A118="",$B118=""),"",B118*'MPTO_working_2-way'!$G117)</f>
        <v>2.9236111111111112</v>
      </c>
      <c r="F118" s="46">
        <f>IF(OR($A118="",$B118=""),"",'MPTO_working_2-way'!D117)</f>
        <v>1.4998871925998345</v>
      </c>
      <c r="G118" s="48">
        <f>IF(OR($A118="",$B118=""),"",'MPTO_working_2-way'!E117)</f>
        <v>3.0004513314277119</v>
      </c>
      <c r="H118" s="46">
        <f>IF(OR($A118="",$B118=""),"",'OddsRatio_working_2-way'!M117)</f>
        <v>1.4985855700092703</v>
      </c>
      <c r="I118" s="46">
        <f>IF(OR($A118="",$B118=""),"",'OddsRatio_working_2-way'!N117)</f>
        <v>3.0056737702645644</v>
      </c>
      <c r="J118" s="46">
        <f>IF('Log_working_2-way'!$D117="","",A118^('Log_working_2-way'!$D117))</f>
        <v>1.4893555671256267</v>
      </c>
      <c r="K118" s="48">
        <f>IF('Log_working_2-way'!$D117="","",B118^('Log_working_2-way'!$D117))</f>
        <v>3.0435038797269036</v>
      </c>
      <c r="L118" s="55">
        <f t="shared" si="20"/>
        <v>0.65795724465558203</v>
      </c>
      <c r="M118" s="55">
        <f t="shared" si="21"/>
        <v>0.34204275534441803</v>
      </c>
      <c r="N118" s="56">
        <v>100</v>
      </c>
      <c r="O118" s="56">
        <f t="shared" si="22"/>
        <v>30.555555555555554</v>
      </c>
      <c r="P118" s="56">
        <f t="shared" si="23"/>
        <v>63.898916967509031</v>
      </c>
      <c r="Q118" s="56">
        <f t="shared" si="24"/>
        <v>36.101083032490976</v>
      </c>
      <c r="R118" s="56">
        <f t="shared" si="25"/>
        <v>69.444444444444443</v>
      </c>
      <c r="S118" s="57">
        <f t="shared" si="26"/>
        <v>-5.5455274769354226</v>
      </c>
      <c r="T118" s="57">
        <f t="shared" si="27"/>
        <v>-5.5455274769354119</v>
      </c>
      <c r="U118" t="s">
        <v>401</v>
      </c>
      <c r="V118" t="s">
        <v>402</v>
      </c>
      <c r="X118" s="40">
        <v>44177</v>
      </c>
      <c r="Y118" s="42" t="s">
        <v>483</v>
      </c>
    </row>
    <row r="119" spans="1:25" ht="15" x14ac:dyDescent="0.25">
      <c r="A119">
        <v>1.67</v>
      </c>
      <c r="B119">
        <v>2.21</v>
      </c>
      <c r="C119" s="45">
        <f t="shared" si="19"/>
        <v>5.1291082992386272E-2</v>
      </c>
      <c r="D119" s="46">
        <f>IF(OR($A119="",$B119=""),"",A119*'MPTO_working_2-way'!$G118)</f>
        <v>1.755656108597285</v>
      </c>
      <c r="E119" s="48">
        <f>IF(OR($A119="",$B119=""),"",B119*'MPTO_working_2-way'!$G118)</f>
        <v>2.3233532934131738</v>
      </c>
      <c r="F119" s="46">
        <f>IF(OR($A119="",$B119=""),"",'MPTO_working_2-way'!D118)</f>
        <v>1.7447230954688349</v>
      </c>
      <c r="G119" s="48">
        <f>IF(OR($A119="",$B119=""),"",'MPTO_working_2-way'!E118)</f>
        <v>2.3427809693084076</v>
      </c>
      <c r="H119" s="46">
        <f>IF(OR($A119="",$B119=""),"",'OddsRatio_working_2-way'!M118)</f>
        <v>1.7441229792611315</v>
      </c>
      <c r="I119" s="46">
        <f>IF(OR($A119="",$B119=""),"",'OddsRatio_working_2-way'!N118)</f>
        <v>2.343863887919357</v>
      </c>
      <c r="J119" s="46">
        <f>IF('Log_working_2-way'!$D118="","",A119^('Log_working_2-way'!$D118))</f>
        <v>1.7391017137730014</v>
      </c>
      <c r="K119" s="48">
        <f>IF('Log_working_2-way'!$D118="","",B119^('Log_working_2-way'!$D118))</f>
        <v>2.3529937508783978</v>
      </c>
      <c r="L119" s="55">
        <f t="shared" si="20"/>
        <v>0.56958762886597936</v>
      </c>
      <c r="M119" s="55">
        <f t="shared" si="21"/>
        <v>0.43041237113402059</v>
      </c>
      <c r="N119" s="56">
        <v>100</v>
      </c>
      <c r="O119" s="56">
        <f t="shared" si="22"/>
        <v>40.119760479041922</v>
      </c>
      <c r="P119" s="56">
        <f t="shared" si="23"/>
        <v>54.751131221719454</v>
      </c>
      <c r="Q119" s="56">
        <f t="shared" si="24"/>
        <v>45.248868778280546</v>
      </c>
      <c r="R119" s="56">
        <f t="shared" si="25"/>
        <v>59.880239520958092</v>
      </c>
      <c r="S119" s="57">
        <f t="shared" si="26"/>
        <v>-5.1291082992386237</v>
      </c>
      <c r="T119" s="57">
        <f t="shared" si="27"/>
        <v>-5.1291082992386379</v>
      </c>
      <c r="U119" t="s">
        <v>403</v>
      </c>
      <c r="V119" t="s">
        <v>404</v>
      </c>
      <c r="X119" s="40">
        <v>44177</v>
      </c>
      <c r="Y119" s="42" t="s">
        <v>508</v>
      </c>
    </row>
    <row r="120" spans="1:25" ht="15" x14ac:dyDescent="0.25">
      <c r="A120">
        <v>1.87</v>
      </c>
      <c r="B120">
        <v>1.95</v>
      </c>
      <c r="C120" s="45">
        <f t="shared" si="19"/>
        <v>4.7579871109282745E-2</v>
      </c>
      <c r="D120" s="46">
        <f>IF(OR($A120="",$B120=""),"",A120*'MPTO_working_2-way'!$G119)</f>
        <v>1.9589743589743589</v>
      </c>
      <c r="E120" s="48">
        <f>IF(OR($A120="",$B120=""),"",B120*'MPTO_working_2-way'!$G119)</f>
        <v>2.0427807486631013</v>
      </c>
      <c r="F120" s="46">
        <f>IF(OR($A120="",$B120=""),"",'MPTO_working_2-way'!D119)</f>
        <v>1.9570642694217093</v>
      </c>
      <c r="G120" s="48">
        <f>IF(OR($A120="",$B120=""),"",'MPTO_working_2-way'!E119)</f>
        <v>2.0448619094350202</v>
      </c>
      <c r="H120" s="46">
        <f>IF(OR($A120="",$B120=""),"",'OddsRatio_working_2-way'!M119)</f>
        <v>1.9569688990161649</v>
      </c>
      <c r="I120" s="46">
        <f>IF(OR($A120="",$B120=""),"",'OddsRatio_working_2-way'!N119)</f>
        <v>2.0449660391555815</v>
      </c>
      <c r="J120" s="46">
        <f>IF('Log_working_2-way'!$D119="","",A120^('Log_working_2-way'!$D119))</f>
        <v>1.9560900444564779</v>
      </c>
      <c r="K120" s="48">
        <f>IF('Log_working_2-way'!$D119="","",B120^('Log_working_2-way'!$D119))</f>
        <v>2.0459265900711681</v>
      </c>
      <c r="L120" s="55">
        <f t="shared" si="20"/>
        <v>0.51047120418848169</v>
      </c>
      <c r="M120" s="55">
        <f t="shared" si="21"/>
        <v>0.48952879581151837</v>
      </c>
      <c r="N120" s="56">
        <v>100</v>
      </c>
      <c r="O120" s="56">
        <f t="shared" si="22"/>
        <v>46.524064171122987</v>
      </c>
      <c r="P120" s="56">
        <f t="shared" si="23"/>
        <v>48.717948717948723</v>
      </c>
      <c r="Q120" s="56">
        <f t="shared" si="24"/>
        <v>51.282051282051292</v>
      </c>
      <c r="R120" s="56">
        <f t="shared" si="25"/>
        <v>53.475935828876999</v>
      </c>
      <c r="S120" s="57">
        <f t="shared" si="26"/>
        <v>-4.7579871109283047</v>
      </c>
      <c r="T120" s="57">
        <f t="shared" si="27"/>
        <v>-4.7579871109282763</v>
      </c>
      <c r="U120" t="s">
        <v>405</v>
      </c>
      <c r="V120" t="s">
        <v>406</v>
      </c>
      <c r="X120" s="40">
        <v>44177</v>
      </c>
      <c r="Y120" s="53" t="s">
        <v>493</v>
      </c>
    </row>
    <row r="121" spans="1:25" ht="15" x14ac:dyDescent="0.25">
      <c r="A121">
        <v>1.52</v>
      </c>
      <c r="B121">
        <v>2.54</v>
      </c>
      <c r="C121" s="45">
        <f t="shared" si="19"/>
        <v>5.159552424368008E-2</v>
      </c>
      <c r="D121" s="46">
        <f>IF(OR($A121="",$B121=""),"",A121*'MPTO_working_2-way'!$G120)</f>
        <v>1.5984251968503937</v>
      </c>
      <c r="E121" s="48">
        <f>IF(OR($A121="",$B121=""),"",B121*'MPTO_working_2-way'!$G120)</f>
        <v>2.6710526315789473</v>
      </c>
      <c r="F121" s="46">
        <f>IF(OR($A121="",$B121=""),"",'MPTO_working_2-way'!D120)</f>
        <v>1.5820357318472382</v>
      </c>
      <c r="G121" s="48">
        <f>IF(OR($A121="",$B121=""),"",'MPTO_working_2-way'!E120)</f>
        <v>2.7181075753308925</v>
      </c>
      <c r="H121" s="46">
        <f>IF(OR($A121="",$B121=""),"",'OddsRatio_working_2-way'!M120)</f>
        <v>1.5810872031479763</v>
      </c>
      <c r="I121" s="46">
        <f>IF(OR($A121="",$B121=""),"",'OddsRatio_working_2-way'!N120)</f>
        <v>2.7209121016305455</v>
      </c>
      <c r="J121" s="46">
        <f>IF('Log_working_2-way'!$D120="","",A121^('Log_working_2-way'!$D120))</f>
        <v>1.5735492238214788</v>
      </c>
      <c r="K121" s="48">
        <f>IF('Log_working_2-way'!$D120="","",B121^('Log_working_2-way'!$D120))</f>
        <v>2.7435295149271268</v>
      </c>
      <c r="L121" s="55">
        <f t="shared" si="20"/>
        <v>0.62561576354679804</v>
      </c>
      <c r="M121" s="55">
        <f t="shared" si="21"/>
        <v>0.37438423645320196</v>
      </c>
      <c r="N121" s="56">
        <v>100</v>
      </c>
      <c r="O121" s="56">
        <f t="shared" si="22"/>
        <v>34.21052631578948</v>
      </c>
      <c r="P121" s="56">
        <f t="shared" si="23"/>
        <v>60.629921259842511</v>
      </c>
      <c r="Q121" s="56">
        <f t="shared" si="24"/>
        <v>39.370078740157474</v>
      </c>
      <c r="R121" s="56">
        <f t="shared" si="25"/>
        <v>65.789473684210535</v>
      </c>
      <c r="S121" s="57">
        <f t="shared" si="26"/>
        <v>-5.1595524243679947</v>
      </c>
      <c r="T121" s="57">
        <f t="shared" si="27"/>
        <v>-5.1595524243680231</v>
      </c>
      <c r="U121" t="s">
        <v>407</v>
      </c>
      <c r="V121" t="s">
        <v>408</v>
      </c>
      <c r="X121" s="40">
        <v>44177</v>
      </c>
      <c r="Y121" s="42" t="s">
        <v>497</v>
      </c>
    </row>
    <row r="122" spans="1:25" ht="15" x14ac:dyDescent="0.25">
      <c r="A122">
        <v>1.86</v>
      </c>
      <c r="B122">
        <v>1.95</v>
      </c>
      <c r="C122" s="45">
        <f t="shared" si="19"/>
        <v>5.0454921422663279E-2</v>
      </c>
      <c r="D122" s="46">
        <f>IF(OR($A122="",$B122=""),"",A122*'MPTO_working_2-way'!$G121)</f>
        <v>1.9538461538461538</v>
      </c>
      <c r="E122" s="48">
        <f>IF(OR($A122="",$B122=""),"",B122*'MPTO_working_2-way'!$G121)</f>
        <v>2.0483870967741935</v>
      </c>
      <c r="F122" s="46">
        <f>IF(OR($A122="",$B122=""),"",'MPTO_working_2-way'!D121)</f>
        <v>1.9515738498789346</v>
      </c>
      <c r="G122" s="48">
        <f>IF(OR($A122="",$B122=""),"",'MPTO_working_2-way'!E121)</f>
        <v>2.0508905852417301</v>
      </c>
      <c r="H122" s="46">
        <f>IF(OR($A122="",$B122=""),"",'OddsRatio_working_2-way'!M121)</f>
        <v>1.9514531821875092</v>
      </c>
      <c r="I122" s="46">
        <f>IF(OR($A122="",$B122=""),"",'OddsRatio_working_2-way'!N121)</f>
        <v>2.0510238640443412</v>
      </c>
      <c r="J122" s="46">
        <f>IF('Log_working_2-way'!$D121="","",A122^('Log_working_2-way'!$D121))</f>
        <v>1.9504053393638028</v>
      </c>
      <c r="K122" s="48">
        <f>IF('Log_working_2-way'!$D121="","",B122^('Log_working_2-way'!$D121))</f>
        <v>2.0521826410070227</v>
      </c>
      <c r="L122" s="55">
        <f t="shared" si="20"/>
        <v>0.51181102362204722</v>
      </c>
      <c r="M122" s="55">
        <f t="shared" si="21"/>
        <v>0.48818897637795278</v>
      </c>
      <c r="N122" s="56">
        <v>100</v>
      </c>
      <c r="O122" s="56">
        <f t="shared" si="22"/>
        <v>46.236559139784944</v>
      </c>
      <c r="P122" s="56">
        <f t="shared" si="23"/>
        <v>48.717948717948723</v>
      </c>
      <c r="Q122" s="56">
        <f t="shared" si="24"/>
        <v>51.282051282051292</v>
      </c>
      <c r="R122" s="56">
        <f t="shared" si="25"/>
        <v>53.763440860215049</v>
      </c>
      <c r="S122" s="57">
        <f t="shared" si="26"/>
        <v>-5.0454921422663475</v>
      </c>
      <c r="T122" s="57">
        <f t="shared" si="27"/>
        <v>-5.0454921422663261</v>
      </c>
      <c r="U122" t="s">
        <v>409</v>
      </c>
      <c r="V122" t="s">
        <v>410</v>
      </c>
      <c r="X122" s="40">
        <v>44177</v>
      </c>
      <c r="Y122" s="42" t="s">
        <v>486</v>
      </c>
    </row>
    <row r="123" spans="1:25" ht="15" x14ac:dyDescent="0.25">
      <c r="A123">
        <v>2.4300000000000002</v>
      </c>
      <c r="B123">
        <v>1.62</v>
      </c>
      <c r="C123" s="45">
        <f t="shared" si="19"/>
        <v>2.8806584362139898E-2</v>
      </c>
      <c r="D123" s="46">
        <f>IF(OR($A123="",$B123=""),"",A123*'MPTO_working_2-way'!$G122)</f>
        <v>2.5</v>
      </c>
      <c r="E123" s="48">
        <f>IF(OR($A123="",$B123=""),"",B123*'MPTO_working_2-way'!$G122)</f>
        <v>1.6666666666666667</v>
      </c>
      <c r="F123" s="46">
        <f>IF(OR($A123="",$B123=""),"",'MPTO_working_2-way'!D122)</f>
        <v>2.5181347150259068</v>
      </c>
      <c r="G123" s="48">
        <f>IF(OR($A123="",$B123=""),"",'MPTO_working_2-way'!E122)</f>
        <v>1.658703071672355</v>
      </c>
      <c r="H123" s="46">
        <f>IF(OR($A123="",$B123=""),"",'OddsRatio_working_2-way'!M122)</f>
        <v>2.5187006330752704</v>
      </c>
      <c r="I123" s="46">
        <f>IF(OR($A123="",$B123=""),"",'OddsRatio_working_2-way'!N122)</f>
        <v>1.6584576171375296</v>
      </c>
      <c r="J123" s="46">
        <f>IF('Log_working_2-way'!$D122="","",A123^('Log_working_2-way'!$D122))</f>
        <v>2.5270727654504732</v>
      </c>
      <c r="K123" s="48">
        <f>IF('Log_working_2-way'!$D122="","",B123^('Log_working_2-way'!$D122))</f>
        <v>1.6548476422503566</v>
      </c>
      <c r="L123" s="55">
        <f t="shared" si="20"/>
        <v>0.4</v>
      </c>
      <c r="M123" s="55">
        <f t="shared" si="21"/>
        <v>0.6</v>
      </c>
      <c r="N123" s="56">
        <v>100</v>
      </c>
      <c r="O123" s="56">
        <f t="shared" si="22"/>
        <v>58.847736625514408</v>
      </c>
      <c r="P123" s="56">
        <f t="shared" si="23"/>
        <v>38.271604938271601</v>
      </c>
      <c r="Q123" s="56">
        <f t="shared" si="24"/>
        <v>61.728395061728392</v>
      </c>
      <c r="R123" s="56">
        <f t="shared" si="25"/>
        <v>41.152263374485592</v>
      </c>
      <c r="S123" s="57">
        <f t="shared" si="26"/>
        <v>-2.8806584362139844</v>
      </c>
      <c r="T123" s="57">
        <f t="shared" si="27"/>
        <v>-2.8806584362139915</v>
      </c>
      <c r="U123" t="s">
        <v>54</v>
      </c>
      <c r="V123" t="s">
        <v>154</v>
      </c>
      <c r="X123" s="40">
        <v>44177</v>
      </c>
      <c r="Y123" s="42" t="s">
        <v>497</v>
      </c>
    </row>
    <row r="124" spans="1:25" ht="15" x14ac:dyDescent="0.25">
      <c r="A124">
        <v>2.67</v>
      </c>
      <c r="B124">
        <v>1.53</v>
      </c>
      <c r="C124" s="45">
        <f t="shared" si="19"/>
        <v>2.81266064478225E-2</v>
      </c>
      <c r="D124" s="46">
        <f>IF(OR($A124="",$B124=""),"",A124*'MPTO_working_2-way'!$G123)</f>
        <v>2.7450980392156858</v>
      </c>
      <c r="E124" s="48">
        <f>IF(OR($A124="",$B124=""),"",B124*'MPTO_working_2-way'!$G123)</f>
        <v>1.5730337078651684</v>
      </c>
      <c r="F124" s="46">
        <f>IF(OR($A124="",$B124=""),"",'MPTO_working_2-way'!D123)</f>
        <v>2.7741672608739938</v>
      </c>
      <c r="G124" s="48">
        <f>IF(OR($A124="",$B124=""),"",'MPTO_working_2-way'!E123)</f>
        <v>1.5636447149336854</v>
      </c>
      <c r="H124" s="46">
        <f>IF(OR($A124="",$B124=""),"",'OddsRatio_working_2-way'!M123)</f>
        <v>2.7750896868120249</v>
      </c>
      <c r="I124" s="46">
        <f>IF(OR($A124="",$B124=""),"",'OddsRatio_working_2-way'!N123)</f>
        <v>1.5633518167726788</v>
      </c>
      <c r="J124" s="46">
        <f>IF('Log_working_2-way'!$D123="","",A124^('Log_working_2-way'!$D123))</f>
        <v>2.7886529022410445</v>
      </c>
      <c r="K124" s="48">
        <f>IF('Log_working_2-way'!$D123="","",B124^('Log_working_2-way'!$D123))</f>
        <v>1.5590799638918429</v>
      </c>
      <c r="L124" s="55">
        <f t="shared" si="20"/>
        <v>0.36428571428571432</v>
      </c>
      <c r="M124" s="55">
        <f t="shared" si="21"/>
        <v>0.63571428571428579</v>
      </c>
      <c r="N124" s="56">
        <v>100</v>
      </c>
      <c r="O124" s="56">
        <f t="shared" si="22"/>
        <v>62.546816479400754</v>
      </c>
      <c r="P124" s="56">
        <f t="shared" si="23"/>
        <v>34.640522875816991</v>
      </c>
      <c r="Q124" s="56">
        <f t="shared" si="24"/>
        <v>65.359477124183002</v>
      </c>
      <c r="R124" s="56">
        <f t="shared" si="25"/>
        <v>37.453183520599254</v>
      </c>
      <c r="S124" s="57">
        <f t="shared" si="26"/>
        <v>-2.8126606447822482</v>
      </c>
      <c r="T124" s="57">
        <f t="shared" si="27"/>
        <v>-2.8126606447822624</v>
      </c>
      <c r="U124" t="s">
        <v>112</v>
      </c>
      <c r="V124" t="s">
        <v>155</v>
      </c>
      <c r="X124" s="40">
        <v>44177</v>
      </c>
      <c r="Y124" s="42" t="s">
        <v>485</v>
      </c>
    </row>
    <row r="125" spans="1:25" ht="15" x14ac:dyDescent="0.25">
      <c r="A125">
        <v>2.33</v>
      </c>
      <c r="B125">
        <v>1.67</v>
      </c>
      <c r="C125" s="45">
        <f t="shared" si="19"/>
        <v>2.7986944565804084E-2</v>
      </c>
      <c r="D125" s="46">
        <f>IF(OR($A125="",$B125=""),"",A125*'MPTO_working_2-way'!$G124)</f>
        <v>2.3952095808383236</v>
      </c>
      <c r="E125" s="48">
        <f>IF(OR($A125="",$B125=""),"",B125*'MPTO_working_2-way'!$G124)</f>
        <v>1.7167381974248928</v>
      </c>
      <c r="F125" s="46">
        <f>IF(OR($A125="",$B125=""),"",'MPTO_working_2-way'!D124)</f>
        <v>2.4085296029216061</v>
      </c>
      <c r="G125" s="48">
        <f>IF(OR($A125="",$B125=""),"",'MPTO_working_2-way'!E124)</f>
        <v>1.7099602293950913</v>
      </c>
      <c r="H125" s="46">
        <f>IF(OR($A125="",$B125=""),"",'OddsRatio_working_2-way'!M124)</f>
        <v>2.408926764195241</v>
      </c>
      <c r="I125" s="46">
        <f>IF(OR($A125="",$B125=""),"",'OddsRatio_working_2-way'!N124)</f>
        <v>1.7097600992562489</v>
      </c>
      <c r="J125" s="46">
        <f>IF('Log_working_2-way'!$D124="","",A125^('Log_working_2-way'!$D124))</f>
        <v>2.4150421151239718</v>
      </c>
      <c r="K125" s="48">
        <f>IF('Log_working_2-way'!$D124="","",B125^('Log_working_2-way'!$D124))</f>
        <v>1.7066927473832643</v>
      </c>
      <c r="L125" s="55">
        <f t="shared" si="20"/>
        <v>0.41749999999999998</v>
      </c>
      <c r="M125" s="55">
        <f t="shared" si="21"/>
        <v>0.58250000000000002</v>
      </c>
      <c r="N125" s="56">
        <v>100</v>
      </c>
      <c r="O125" s="56">
        <f t="shared" si="22"/>
        <v>57.081545064377686</v>
      </c>
      <c r="P125" s="56">
        <f t="shared" si="23"/>
        <v>40.119760479041922</v>
      </c>
      <c r="Q125" s="56">
        <f t="shared" si="24"/>
        <v>59.880239520958092</v>
      </c>
      <c r="R125" s="56">
        <f t="shared" si="25"/>
        <v>42.918454935622321</v>
      </c>
      <c r="S125" s="57">
        <f t="shared" si="26"/>
        <v>-2.7986944565804066</v>
      </c>
      <c r="T125" s="57">
        <f t="shared" si="27"/>
        <v>-2.7986944565803995</v>
      </c>
      <c r="U125" t="s">
        <v>120</v>
      </c>
      <c r="V125" t="s">
        <v>179</v>
      </c>
      <c r="X125" s="40">
        <v>44177</v>
      </c>
      <c r="Y125" s="42" t="s">
        <v>486</v>
      </c>
    </row>
    <row r="126" spans="1:25" ht="15" x14ac:dyDescent="0.25">
      <c r="A126">
        <v>2.21</v>
      </c>
      <c r="B126">
        <v>1.74</v>
      </c>
      <c r="C126" s="45">
        <f t="shared" si="19"/>
        <v>2.720133146096626E-2</v>
      </c>
      <c r="D126" s="46">
        <f>IF(OR($A126="",$B126=""),"",A126*'MPTO_working_2-way'!$G125)</f>
        <v>2.2701149425287355</v>
      </c>
      <c r="E126" s="48">
        <f>IF(OR($A126="",$B126=""),"",B126*'MPTO_working_2-way'!$G125)</f>
        <v>1.7873303167420813</v>
      </c>
      <c r="F126" s="46">
        <f>IF(OR($A126="",$B126=""),"",'MPTO_working_2-way'!D125)</f>
        <v>2.2784855128281092</v>
      </c>
      <c r="G126" s="48">
        <f>IF(OR($A126="",$B126=""),"",'MPTO_working_2-way'!E125)</f>
        <v>1.7821754646150993</v>
      </c>
      <c r="H126" s="46">
        <f>IF(OR($A126="",$B126=""),"",'OddsRatio_working_2-way'!M125)</f>
        <v>2.2787240261820116</v>
      </c>
      <c r="I126" s="46">
        <f>IF(OR($A126="",$B126=""),"",'OddsRatio_working_2-way'!N125)</f>
        <v>1.7820295697311479</v>
      </c>
      <c r="J126" s="46">
        <f>IF('Log_working_2-way'!$D125="","",A126^('Log_working_2-way'!$D125))</f>
        <v>2.2825447620471673</v>
      </c>
      <c r="K126" s="48">
        <f>IF('Log_working_2-way'!$D125="","",B126^('Log_working_2-way'!$D125))</f>
        <v>1.7796998822901224</v>
      </c>
      <c r="L126" s="55">
        <f t="shared" si="20"/>
        <v>0.44050632911392407</v>
      </c>
      <c r="M126" s="55">
        <f t="shared" si="21"/>
        <v>0.55949367088607604</v>
      </c>
      <c r="N126" s="56">
        <v>100</v>
      </c>
      <c r="O126" s="56">
        <f t="shared" si="22"/>
        <v>54.751131221719454</v>
      </c>
      <c r="P126" s="56">
        <f t="shared" si="23"/>
        <v>42.528735632183903</v>
      </c>
      <c r="Q126" s="56">
        <f t="shared" si="24"/>
        <v>57.47126436781609</v>
      </c>
      <c r="R126" s="56">
        <f t="shared" si="25"/>
        <v>45.248868778280546</v>
      </c>
      <c r="S126" s="57">
        <f t="shared" si="26"/>
        <v>-2.7201331460966358</v>
      </c>
      <c r="T126" s="57">
        <f t="shared" si="27"/>
        <v>-2.7201331460966429</v>
      </c>
      <c r="U126" t="s">
        <v>178</v>
      </c>
      <c r="V126" t="s">
        <v>57</v>
      </c>
      <c r="X126" s="40">
        <v>44177</v>
      </c>
      <c r="Y126" s="53" t="s">
        <v>496</v>
      </c>
    </row>
    <row r="127" spans="1:25" ht="15" x14ac:dyDescent="0.25">
      <c r="A127">
        <v>3.15</v>
      </c>
      <c r="B127">
        <v>1.38</v>
      </c>
      <c r="C127" s="45">
        <f t="shared" si="19"/>
        <v>4.2097998619737842E-2</v>
      </c>
      <c r="D127" s="46">
        <f>IF(OR($A127="",$B127=""),"",A127*'MPTO_working_2-way'!$G126)</f>
        <v>3.2826086956521743</v>
      </c>
      <c r="E127" s="48">
        <f>IF(OR($A127="",$B127=""),"",B127*'MPTO_working_2-way'!$G126)</f>
        <v>1.4380952380952381</v>
      </c>
      <c r="F127" s="46">
        <f>IF(OR($A127="",$B127=""),"",'MPTO_working_2-way'!D126)</f>
        <v>3.3736903376018628</v>
      </c>
      <c r="G127" s="48">
        <f>IF(OR($A127="",$B127=""),"",'MPTO_working_2-way'!E126)</f>
        <v>1.4212849435998038</v>
      </c>
      <c r="H127" s="46">
        <f>IF(OR($A127="",$B127=""),"",'OddsRatio_working_2-way'!M126)</f>
        <v>3.3786329554687722</v>
      </c>
      <c r="I127" s="46">
        <f>IF(OR($A127="",$B127=""),"",'OddsRatio_working_2-way'!N126)</f>
        <v>1.4204095456177364</v>
      </c>
      <c r="J127" s="46">
        <f>IF('Log_working_2-way'!$D126="","",A127^('Log_working_2-way'!$D126))</f>
        <v>3.4234764818012331</v>
      </c>
      <c r="K127" s="48">
        <f>IF('Log_working_2-way'!$D126="","",B127^('Log_working_2-way'!$D126))</f>
        <v>1.4126303710828936</v>
      </c>
      <c r="L127" s="55">
        <f t="shared" si="20"/>
        <v>0.30463576158940392</v>
      </c>
      <c r="M127" s="55">
        <f t="shared" si="21"/>
        <v>0.69536423841059603</v>
      </c>
      <c r="N127" s="56">
        <v>100</v>
      </c>
      <c r="O127" s="56">
        <f t="shared" si="22"/>
        <v>68.253968253968253</v>
      </c>
      <c r="P127" s="56">
        <f t="shared" si="23"/>
        <v>27.536231884057976</v>
      </c>
      <c r="Q127" s="56">
        <f t="shared" si="24"/>
        <v>72.463768115942045</v>
      </c>
      <c r="R127" s="56">
        <f t="shared" si="25"/>
        <v>31.746031746031743</v>
      </c>
      <c r="S127" s="57">
        <f t="shared" si="26"/>
        <v>-4.2097998619737922</v>
      </c>
      <c r="T127" s="57">
        <f t="shared" si="27"/>
        <v>-4.2097998619737673</v>
      </c>
      <c r="U127" t="s">
        <v>151</v>
      </c>
      <c r="V127" t="s">
        <v>152</v>
      </c>
      <c r="X127" s="40">
        <v>44177</v>
      </c>
      <c r="Y127" s="53" t="s">
        <v>485</v>
      </c>
    </row>
    <row r="128" spans="1:25" ht="15" x14ac:dyDescent="0.25">
      <c r="A128">
        <v>2.8</v>
      </c>
      <c r="B128">
        <v>1.47</v>
      </c>
      <c r="C128" s="45">
        <f t="shared" si="19"/>
        <v>3.7414965986394488E-2</v>
      </c>
      <c r="D128" s="46">
        <f>IF(OR($A128="",$B128=""),"",A128*'MPTO_working_2-way'!$G127)</f>
        <v>2.9047619047619042</v>
      </c>
      <c r="E128" s="48">
        <f>IF(OR($A128="",$B128=""),"",B128*'MPTO_working_2-way'!$G127)</f>
        <v>1.5249999999999999</v>
      </c>
      <c r="F128" s="46">
        <f>IF(OR($A128="",$B128=""),"",'MPTO_working_2-way'!D127)</f>
        <v>2.9547738693467331</v>
      </c>
      <c r="G128" s="48">
        <f>IF(OR($A128="",$B128=""),"",'MPTO_working_2-way'!E127)</f>
        <v>1.511568123393316</v>
      </c>
      <c r="H128" s="46">
        <f>IF(OR($A128="",$B128=""),"",'OddsRatio_working_2-way'!M127)</f>
        <v>2.9569842191603266</v>
      </c>
      <c r="I128" s="46">
        <f>IF(OR($A128="",$B128=""),"",'OddsRatio_working_2-way'!N127)</f>
        <v>1.5109903238918627</v>
      </c>
      <c r="J128" s="46">
        <f>IF('Log_working_2-way'!$D127="","",A128^('Log_working_2-way'!$D127))</f>
        <v>2.9808517071870684</v>
      </c>
      <c r="K128" s="48">
        <f>IF('Log_working_2-way'!$D127="","",B128^('Log_working_2-way'!$D127))</f>
        <v>1.5048333483880685</v>
      </c>
      <c r="L128" s="55">
        <f t="shared" si="20"/>
        <v>0.34426229508196726</v>
      </c>
      <c r="M128" s="55">
        <f t="shared" si="21"/>
        <v>0.65573770491803285</v>
      </c>
      <c r="N128" s="56">
        <v>100</v>
      </c>
      <c r="O128" s="56">
        <f t="shared" si="22"/>
        <v>64.285714285714292</v>
      </c>
      <c r="P128" s="56">
        <f t="shared" si="23"/>
        <v>31.972789115646258</v>
      </c>
      <c r="Q128" s="56">
        <f t="shared" si="24"/>
        <v>68.027210884353735</v>
      </c>
      <c r="R128" s="56">
        <f t="shared" si="25"/>
        <v>35.714285714285715</v>
      </c>
      <c r="S128" s="57">
        <f t="shared" si="26"/>
        <v>-3.7414965986394435</v>
      </c>
      <c r="T128" s="57">
        <f t="shared" si="27"/>
        <v>-3.7414965986394577</v>
      </c>
      <c r="U128" t="s">
        <v>411</v>
      </c>
      <c r="V128" t="s">
        <v>156</v>
      </c>
      <c r="X128" s="40">
        <v>44177</v>
      </c>
      <c r="Y128" s="53" t="s">
        <v>491</v>
      </c>
    </row>
    <row r="129" spans="1:25" s="52" customFormat="1" ht="15" x14ac:dyDescent="0.25">
      <c r="A129">
        <v>2.73</v>
      </c>
      <c r="B129">
        <v>1.49</v>
      </c>
      <c r="C129" s="45">
        <f t="shared" si="19"/>
        <v>3.7441305897681687E-2</v>
      </c>
      <c r="D129" s="46">
        <f>IF(OR($A129="",$B129=""),"",A129*'MPTO_working_2-way'!$G128)</f>
        <v>2.8322147651006708</v>
      </c>
      <c r="E129" s="48">
        <f>IF(OR($A129="",$B129=""),"",B129*'MPTO_working_2-way'!$G128)</f>
        <v>1.5457875457875456</v>
      </c>
      <c r="F129" s="46">
        <f>IF(OR($A129="",$B129=""),"",'MPTO_working_2-way'!D128)</f>
        <v>2.8770378753050179</v>
      </c>
      <c r="G129" s="48">
        <f>IF(OR($A129="",$B129=""),"",'MPTO_working_2-way'!E128)</f>
        <v>1.5327543003560864</v>
      </c>
      <c r="H129" s="46">
        <f>IF(OR($A129="",$B129=""),"",'OddsRatio_working_2-way'!M128)</f>
        <v>2.8789923482808439</v>
      </c>
      <c r="I129" s="46">
        <f>IF(OR($A129="",$B129=""),"",'OddsRatio_working_2-way'!N128)</f>
        <v>1.5322001448887936</v>
      </c>
      <c r="J129" s="46">
        <f>IF('Log_working_2-way'!$D128="","",A129^('Log_working_2-way'!$D128))</f>
        <v>2.9002958559251169</v>
      </c>
      <c r="K129" s="48">
        <f>IF('Log_working_2-way'!$D128="","",B129^('Log_working_2-way'!$D128))</f>
        <v>1.5262338476830128</v>
      </c>
      <c r="L129" s="55">
        <f t="shared" si="20"/>
        <v>0.35308056872037918</v>
      </c>
      <c r="M129" s="55">
        <f t="shared" si="21"/>
        <v>0.64691943127962093</v>
      </c>
      <c r="N129" s="56">
        <v>100</v>
      </c>
      <c r="O129" s="56">
        <f t="shared" si="22"/>
        <v>63.369963369963365</v>
      </c>
      <c r="P129" s="56">
        <f t="shared" si="23"/>
        <v>32.885906040268459</v>
      </c>
      <c r="Q129" s="56">
        <f t="shared" si="24"/>
        <v>67.114093959731548</v>
      </c>
      <c r="R129" s="56">
        <f t="shared" si="25"/>
        <v>36.630036630036628</v>
      </c>
      <c r="S129" s="57">
        <f t="shared" si="26"/>
        <v>-3.7441305897681829</v>
      </c>
      <c r="T129" s="57">
        <f t="shared" si="27"/>
        <v>-3.7441305897681687</v>
      </c>
      <c r="U129" t="s">
        <v>60</v>
      </c>
      <c r="V129" t="s">
        <v>58</v>
      </c>
      <c r="X129" s="40">
        <v>44177</v>
      </c>
      <c r="Y129" s="42" t="s">
        <v>485</v>
      </c>
    </row>
    <row r="130" spans="1:25" ht="15" x14ac:dyDescent="0.25">
      <c r="A130">
        <v>1.93</v>
      </c>
      <c r="B130">
        <v>1.91</v>
      </c>
      <c r="C130" s="45">
        <f t="shared" si="19"/>
        <v>4.1694924449990456E-2</v>
      </c>
      <c r="D130" s="46">
        <f>IF(OR($A130="",$B130=""),"",A130*'MPTO_working_2-way'!$G129)</f>
        <v>2.0104712041884816</v>
      </c>
      <c r="E130" s="48">
        <f>IF(OR($A130="",$B130=""),"",B130*'MPTO_working_2-way'!$G129)</f>
        <v>1.9896373056994816</v>
      </c>
      <c r="F130" s="46">
        <f>IF(OR($A130="",$B130=""),"",'MPTO_working_2-way'!D129)</f>
        <v>2.0109101819272834</v>
      </c>
      <c r="G130" s="48">
        <f>IF(OR($A130="",$B130=""),"",'MPTO_working_2-way'!E129)</f>
        <v>1.9892075654965866</v>
      </c>
      <c r="H130" s="46">
        <f>IF(OR($A130="",$B130=""),"",'OddsRatio_working_2-way'!M129)</f>
        <v>2.0109292863390706</v>
      </c>
      <c r="I130" s="46">
        <f>IF(OR($A130="",$B130=""),"",'OddsRatio_working_2-way'!N129)</f>
        <v>1.9891888715790902</v>
      </c>
      <c r="J130" s="46">
        <f>IF('Log_working_2-way'!$D129="","",A130^('Log_working_2-way'!$D129))</f>
        <v>2.0111305974900358</v>
      </c>
      <c r="K130" s="48">
        <f>IF('Log_working_2-way'!$D129="","",B130^('Log_working_2-way'!$D129))</f>
        <v>1.9889919289180891</v>
      </c>
      <c r="L130" s="55">
        <f t="shared" si="20"/>
        <v>0.49739583333333337</v>
      </c>
      <c r="M130" s="55">
        <f t="shared" si="21"/>
        <v>0.50260416666666674</v>
      </c>
      <c r="N130" s="56">
        <v>100</v>
      </c>
      <c r="O130" s="56">
        <f t="shared" si="22"/>
        <v>48.186528497409334</v>
      </c>
      <c r="P130" s="56">
        <f t="shared" si="23"/>
        <v>47.643979057591622</v>
      </c>
      <c r="Q130" s="56">
        <f t="shared" si="24"/>
        <v>52.356020942408378</v>
      </c>
      <c r="R130" s="56">
        <f t="shared" si="25"/>
        <v>51.81347150259068</v>
      </c>
      <c r="S130" s="57">
        <f t="shared" si="26"/>
        <v>-4.1694924449990438</v>
      </c>
      <c r="T130" s="57">
        <f t="shared" si="27"/>
        <v>-4.169492444999058</v>
      </c>
      <c r="U130" t="s">
        <v>412</v>
      </c>
      <c r="V130" t="s">
        <v>413</v>
      </c>
      <c r="X130" s="40">
        <v>44177</v>
      </c>
      <c r="Y130" s="42" t="s">
        <v>483</v>
      </c>
    </row>
    <row r="131" spans="1:25" ht="15" x14ac:dyDescent="0.25">
      <c r="A131">
        <v>1.93</v>
      </c>
      <c r="B131">
        <v>1.92</v>
      </c>
      <c r="C131" s="45">
        <f t="shared" si="19"/>
        <v>3.8968048359240282E-2</v>
      </c>
      <c r="D131" s="46">
        <f>IF(OR($A131="",$B131=""),"",A131*'MPTO_working_2-way'!$G130)</f>
        <v>2.0052083333333335</v>
      </c>
      <c r="E131" s="48">
        <f>IF(OR($A131="",$B131=""),"",B131*'MPTO_working_2-way'!$G130)</f>
        <v>1.9948186528497414</v>
      </c>
      <c r="F131" s="46">
        <f>IF(OR($A131="",$B131=""),"",'MPTO_working_2-way'!D130)</f>
        <v>2.0054118411083453</v>
      </c>
      <c r="G131" s="48">
        <f>IF(OR($A131="",$B131=""),"",'MPTO_working_2-way'!E130)</f>
        <v>1.9946172892668752</v>
      </c>
      <c r="H131" s="46">
        <f>IF(OR($A131="",$B131=""),"",'OddsRatio_working_2-way'!M130)</f>
        <v>2.0054200938997546</v>
      </c>
      <c r="I131" s="46">
        <f>IF(OR($A131="",$B131=""),"",'OddsRatio_working_2-way'!N130)</f>
        <v>1.9946091251481448</v>
      </c>
      <c r="J131" s="46">
        <f>IF('Log_working_2-way'!$D130="","",A131^('Log_working_2-way'!$D130))</f>
        <v>2.0055131845379748</v>
      </c>
      <c r="K131" s="48">
        <f>IF('Log_working_2-way'!$D130="","",B131^('Log_working_2-way'!$D130))</f>
        <v>1.9945170440100763</v>
      </c>
      <c r="L131" s="55">
        <f t="shared" si="20"/>
        <v>0.49870129870129865</v>
      </c>
      <c r="M131" s="55">
        <f t="shared" si="21"/>
        <v>0.50129870129870124</v>
      </c>
      <c r="N131" s="56">
        <v>100</v>
      </c>
      <c r="O131" s="56">
        <f t="shared" si="22"/>
        <v>48.186528497409334</v>
      </c>
      <c r="P131" s="56">
        <f t="shared" si="23"/>
        <v>47.916666666666671</v>
      </c>
      <c r="Q131" s="56">
        <f t="shared" si="24"/>
        <v>52.083333333333336</v>
      </c>
      <c r="R131" s="56">
        <f t="shared" si="25"/>
        <v>51.81347150259068</v>
      </c>
      <c r="S131" s="57">
        <f t="shared" si="26"/>
        <v>-3.8968048359240015</v>
      </c>
      <c r="T131" s="57">
        <f t="shared" si="27"/>
        <v>-3.8968048359240086</v>
      </c>
      <c r="U131" t="s">
        <v>165</v>
      </c>
      <c r="V131" t="s">
        <v>126</v>
      </c>
      <c r="X131" s="40">
        <v>44177</v>
      </c>
      <c r="Y131" s="42" t="s">
        <v>487</v>
      </c>
    </row>
    <row r="132" spans="1:25" ht="15" x14ac:dyDescent="0.25">
      <c r="A132">
        <v>1.93</v>
      </c>
      <c r="B132">
        <v>1.8</v>
      </c>
      <c r="C132" s="45">
        <f t="shared" si="19"/>
        <v>7.369027058146238E-2</v>
      </c>
      <c r="D132" s="46">
        <f>IF(OR($A132="",$B132=""),"",A132*'MPTO_working_2-way'!$G131)</f>
        <v>2.0722222222222224</v>
      </c>
      <c r="E132" s="48">
        <f>IF(OR($A132="",$B132=""),"",B132*'MPTO_working_2-way'!$G131)</f>
        <v>1.9326424870466323</v>
      </c>
      <c r="F132" s="46">
        <f>IF(OR($A132="",$B132=""),"",'MPTO_working_2-way'!D131)</f>
        <v>2.0777511961722492</v>
      </c>
      <c r="G132" s="48">
        <f>IF(OR($A132="",$B132=""),"",'MPTO_working_2-way'!E131)</f>
        <v>1.9278579356270813</v>
      </c>
      <c r="H132" s="46">
        <f>IF(OR($A132="",$B132=""),"",'OddsRatio_working_2-way'!M131)</f>
        <v>2.0781929326423914</v>
      </c>
      <c r="I132" s="46">
        <f>IF(OR($A132="",$B132=""),"",'OddsRatio_working_2-way'!N131)</f>
        <v>1.9274777915203365</v>
      </c>
      <c r="J132" s="46">
        <f>IF('Log_working_2-way'!$D131="","",A132^('Log_working_2-way'!$D131))</f>
        <v>2.0808121383191804</v>
      </c>
      <c r="K132" s="48">
        <f>IF('Log_working_2-way'!$D131="","",B132^('Log_working_2-way'!$D131))</f>
        <v>1.9252301713933102</v>
      </c>
      <c r="L132" s="55">
        <f t="shared" si="20"/>
        <v>0.48257372654155489</v>
      </c>
      <c r="M132" s="55">
        <f t="shared" si="21"/>
        <v>0.51742627345844494</v>
      </c>
      <c r="N132" s="56">
        <v>100</v>
      </c>
      <c r="O132" s="56">
        <f t="shared" si="22"/>
        <v>48.186528497409334</v>
      </c>
      <c r="P132" s="56">
        <f t="shared" si="23"/>
        <v>44.444444444444443</v>
      </c>
      <c r="Q132" s="56">
        <f t="shared" si="24"/>
        <v>55.555555555555557</v>
      </c>
      <c r="R132" s="56">
        <f t="shared" si="25"/>
        <v>51.81347150259068</v>
      </c>
      <c r="S132" s="57">
        <f t="shared" si="26"/>
        <v>-7.3690270581462229</v>
      </c>
      <c r="T132" s="57">
        <f t="shared" si="27"/>
        <v>-7.3690270581462372</v>
      </c>
      <c r="U132" t="s">
        <v>164</v>
      </c>
      <c r="V132" t="s">
        <v>130</v>
      </c>
      <c r="X132" s="40">
        <v>44177</v>
      </c>
      <c r="Y132" s="42" t="s">
        <v>492</v>
      </c>
    </row>
    <row r="133" spans="1:25" ht="15" x14ac:dyDescent="0.25">
      <c r="A133">
        <v>2.15</v>
      </c>
      <c r="B133">
        <v>1.73</v>
      </c>
      <c r="C133" s="45">
        <f t="shared" si="19"/>
        <v>4.3150961150692391E-2</v>
      </c>
      <c r="D133" s="46">
        <f>IF(OR($A133="",$B133=""),"",A133*'MPTO_working_2-way'!$G132)</f>
        <v>2.2427745664739884</v>
      </c>
      <c r="E133" s="48">
        <f>IF(OR($A133="",$B133=""),"",B133*'MPTO_working_2-way'!$G132)</f>
        <v>1.8046511627906978</v>
      </c>
      <c r="F133" s="46">
        <f>IF(OR($A133="",$B133=""),"",'MPTO_working_2-way'!D132)</f>
        <v>2.2545840278830127</v>
      </c>
      <c r="G133" s="48">
        <f>IF(OR($A133="",$B133=""),"",'MPTO_working_2-way'!E132)</f>
        <v>1.7970769416596208</v>
      </c>
      <c r="H133" s="46">
        <f>IF(OR($A133="",$B133=""),"",'OddsRatio_working_2-way'!M132)</f>
        <v>2.2551264740070716</v>
      </c>
      <c r="I133" s="46">
        <f>IF(OR($A133="",$B133=""),"",'OddsRatio_working_2-way'!N132)</f>
        <v>1.7967324574131842</v>
      </c>
      <c r="J133" s="46">
        <f>IF('Log_working_2-way'!$D132="","",A133^('Log_working_2-way'!$D132))</f>
        <v>2.2606025771636125</v>
      </c>
      <c r="K133" s="48">
        <f>IF('Log_working_2-way'!$D132="","",B133^('Log_working_2-way'!$D132))</f>
        <v>1.7932714228219797</v>
      </c>
      <c r="L133" s="55">
        <f t="shared" si="20"/>
        <v>0.44587628865979384</v>
      </c>
      <c r="M133" s="55">
        <f t="shared" si="21"/>
        <v>0.5541237113402061</v>
      </c>
      <c r="N133" s="56">
        <v>100</v>
      </c>
      <c r="O133" s="56">
        <f t="shared" si="22"/>
        <v>53.488372093023258</v>
      </c>
      <c r="P133" s="56">
        <f t="shared" si="23"/>
        <v>42.196531791907518</v>
      </c>
      <c r="Q133" s="56">
        <f t="shared" si="24"/>
        <v>57.80346820809249</v>
      </c>
      <c r="R133" s="56">
        <f t="shared" si="25"/>
        <v>46.511627906976742</v>
      </c>
      <c r="S133" s="57">
        <f t="shared" si="26"/>
        <v>-4.3150961150692311</v>
      </c>
      <c r="T133" s="57">
        <f t="shared" si="27"/>
        <v>-4.315096115069224</v>
      </c>
      <c r="U133" t="s">
        <v>131</v>
      </c>
      <c r="V133" t="s">
        <v>169</v>
      </c>
      <c r="X133" s="40">
        <v>44177</v>
      </c>
      <c r="Y133" s="42" t="s">
        <v>490</v>
      </c>
    </row>
    <row r="134" spans="1:25" ht="15" x14ac:dyDescent="0.25">
      <c r="A134">
        <v>1.61</v>
      </c>
      <c r="B134">
        <v>2.36</v>
      </c>
      <c r="C134" s="45">
        <f t="shared" si="19"/>
        <v>4.4846825981682326E-2</v>
      </c>
      <c r="D134" s="46">
        <f>IF(OR($A134="",$B134=""),"",A134*'MPTO_working_2-way'!$G133)</f>
        <v>1.6822033898305087</v>
      </c>
      <c r="E134" s="48">
        <f>IF(OR($A134="",$B134=""),"",B134*'MPTO_working_2-way'!$G133)</f>
        <v>2.4658385093167703</v>
      </c>
      <c r="F134" s="46">
        <f>IF(OR($A134="",$B134=""),"",'MPTO_working_2-way'!D133)</f>
        <v>1.6703006857745737</v>
      </c>
      <c r="G134" s="48">
        <f>IF(OR($A134="",$B134=""),"",'MPTO_working_2-way'!E133)</f>
        <v>2.4918677859391396</v>
      </c>
      <c r="H134" s="46">
        <f>IF(OR($A134="",$B134=""),"",'OddsRatio_working_2-way'!M133)</f>
        <v>1.6697233845138648</v>
      </c>
      <c r="I134" s="46">
        <f>IF(OR($A134="",$B134=""),"",'OddsRatio_working_2-way'!N133)</f>
        <v>2.4931537753095996</v>
      </c>
      <c r="J134" s="46">
        <f>IF('Log_working_2-way'!$D133="","",A134^('Log_working_2-way'!$D133))</f>
        <v>1.6642785352461773</v>
      </c>
      <c r="K134" s="48">
        <f>IF('Log_working_2-way'!$D133="","",B134^('Log_working_2-way'!$D133))</f>
        <v>2.5053926130981345</v>
      </c>
      <c r="L134" s="55">
        <f t="shared" si="20"/>
        <v>0.59445843828715361</v>
      </c>
      <c r="M134" s="55">
        <f t="shared" si="21"/>
        <v>0.40554156171284633</v>
      </c>
      <c r="N134" s="56">
        <v>100</v>
      </c>
      <c r="O134" s="56">
        <f t="shared" si="22"/>
        <v>37.888198757763973</v>
      </c>
      <c r="P134" s="56">
        <f t="shared" si="23"/>
        <v>57.627118644067799</v>
      </c>
      <c r="Q134" s="56">
        <f t="shared" si="24"/>
        <v>42.372881355932208</v>
      </c>
      <c r="R134" s="56">
        <f t="shared" si="25"/>
        <v>62.11180124223602</v>
      </c>
      <c r="S134" s="57">
        <f t="shared" si="26"/>
        <v>-4.4846825981682343</v>
      </c>
      <c r="T134" s="57">
        <f t="shared" si="27"/>
        <v>-4.4846825981682201</v>
      </c>
      <c r="U134" t="s">
        <v>65</v>
      </c>
      <c r="V134" t="s">
        <v>125</v>
      </c>
      <c r="X134" s="40">
        <v>44177</v>
      </c>
      <c r="Y134" s="42" t="s">
        <v>495</v>
      </c>
    </row>
    <row r="135" spans="1:25" ht="15" x14ac:dyDescent="0.25">
      <c r="A135">
        <v>1.71</v>
      </c>
      <c r="B135">
        <v>2.2200000000000002</v>
      </c>
      <c r="C135" s="45">
        <f t="shared" si="19"/>
        <v>3.5245772087877381E-2</v>
      </c>
      <c r="D135" s="46">
        <f>IF(OR($A135="",$B135=""),"",A135*'MPTO_working_2-way'!$G134)</f>
        <v>1.7702702702702702</v>
      </c>
      <c r="E135" s="48">
        <f>IF(OR($A135="",$B135=""),"",B135*'MPTO_working_2-way'!$G134)</f>
        <v>2.2982456140350882</v>
      </c>
      <c r="F135" s="46">
        <f>IF(OR($A135="",$B135=""),"",'MPTO_working_2-way'!D134)</f>
        <v>1.7631322279503969</v>
      </c>
      <c r="G135" s="48">
        <f>IF(OR($A135="",$B135=""),"",'MPTO_working_2-way'!E134)</f>
        <v>2.3103888990323171</v>
      </c>
      <c r="H135" s="46">
        <f>IF(OR($A135="",$B135=""),"",'OddsRatio_working_2-way'!M134)</f>
        <v>1.7628677559805201</v>
      </c>
      <c r="I135" s="46">
        <f>IF(OR($A135="",$B135=""),"",'OddsRatio_working_2-way'!N134)</f>
        <v>2.310843186332725</v>
      </c>
      <c r="J135" s="46">
        <f>IF('Log_working_2-way'!$D134="","",A135^('Log_working_2-way'!$D134))</f>
        <v>1.7596240997267032</v>
      </c>
      <c r="K135" s="48">
        <f>IF('Log_working_2-way'!$D134="","",B135^('Log_working_2-way'!$D134))</f>
        <v>2.3164405926032319</v>
      </c>
      <c r="L135" s="55">
        <f t="shared" si="20"/>
        <v>0.56488549618320616</v>
      </c>
      <c r="M135" s="55">
        <f t="shared" si="21"/>
        <v>0.43511450381679379</v>
      </c>
      <c r="N135" s="56">
        <v>100</v>
      </c>
      <c r="O135" s="56">
        <f t="shared" si="22"/>
        <v>41.520467836257311</v>
      </c>
      <c r="P135" s="56">
        <f t="shared" si="23"/>
        <v>54.954954954954964</v>
      </c>
      <c r="Q135" s="56">
        <f t="shared" si="24"/>
        <v>45.045045045045043</v>
      </c>
      <c r="R135" s="56">
        <f t="shared" si="25"/>
        <v>58.479532163742689</v>
      </c>
      <c r="S135" s="57">
        <f t="shared" si="26"/>
        <v>-3.5245772087877327</v>
      </c>
      <c r="T135" s="57">
        <f t="shared" si="27"/>
        <v>-3.5245772087877256</v>
      </c>
      <c r="U135" t="s">
        <v>414</v>
      </c>
      <c r="V135" t="s">
        <v>415</v>
      </c>
      <c r="X135" t="s">
        <v>474</v>
      </c>
      <c r="Y135" s="53" t="s">
        <v>500</v>
      </c>
    </row>
    <row r="136" spans="1:25" ht="15" x14ac:dyDescent="0.25">
      <c r="A136">
        <v>1.81</v>
      </c>
      <c r="B136">
        <v>2.0499999999999998</v>
      </c>
      <c r="C136" s="45">
        <f t="shared" si="19"/>
        <v>4.0291065894084488E-2</v>
      </c>
      <c r="D136" s="46">
        <f>IF(OR($A136="",$B136=""),"",A136*'MPTO_working_2-way'!$G135)</f>
        <v>1.882926829268293</v>
      </c>
      <c r="E136" s="48">
        <f>IF(OR($A136="",$B136=""),"",B136*'MPTO_working_2-way'!$G135)</f>
        <v>2.132596685082873</v>
      </c>
      <c r="F136" s="46">
        <f>IF(OR($A136="",$B136=""),"",'MPTO_working_2-way'!D135)</f>
        <v>1.8784963928616634</v>
      </c>
      <c r="G136" s="48">
        <f>IF(OR($A136="",$B136=""),"",'MPTO_working_2-way'!E135)</f>
        <v>2.1383086010661287</v>
      </c>
      <c r="H136" s="46">
        <f>IF(OR($A136="",$B136=""),"",'OddsRatio_working_2-way'!M135)</f>
        <v>1.8783100656536802</v>
      </c>
      <c r="I136" s="46">
        <f>IF(OR($A136="",$B136=""),"",'OddsRatio_working_2-way'!N135)</f>
        <v>2.1385500851066221</v>
      </c>
      <c r="J136" s="46">
        <f>IF('Log_working_2-way'!$D135="","",A136^('Log_working_2-way'!$D135))</f>
        <v>1.8762874687184776</v>
      </c>
      <c r="K136" s="48">
        <f>IF('Log_working_2-way'!$D135="","",B136^('Log_working_2-way'!$D135))</f>
        <v>2.1411780217081708</v>
      </c>
      <c r="L136" s="55">
        <f t="shared" si="20"/>
        <v>0.53108808290155429</v>
      </c>
      <c r="M136" s="55">
        <f t="shared" si="21"/>
        <v>0.4689119170984456</v>
      </c>
      <c r="N136" s="56">
        <v>100</v>
      </c>
      <c r="O136" s="56">
        <f t="shared" si="22"/>
        <v>44.751381215469614</v>
      </c>
      <c r="P136" s="56">
        <f t="shared" si="23"/>
        <v>51.219512195121943</v>
      </c>
      <c r="Q136" s="56">
        <f t="shared" si="24"/>
        <v>48.780487804878057</v>
      </c>
      <c r="R136" s="56">
        <f t="shared" si="25"/>
        <v>55.248618784530393</v>
      </c>
      <c r="S136" s="57">
        <f t="shared" si="26"/>
        <v>-4.0291065894084426</v>
      </c>
      <c r="T136" s="57">
        <f t="shared" si="27"/>
        <v>-4.0291065894084497</v>
      </c>
      <c r="U136" t="s">
        <v>416</v>
      </c>
      <c r="V136" t="s">
        <v>417</v>
      </c>
      <c r="X136" t="s">
        <v>474</v>
      </c>
      <c r="Y136" s="42" t="s">
        <v>482</v>
      </c>
    </row>
    <row r="137" spans="1:25" s="52" customFormat="1" ht="15" x14ac:dyDescent="0.25">
      <c r="A137">
        <v>1.48</v>
      </c>
      <c r="B137">
        <v>2.62</v>
      </c>
      <c r="C137" s="45">
        <f t="shared" si="19"/>
        <v>5.7355064988652726E-2</v>
      </c>
      <c r="D137" s="46">
        <f>IF(OR($A137="",$B137=""),"",A137*'MPTO_working_2-way'!$G136)</f>
        <v>1.5648854961832059</v>
      </c>
      <c r="E137" s="48">
        <f>IF(OR($A137="",$B137=""),"",B137*'MPTO_working_2-way'!$G136)</f>
        <v>2.7702702702702702</v>
      </c>
      <c r="F137" s="46">
        <f>IF(OR($A137="",$B137=""),"",'MPTO_working_2-way'!D136)</f>
        <v>1.5455994897959182</v>
      </c>
      <c r="G137" s="48">
        <f>IF(OR($A137="",$B137=""),"",'MPTO_working_2-way'!E136)</f>
        <v>2.8328462887200465</v>
      </c>
      <c r="H137" s="46">
        <f>IF(OR($A137="",$B137=""),"",'OddsRatio_working_2-way'!M136)</f>
        <v>1.5443310539518171</v>
      </c>
      <c r="I137" s="46">
        <f>IF(OR($A137="",$B137=""),"",'OddsRatio_working_2-way'!N136)</f>
        <v>2.8371173070873836</v>
      </c>
      <c r="J137" s="46">
        <f>IF('Log_working_2-way'!$D136="","",A137^('Log_working_2-way'!$D136))</f>
        <v>1.5354258123677009</v>
      </c>
      <c r="K137" s="48">
        <f>IF('Log_working_2-way'!$D136="","",B137^('Log_working_2-way'!$D136))</f>
        <v>2.8676723775546669</v>
      </c>
      <c r="L137" s="55">
        <f t="shared" si="20"/>
        <v>0.63902439024390256</v>
      </c>
      <c r="M137" s="55">
        <f t="shared" si="21"/>
        <v>0.36097560975609755</v>
      </c>
      <c r="N137" s="56">
        <v>100</v>
      </c>
      <c r="O137" s="56">
        <f t="shared" si="22"/>
        <v>32.432432432432435</v>
      </c>
      <c r="P137" s="56">
        <f t="shared" si="23"/>
        <v>61.832061068702288</v>
      </c>
      <c r="Q137" s="56">
        <f t="shared" si="24"/>
        <v>38.167938931297705</v>
      </c>
      <c r="R137" s="56">
        <f t="shared" si="25"/>
        <v>67.567567567567565</v>
      </c>
      <c r="S137" s="57">
        <f t="shared" si="26"/>
        <v>-5.73550649886527</v>
      </c>
      <c r="T137" s="57">
        <f t="shared" si="27"/>
        <v>-5.7355064988652771</v>
      </c>
      <c r="U137" t="s">
        <v>418</v>
      </c>
      <c r="V137" t="s">
        <v>419</v>
      </c>
      <c r="X137" t="s">
        <v>474</v>
      </c>
      <c r="Y137" s="42" t="s">
        <v>489</v>
      </c>
    </row>
    <row r="138" spans="1:25" ht="15" x14ac:dyDescent="0.25">
      <c r="A138">
        <v>1.93</v>
      </c>
      <c r="B138">
        <v>1.97</v>
      </c>
      <c r="C138" s="45">
        <f t="shared" si="19"/>
        <v>2.5748928223876311E-2</v>
      </c>
      <c r="D138" s="46">
        <f>IF(OR($A138="",$B138=""),"",A138*'MPTO_working_2-way'!$G137)</f>
        <v>1.9796954314720812</v>
      </c>
      <c r="E138" s="48">
        <f>IF(OR($A138="",$B138=""),"",B138*'MPTO_working_2-way'!$G137)</f>
        <v>2.0207253886010363</v>
      </c>
      <c r="F138" s="46">
        <f>IF(OR($A138="",$B138=""),"",'MPTO_working_2-way'!D137)</f>
        <v>1.9791780536685666</v>
      </c>
      <c r="G138" s="48">
        <f>IF(OR($A138="",$B138=""),"",'MPTO_working_2-way'!E137)</f>
        <v>2.0212647191728026</v>
      </c>
      <c r="H138" s="46">
        <f>IF(OR($A138="",$B138=""),"",'OddsRatio_working_2-way'!M137)</f>
        <v>1.9791643818062103</v>
      </c>
      <c r="I138" s="46">
        <f>IF(OR($A138="",$B138=""),"",'OddsRatio_working_2-way'!N137)</f>
        <v>2.021278978873144</v>
      </c>
      <c r="J138" s="46">
        <f>IF('Log_working_2-way'!$D137="","",A138^('Log_working_2-way'!$D137))</f>
        <v>1.9789304913693861</v>
      </c>
      <c r="K138" s="48">
        <f>IF('Log_working_2-way'!$D137="","",B138^('Log_working_2-way'!$D137))</f>
        <v>2.0215229873993761</v>
      </c>
      <c r="L138" s="55">
        <f t="shared" si="20"/>
        <v>0.50512820512820511</v>
      </c>
      <c r="M138" s="55">
        <f t="shared" si="21"/>
        <v>0.49487179487179483</v>
      </c>
      <c r="N138" s="56">
        <v>100</v>
      </c>
      <c r="O138" s="56">
        <f t="shared" si="22"/>
        <v>48.186528497409334</v>
      </c>
      <c r="P138" s="56">
        <f t="shared" si="23"/>
        <v>49.238578680203041</v>
      </c>
      <c r="Q138" s="56">
        <f t="shared" si="24"/>
        <v>50.761421319796952</v>
      </c>
      <c r="R138" s="56">
        <f t="shared" si="25"/>
        <v>51.81347150259068</v>
      </c>
      <c r="S138" s="57">
        <f t="shared" si="26"/>
        <v>-2.5748928223876177</v>
      </c>
      <c r="T138" s="57">
        <f t="shared" si="27"/>
        <v>-2.5748928223876391</v>
      </c>
      <c r="U138" t="s">
        <v>420</v>
      </c>
      <c r="V138" t="s">
        <v>421</v>
      </c>
      <c r="X138" t="s">
        <v>474</v>
      </c>
      <c r="Y138" s="42" t="s">
        <v>497</v>
      </c>
    </row>
    <row r="139" spans="1:25" ht="15" x14ac:dyDescent="0.25">
      <c r="A139">
        <v>1.42</v>
      </c>
      <c r="B139">
        <v>3.04</v>
      </c>
      <c r="C139" s="45">
        <f t="shared" si="19"/>
        <v>3.3172720533728661E-2</v>
      </c>
      <c r="D139" s="46">
        <f>IF(OR($A139="",$B139=""),"",A139*'MPTO_working_2-way'!$G138)</f>
        <v>1.4671052631578947</v>
      </c>
      <c r="E139" s="48">
        <f>IF(OR($A139="",$B139=""),"",B139*'MPTO_working_2-way'!$G138)</f>
        <v>3.140845070422535</v>
      </c>
      <c r="F139" s="46">
        <f>IF(OR($A139="",$B139=""),"",'MPTO_working_2-way'!D138)</f>
        <v>1.4542514485918339</v>
      </c>
      <c r="G139" s="48">
        <f>IF(OR($A139="",$B139=""),"",'MPTO_working_2-way'!E138)</f>
        <v>3.2014239098190447</v>
      </c>
      <c r="H139" s="46">
        <f>IF(OR($A139="",$B139=""),"",'OddsRatio_working_2-way'!M138)</f>
        <v>1.4537426064865153</v>
      </c>
      <c r="I139" s="46">
        <f>IF(OR($A139="",$B139=""),"",'OddsRatio_working_2-way'!N138)</f>
        <v>3.2038926600773592</v>
      </c>
      <c r="J139" s="46">
        <f>IF('Log_working_2-way'!$D138="","",A139^('Log_working_2-way'!$D138))</f>
        <v>1.4478321832201066</v>
      </c>
      <c r="K139" s="48">
        <f>IF('Log_working_2-way'!$D138="","",B139^('Log_working_2-way'!$D138))</f>
        <v>3.2329793111544474</v>
      </c>
      <c r="L139" s="55">
        <f t="shared" si="20"/>
        <v>0.68161434977578472</v>
      </c>
      <c r="M139" s="55">
        <f t="shared" si="21"/>
        <v>0.31838565022421528</v>
      </c>
      <c r="N139" s="56">
        <v>100</v>
      </c>
      <c r="O139" s="56">
        <f t="shared" si="22"/>
        <v>29.577464788732396</v>
      </c>
      <c r="P139" s="56">
        <f t="shared" si="23"/>
        <v>67.10526315789474</v>
      </c>
      <c r="Q139" s="56">
        <f t="shared" si="24"/>
        <v>32.894736842105267</v>
      </c>
      <c r="R139" s="56">
        <f t="shared" si="25"/>
        <v>70.422535211267615</v>
      </c>
      <c r="S139" s="57">
        <f t="shared" si="26"/>
        <v>-3.3172720533728715</v>
      </c>
      <c r="T139" s="57">
        <f t="shared" si="27"/>
        <v>-3.317272053372875</v>
      </c>
      <c r="U139" t="s">
        <v>422</v>
      </c>
      <c r="V139" t="s">
        <v>423</v>
      </c>
      <c r="X139" t="s">
        <v>474</v>
      </c>
      <c r="Y139" s="42" t="s">
        <v>494</v>
      </c>
    </row>
    <row r="140" spans="1:25" ht="15" x14ac:dyDescent="0.25">
      <c r="A140">
        <v>1.78</v>
      </c>
      <c r="B140">
        <v>2.09</v>
      </c>
      <c r="C140" s="45">
        <f t="shared" ref="C140:C192" si="28">IF(OR($A140="",$B140=""),"",(1/A140)+(1/B140)-1)</f>
        <v>4.0266652330519959E-2</v>
      </c>
      <c r="D140" s="46">
        <f>IF(OR($A140="",$B140=""),"",A140*'MPTO_working_2-way'!$G139)</f>
        <v>1.8516746411483256</v>
      </c>
      <c r="E140" s="48">
        <f>IF(OR($A140="",$B140=""),"",B140*'MPTO_working_2-way'!$G139)</f>
        <v>2.1741573033707864</v>
      </c>
      <c r="F140" s="46">
        <f>IF(OR($A140="",$B140=""),"",'MPTO_working_2-way'!D139)</f>
        <v>1.8461614808198106</v>
      </c>
      <c r="G140" s="48">
        <f>IF(OR($A140="",$B140=""),"",'MPTO_working_2-way'!E139)</f>
        <v>2.1818075186206087</v>
      </c>
      <c r="H140" s="46">
        <f>IF(OR($A140="",$B140=""),"",'OddsRatio_working_2-way'!M139)</f>
        <v>1.8459292702556338</v>
      </c>
      <c r="I140" s="46">
        <f>IF(OR($A140="",$B140=""),"",'OddsRatio_working_2-way'!N139)</f>
        <v>2.1821319289469754</v>
      </c>
      <c r="J140" s="46">
        <f>IF('Log_working_2-way'!$D139="","",A140^('Log_working_2-way'!$D139))</f>
        <v>1.8434137605840082</v>
      </c>
      <c r="K140" s="48">
        <f>IF('Log_working_2-way'!$D139="","",B140^('Log_working_2-way'!$D139))</f>
        <v>2.1856576768529026</v>
      </c>
      <c r="L140" s="55">
        <f t="shared" ref="L140:L192" si="29">(1/D140)</f>
        <v>0.54005167958656319</v>
      </c>
      <c r="M140" s="55">
        <f t="shared" ref="M140:M192" si="30">(1/E140)</f>
        <v>0.4599483204134367</v>
      </c>
      <c r="N140" s="56">
        <v>100</v>
      </c>
      <c r="O140" s="56">
        <f t="shared" ref="O140:O192" si="31">(1/A140)*((N140*A140)-N140)</f>
        <v>43.820224719101127</v>
      </c>
      <c r="P140" s="56">
        <f t="shared" ref="P140:P192" si="32">(1/B140)*((N140*B140)-N140)</f>
        <v>52.153110047846894</v>
      </c>
      <c r="Q140" s="56">
        <f t="shared" ref="Q140:Q192" si="33">(1/B140)*N140</f>
        <v>47.846889952153113</v>
      </c>
      <c r="R140" s="56">
        <f t="shared" ref="R140:R192" si="34">(1/A140)*N140</f>
        <v>56.17977528089888</v>
      </c>
      <c r="S140" s="57">
        <f t="shared" ref="S140:S192" si="35">O140-Q140</f>
        <v>-4.0266652330519861</v>
      </c>
      <c r="T140" s="57">
        <f t="shared" ref="T140:T192" si="36">P140-R140</f>
        <v>-4.0266652330519861</v>
      </c>
      <c r="U140" t="s">
        <v>424</v>
      </c>
      <c r="V140" t="s">
        <v>425</v>
      </c>
      <c r="X140" t="s">
        <v>474</v>
      </c>
      <c r="Y140" s="42" t="s">
        <v>500</v>
      </c>
    </row>
    <row r="141" spans="1:25" ht="15" x14ac:dyDescent="0.25">
      <c r="A141">
        <v>1.92</v>
      </c>
      <c r="B141">
        <v>1.97</v>
      </c>
      <c r="C141" s="45">
        <f t="shared" si="28"/>
        <v>2.844754653130277E-2</v>
      </c>
      <c r="D141" s="46">
        <f>IF(OR($A141="",$B141=""),"",A141*'MPTO_working_2-way'!$G140)</f>
        <v>1.9746192893401013</v>
      </c>
      <c r="E141" s="48">
        <f>IF(OR($A141="",$B141=""),"",B141*'MPTO_working_2-way'!$G140)</f>
        <v>2.0260416666666665</v>
      </c>
      <c r="F141" s="46">
        <f>IF(OR($A141="",$B141=""),"",'MPTO_working_2-way'!D140)</f>
        <v>1.9739066903246005</v>
      </c>
      <c r="G141" s="48">
        <f>IF(OR($A141="",$B141=""),"",'MPTO_working_2-way'!E140)</f>
        <v>2.0267924123888115</v>
      </c>
      <c r="H141" s="46">
        <f>IF(OR($A141="",$B141=""),"",'OddsRatio_working_2-way'!M140)</f>
        <v>1.9738858291644976</v>
      </c>
      <c r="I141" s="46">
        <f>IF(OR($A141="",$B141=""),"",'OddsRatio_working_2-way'!N140)</f>
        <v>2.0268144068364817</v>
      </c>
      <c r="J141" s="46">
        <f>IF('Log_working_2-way'!$D140="","",A141^('Log_working_2-way'!$D140))</f>
        <v>1.9735629954505829</v>
      </c>
      <c r="K141" s="48">
        <f>IF('Log_working_2-way'!$D140="","",B141^('Log_working_2-way'!$D140))</f>
        <v>2.0271548987306875</v>
      </c>
      <c r="L141" s="55">
        <f t="shared" si="29"/>
        <v>0.50642673521850901</v>
      </c>
      <c r="M141" s="55">
        <f t="shared" si="30"/>
        <v>0.49357326478149105</v>
      </c>
      <c r="N141" s="56">
        <v>100</v>
      </c>
      <c r="O141" s="56">
        <f t="shared" si="31"/>
        <v>47.916666666666671</v>
      </c>
      <c r="P141" s="56">
        <f t="shared" si="32"/>
        <v>49.238578680203041</v>
      </c>
      <c r="Q141" s="56">
        <f t="shared" si="33"/>
        <v>50.761421319796952</v>
      </c>
      <c r="R141" s="56">
        <f t="shared" si="34"/>
        <v>52.083333333333336</v>
      </c>
      <c r="S141" s="57">
        <f t="shared" si="35"/>
        <v>-2.8447546531302805</v>
      </c>
      <c r="T141" s="57">
        <f t="shared" si="36"/>
        <v>-2.8447546531302947</v>
      </c>
      <c r="U141" t="s">
        <v>426</v>
      </c>
      <c r="V141" t="s">
        <v>427</v>
      </c>
      <c r="X141" t="s">
        <v>474</v>
      </c>
      <c r="Y141" s="42" t="s">
        <v>484</v>
      </c>
    </row>
    <row r="142" spans="1:25" ht="15" x14ac:dyDescent="0.25">
      <c r="A142">
        <v>1.64</v>
      </c>
      <c r="B142">
        <v>2.36</v>
      </c>
      <c r="C142" s="45">
        <f t="shared" si="28"/>
        <v>3.3484911120297722E-2</v>
      </c>
      <c r="D142" s="46">
        <f>IF(OR($A142="",$B142=""),"",A142*'MPTO_working_2-way'!$G141)</f>
        <v>1.6949152542372881</v>
      </c>
      <c r="E142" s="48">
        <f>IF(OR($A142="",$B142=""),"",B142*'MPTO_working_2-way'!$G141)</f>
        <v>2.4390243902439024</v>
      </c>
      <c r="F142" s="46">
        <f>IF(OR($A142="",$B142=""),"",'MPTO_working_2-way'!D141)</f>
        <v>1.6863018473335656</v>
      </c>
      <c r="G142" s="48">
        <f>IF(OR($A142="",$B142=""),"",'MPTO_working_2-way'!E141)</f>
        <v>2.4570848146267141</v>
      </c>
      <c r="H142" s="46">
        <f>IF(OR($A142="",$B142=""),"",'OddsRatio_working_2-way'!M141)</f>
        <v>1.6859943405700353</v>
      </c>
      <c r="I142" s="46">
        <f>IF(OR($A142="",$B142=""),"",'OddsRatio_working_2-way'!N141)</f>
        <v>2.4577379737113252</v>
      </c>
      <c r="J142" s="46">
        <f>IF('Log_working_2-way'!$D141="","",A142^('Log_working_2-way'!$D141))</f>
        <v>1.6820816748919711</v>
      </c>
      <c r="K142" s="48">
        <f>IF('Log_working_2-way'!$D141="","",B142^('Log_working_2-way'!$D141))</f>
        <v>2.4661000827478752</v>
      </c>
      <c r="L142" s="55">
        <f t="shared" si="29"/>
        <v>0.59000000000000008</v>
      </c>
      <c r="M142" s="55">
        <f t="shared" si="30"/>
        <v>0.41000000000000003</v>
      </c>
      <c r="N142" s="56">
        <v>100</v>
      </c>
      <c r="O142" s="56">
        <f t="shared" si="31"/>
        <v>39.024390243902438</v>
      </c>
      <c r="P142" s="56">
        <f t="shared" si="32"/>
        <v>57.627118644067799</v>
      </c>
      <c r="Q142" s="56">
        <f t="shared" si="33"/>
        <v>42.372881355932208</v>
      </c>
      <c r="R142" s="56">
        <f t="shared" si="34"/>
        <v>60.975609756097562</v>
      </c>
      <c r="S142" s="57">
        <f t="shared" si="35"/>
        <v>-3.3484911120297696</v>
      </c>
      <c r="T142" s="57">
        <f t="shared" si="36"/>
        <v>-3.3484911120297625</v>
      </c>
      <c r="U142" t="s">
        <v>428</v>
      </c>
      <c r="V142" t="s">
        <v>429</v>
      </c>
      <c r="X142" t="s">
        <v>474</v>
      </c>
      <c r="Y142" s="42" t="s">
        <v>482</v>
      </c>
    </row>
    <row r="143" spans="1:25" ht="15" x14ac:dyDescent="0.25">
      <c r="A143">
        <v>1.81</v>
      </c>
      <c r="B143">
        <v>2.08</v>
      </c>
      <c r="C143" s="45">
        <f t="shared" si="28"/>
        <v>3.3255418614534626E-2</v>
      </c>
      <c r="D143" s="46">
        <f>IF(OR($A143="",$B143=""),"",A143*'MPTO_working_2-way'!$G142)</f>
        <v>1.8701923076923077</v>
      </c>
      <c r="E143" s="48">
        <f>IF(OR($A143="",$B143=""),"",B143*'MPTO_working_2-way'!$G142)</f>
        <v>2.1491712707182322</v>
      </c>
      <c r="F143" s="46">
        <f>IF(OR($A143="",$B143=""),"",'MPTO_working_2-way'!D142)</f>
        <v>1.8661643699811639</v>
      </c>
      <c r="G143" s="48">
        <f>IF(OR($A143="",$B143=""),"",'MPTO_working_2-way'!E142)</f>
        <v>2.1545152798443401</v>
      </c>
      <c r="H143" s="46">
        <f>IF(OR($A143="",$B143=""),"",'OddsRatio_working_2-way'!M142)</f>
        <v>1.8660254037844384</v>
      </c>
      <c r="I143" s="46">
        <f>IF(OR($A143="",$B143=""),"",'OddsRatio_working_2-way'!N142)</f>
        <v>2.1547005383792519</v>
      </c>
      <c r="J143" s="46">
        <f>IF('Log_working_2-way'!$D142="","",A143^('Log_working_2-way'!$D142))</f>
        <v>1.8641966683390954</v>
      </c>
      <c r="K143" s="48">
        <f>IF('Log_working_2-way'!$D142="","",B143^('Log_working_2-way'!$D142))</f>
        <v>2.1571440120474694</v>
      </c>
      <c r="L143" s="55">
        <f t="shared" si="29"/>
        <v>0.53470437017994854</v>
      </c>
      <c r="M143" s="55">
        <f t="shared" si="30"/>
        <v>0.46529562982005135</v>
      </c>
      <c r="N143" s="56">
        <v>100</v>
      </c>
      <c r="O143" s="56">
        <f t="shared" si="31"/>
        <v>44.751381215469614</v>
      </c>
      <c r="P143" s="56">
        <f t="shared" si="32"/>
        <v>51.92307692307692</v>
      </c>
      <c r="Q143" s="56">
        <f t="shared" si="33"/>
        <v>48.076923076923073</v>
      </c>
      <c r="R143" s="56">
        <f t="shared" si="34"/>
        <v>55.248618784530393</v>
      </c>
      <c r="S143" s="57">
        <f t="shared" si="35"/>
        <v>-3.3255418614534591</v>
      </c>
      <c r="T143" s="57">
        <f t="shared" si="36"/>
        <v>-3.3255418614534733</v>
      </c>
      <c r="U143" t="s">
        <v>430</v>
      </c>
      <c r="V143" t="s">
        <v>431</v>
      </c>
      <c r="X143" t="s">
        <v>474</v>
      </c>
      <c r="Y143" s="42" t="s">
        <v>497</v>
      </c>
    </row>
    <row r="144" spans="1:25" ht="15" x14ac:dyDescent="0.25">
      <c r="A144">
        <v>2.0099999999999998</v>
      </c>
      <c r="B144">
        <v>1.89</v>
      </c>
      <c r="C144" s="45">
        <f t="shared" si="28"/>
        <v>2.6612966911474523E-2</v>
      </c>
      <c r="D144" s="46">
        <f>IF(OR($A144="",$B144=""),"",A144*'MPTO_working_2-way'!$G143)</f>
        <v>2.0634920634920637</v>
      </c>
      <c r="E144" s="48">
        <f>IF(OR($A144="",$B144=""),"",B144*'MPTO_working_2-way'!$G143)</f>
        <v>1.9402985074626868</v>
      </c>
      <c r="F144" s="46">
        <f>IF(OR($A144="",$B144=""),"",'MPTO_working_2-way'!D143)</f>
        <v>2.065236891462122</v>
      </c>
      <c r="G144" s="48">
        <f>IF(OR($A144="",$B144=""),"",'MPTO_working_2-way'!E143)</f>
        <v>1.9387583250401901</v>
      </c>
      <c r="H144" s="46">
        <f>IF(OR($A144="",$B144=""),"",'OddsRatio_working_2-way'!M143)</f>
        <v>2.0652846852715743</v>
      </c>
      <c r="I144" s="46">
        <f>IF(OR($A144="",$B144=""),"",'OddsRatio_working_2-way'!N143)</f>
        <v>1.9387162078135651</v>
      </c>
      <c r="J144" s="46">
        <f>IF('Log_working_2-way'!$D143="","",A144^('Log_working_2-way'!$D143))</f>
        <v>2.0660754766713998</v>
      </c>
      <c r="K144" s="48">
        <f>IF('Log_working_2-way'!$D143="","",B144^('Log_working_2-way'!$D143))</f>
        <v>1.9380198887252209</v>
      </c>
      <c r="L144" s="55">
        <f t="shared" si="29"/>
        <v>0.48461538461538456</v>
      </c>
      <c r="M144" s="55">
        <f t="shared" si="30"/>
        <v>0.51538461538461533</v>
      </c>
      <c r="N144" s="56">
        <v>100</v>
      </c>
      <c r="O144" s="56">
        <f t="shared" si="31"/>
        <v>50.248756218905463</v>
      </c>
      <c r="P144" s="56">
        <f t="shared" si="32"/>
        <v>47.089947089947096</v>
      </c>
      <c r="Q144" s="56">
        <f t="shared" si="33"/>
        <v>52.910052910052919</v>
      </c>
      <c r="R144" s="56">
        <f t="shared" si="34"/>
        <v>49.751243781094537</v>
      </c>
      <c r="S144" s="57">
        <f t="shared" si="35"/>
        <v>-2.6612966911474558</v>
      </c>
      <c r="T144" s="57">
        <f t="shared" si="36"/>
        <v>-2.6612966911474416</v>
      </c>
      <c r="U144" t="s">
        <v>135</v>
      </c>
      <c r="V144" t="s">
        <v>70</v>
      </c>
      <c r="X144" t="s">
        <v>474</v>
      </c>
      <c r="Y144" s="42" t="s">
        <v>491</v>
      </c>
    </row>
    <row r="145" spans="1:25" ht="15" x14ac:dyDescent="0.25">
      <c r="A145">
        <v>1.96</v>
      </c>
      <c r="B145">
        <v>1.94</v>
      </c>
      <c r="C145" s="45">
        <f t="shared" si="28"/>
        <v>2.5667999158426325E-2</v>
      </c>
      <c r="D145" s="46">
        <f>IF(OR($A145="",$B145=""),"",A145*'MPTO_working_2-way'!$G144)</f>
        <v>2.0103092783505154</v>
      </c>
      <c r="E145" s="48">
        <f>IF(OR($A145="",$B145=""),"",B145*'MPTO_working_2-way'!$G144)</f>
        <v>1.989795918367347</v>
      </c>
      <c r="F145" s="46">
        <f>IF(OR($A145="",$B145=""),"",'MPTO_working_2-way'!D144)</f>
        <v>2.0105752961082914</v>
      </c>
      <c r="G145" s="48">
        <f>IF(OR($A145="",$B145=""),"",'MPTO_working_2-way'!E144)</f>
        <v>1.9895353704478862</v>
      </c>
      <c r="H145" s="46">
        <f>IF(OR($A145="",$B145=""),"",'OddsRatio_working_2-way'!M144)</f>
        <v>2.0105823052798226</v>
      </c>
      <c r="I145" s="46">
        <f>IF(OR($A145="",$B145=""),"",'OddsRatio_working_2-way'!N144)</f>
        <v>1.9895285072531594</v>
      </c>
      <c r="J145" s="46">
        <f>IF('Log_working_2-way'!$D144="","",A145^('Log_working_2-way'!$D144))</f>
        <v>2.0107026250536491</v>
      </c>
      <c r="K145" s="48">
        <f>IF('Log_working_2-way'!$D144="","",B145^('Log_working_2-way'!$D144))</f>
        <v>1.9894107081664238</v>
      </c>
      <c r="L145" s="55">
        <f t="shared" si="29"/>
        <v>0.49743589743589745</v>
      </c>
      <c r="M145" s="55">
        <f t="shared" si="30"/>
        <v>0.50256410256410255</v>
      </c>
      <c r="N145" s="56">
        <v>100</v>
      </c>
      <c r="O145" s="56">
        <f t="shared" si="31"/>
        <v>48.979591836734699</v>
      </c>
      <c r="P145" s="56">
        <f t="shared" si="32"/>
        <v>48.453608247422686</v>
      </c>
      <c r="Q145" s="56">
        <f t="shared" si="33"/>
        <v>51.546391752577328</v>
      </c>
      <c r="R145" s="56">
        <f t="shared" si="34"/>
        <v>51.020408163265309</v>
      </c>
      <c r="S145" s="57">
        <f t="shared" si="35"/>
        <v>-2.5667999158426298</v>
      </c>
      <c r="T145" s="57">
        <f t="shared" si="36"/>
        <v>-2.5667999158426227</v>
      </c>
      <c r="U145" t="s">
        <v>34</v>
      </c>
      <c r="V145" t="s">
        <v>133</v>
      </c>
      <c r="X145" t="s">
        <v>474</v>
      </c>
      <c r="Y145" s="42" t="s">
        <v>480</v>
      </c>
    </row>
    <row r="146" spans="1:25" s="52" customFormat="1" ht="15" x14ac:dyDescent="0.25">
      <c r="A146">
        <v>1.44</v>
      </c>
      <c r="B146">
        <v>2.95</v>
      </c>
      <c r="C146" s="45">
        <f t="shared" si="28"/>
        <v>3.3427495291902032E-2</v>
      </c>
      <c r="D146" s="46">
        <f>IF(OR($A146="",$B146=""),"",A146*'MPTO_working_2-way'!$G145)</f>
        <v>1.4881355932203388</v>
      </c>
      <c r="E146" s="48">
        <f>IF(OR($A146="",$B146=""),"",B146*'MPTO_working_2-way'!$G145)</f>
        <v>3.0486111111111112</v>
      </c>
      <c r="F146" s="46">
        <f>IF(OR($A146="",$B146=""),"",'MPTO_working_2-way'!D145)</f>
        <v>1.4755123306703715</v>
      </c>
      <c r="G146" s="48">
        <f>IF(OR($A146="",$B146=""),"",'MPTO_working_2-way'!E145)</f>
        <v>3.1029948867786707</v>
      </c>
      <c r="H146" s="46">
        <f>IF(OR($A146="",$B146=""),"",'OddsRatio_working_2-way'!M145)</f>
        <v>1.4750168687962832</v>
      </c>
      <c r="I146" s="46">
        <f>IF(OR($A146="",$B146=""),"",'OddsRatio_working_2-way'!N145)</f>
        <v>3.105188395801711</v>
      </c>
      <c r="J146" s="46">
        <f>IF('Log_working_2-way'!$D145="","",A146^('Log_working_2-way'!$D145))</f>
        <v>1.4692235576325354</v>
      </c>
      <c r="K146" s="48">
        <f>IF('Log_working_2-way'!$D145="","",B146^('Log_working_2-way'!$D145))</f>
        <v>3.1311802950499352</v>
      </c>
      <c r="L146" s="55">
        <f t="shared" si="29"/>
        <v>0.67198177676537596</v>
      </c>
      <c r="M146" s="55">
        <f t="shared" si="30"/>
        <v>0.32801822323462415</v>
      </c>
      <c r="N146" s="56">
        <v>100</v>
      </c>
      <c r="O146" s="56">
        <f t="shared" si="31"/>
        <v>30.555555555555554</v>
      </c>
      <c r="P146" s="56">
        <f t="shared" si="32"/>
        <v>66.101694915254228</v>
      </c>
      <c r="Q146" s="56">
        <f t="shared" si="33"/>
        <v>33.898305084745758</v>
      </c>
      <c r="R146" s="56">
        <f t="shared" si="34"/>
        <v>69.444444444444443</v>
      </c>
      <c r="S146" s="57">
        <f t="shared" si="35"/>
        <v>-3.3427495291902041</v>
      </c>
      <c r="T146" s="57">
        <f t="shared" si="36"/>
        <v>-3.3427495291902147</v>
      </c>
      <c r="U146" t="s">
        <v>41</v>
      </c>
      <c r="V146" t="s">
        <v>75</v>
      </c>
      <c r="X146" t="s">
        <v>474</v>
      </c>
      <c r="Y146" s="42" t="s">
        <v>480</v>
      </c>
    </row>
    <row r="147" spans="1:25" ht="15" x14ac:dyDescent="0.25">
      <c r="A147">
        <v>1.95</v>
      </c>
      <c r="B147">
        <v>1.95</v>
      </c>
      <c r="C147" s="45">
        <f t="shared" si="28"/>
        <v>2.5641025641025772E-2</v>
      </c>
      <c r="D147" s="46">
        <f>IF(OR($A147="",$B147=""),"",A147*'MPTO_working_2-way'!$G146)</f>
        <v>2</v>
      </c>
      <c r="E147" s="48">
        <f>IF(OR($A147="",$B147=""),"",B147*'MPTO_working_2-way'!$G146)</f>
        <v>2</v>
      </c>
      <c r="F147" s="46">
        <f>IF(OR($A147="",$B147=""),"",'MPTO_working_2-way'!D146)</f>
        <v>2.0000000000000004</v>
      </c>
      <c r="G147" s="48">
        <f>IF(OR($A147="",$B147=""),"",'MPTO_working_2-way'!E146)</f>
        <v>2.0000000000000004</v>
      </c>
      <c r="H147" s="46">
        <f>IF(OR($A147="",$B147=""),"",'OddsRatio_working_2-way'!M146)</f>
        <v>2.0000000000000004</v>
      </c>
      <c r="I147" s="46">
        <f>IF(OR($A147="",$B147=""),"",'OddsRatio_working_2-way'!N146)</f>
        <v>2.0000000000000004</v>
      </c>
      <c r="J147" s="46">
        <f>IF('Log_working_2-way'!$D146="","",A147^('Log_working_2-way'!$D146))</f>
        <v>1.9999999999999976</v>
      </c>
      <c r="K147" s="48">
        <f>IF('Log_working_2-way'!$D146="","",B147^('Log_working_2-way'!$D146))</f>
        <v>1.9999999999999976</v>
      </c>
      <c r="L147" s="55">
        <f t="shared" si="29"/>
        <v>0.5</v>
      </c>
      <c r="M147" s="55">
        <f t="shared" si="30"/>
        <v>0.5</v>
      </c>
      <c r="N147" s="56">
        <v>100</v>
      </c>
      <c r="O147" s="56">
        <f t="shared" si="31"/>
        <v>48.717948717948723</v>
      </c>
      <c r="P147" s="56">
        <f t="shared" si="32"/>
        <v>48.717948717948723</v>
      </c>
      <c r="Q147" s="56">
        <f t="shared" si="33"/>
        <v>51.282051282051292</v>
      </c>
      <c r="R147" s="56">
        <f t="shared" si="34"/>
        <v>51.282051282051292</v>
      </c>
      <c r="S147" s="57">
        <f t="shared" si="35"/>
        <v>-2.5641025641025692</v>
      </c>
      <c r="T147" s="57">
        <f t="shared" si="36"/>
        <v>-2.5641025641025692</v>
      </c>
      <c r="U147" t="s">
        <v>38</v>
      </c>
      <c r="V147" t="s">
        <v>73</v>
      </c>
      <c r="X147" t="s">
        <v>474</v>
      </c>
      <c r="Y147" s="42" t="s">
        <v>485</v>
      </c>
    </row>
    <row r="148" spans="1:25" ht="15" x14ac:dyDescent="0.25">
      <c r="A148">
        <v>1.94</v>
      </c>
      <c r="B148">
        <v>1.96</v>
      </c>
      <c r="C148" s="45">
        <f t="shared" si="28"/>
        <v>2.5667999158426325E-2</v>
      </c>
      <c r="D148" s="46">
        <f>IF(OR($A148="",$B148=""),"",A148*'MPTO_working_2-way'!$G147)</f>
        <v>1.989795918367347</v>
      </c>
      <c r="E148" s="48">
        <f>IF(OR($A148="",$B148=""),"",B148*'MPTO_working_2-way'!$G147)</f>
        <v>2.0103092783505154</v>
      </c>
      <c r="F148" s="46">
        <f>IF(OR($A148="",$B148=""),"",'MPTO_working_2-way'!D147)</f>
        <v>1.9895353704478862</v>
      </c>
      <c r="G148" s="48">
        <f>IF(OR($A148="",$B148=""),"",'MPTO_working_2-way'!E147)</f>
        <v>2.0105752961082914</v>
      </c>
      <c r="H148" s="46">
        <f>IF(OR($A148="",$B148=""),"",'OddsRatio_working_2-way'!M147)</f>
        <v>1.9895285072531594</v>
      </c>
      <c r="I148" s="46">
        <f>IF(OR($A148="",$B148=""),"",'OddsRatio_working_2-way'!N147)</f>
        <v>2.0105823052798226</v>
      </c>
      <c r="J148" s="46">
        <f>IF('Log_working_2-way'!$D147="","",A148^('Log_working_2-way'!$D147))</f>
        <v>1.9894107081664238</v>
      </c>
      <c r="K148" s="48">
        <f>IF('Log_working_2-way'!$D147="","",B148^('Log_working_2-way'!$D147))</f>
        <v>2.0107026250536491</v>
      </c>
      <c r="L148" s="55">
        <f t="shared" si="29"/>
        <v>0.50256410256410255</v>
      </c>
      <c r="M148" s="55">
        <f t="shared" si="30"/>
        <v>0.49743589743589745</v>
      </c>
      <c r="N148" s="56">
        <v>100</v>
      </c>
      <c r="O148" s="56">
        <f t="shared" si="31"/>
        <v>48.453608247422686</v>
      </c>
      <c r="P148" s="56">
        <f t="shared" si="32"/>
        <v>48.979591836734699</v>
      </c>
      <c r="Q148" s="56">
        <f t="shared" si="33"/>
        <v>51.020408163265309</v>
      </c>
      <c r="R148" s="56">
        <f t="shared" si="34"/>
        <v>51.546391752577328</v>
      </c>
      <c r="S148" s="57">
        <f t="shared" si="35"/>
        <v>-2.5667999158426227</v>
      </c>
      <c r="T148" s="57">
        <f t="shared" si="36"/>
        <v>-2.5667999158426298</v>
      </c>
      <c r="U148" t="s">
        <v>39</v>
      </c>
      <c r="V148" t="s">
        <v>74</v>
      </c>
      <c r="X148" t="s">
        <v>474</v>
      </c>
      <c r="Y148" s="42" t="s">
        <v>491</v>
      </c>
    </row>
    <row r="149" spans="1:25" ht="15" x14ac:dyDescent="0.25">
      <c r="A149">
        <v>2.12</v>
      </c>
      <c r="B149">
        <v>1.79</v>
      </c>
      <c r="C149" s="45">
        <f t="shared" si="28"/>
        <v>3.0357331084642114E-2</v>
      </c>
      <c r="D149" s="46">
        <f>IF(OR($A149="",$B149=""),"",A149*'MPTO_working_2-way'!$G148)</f>
        <v>2.1843575418994412</v>
      </c>
      <c r="E149" s="48">
        <f>IF(OR($A149="",$B149=""),"",B149*'MPTO_working_2-way'!$G148)</f>
        <v>1.8443396226415094</v>
      </c>
      <c r="F149" s="46">
        <f>IF(OR($A149="",$B149=""),"",'MPTO_working_2-way'!D148)</f>
        <v>2.1904871854075272</v>
      </c>
      <c r="G149" s="48">
        <f>IF(OR($A149="",$B149=""),"",'MPTO_working_2-way'!E148)</f>
        <v>1.8399922420480992</v>
      </c>
      <c r="H149" s="46">
        <f>IF(OR($A149="",$B149=""),"",'OddsRatio_working_2-way'!M148)</f>
        <v>2.1906811155751749</v>
      </c>
      <c r="I149" s="46">
        <f>IF(OR($A149="",$B149=""),"",'OddsRatio_working_2-way'!N148)</f>
        <v>1.8398554297360612</v>
      </c>
      <c r="J149" s="46">
        <f>IF('Log_working_2-way'!$D148="","",A149^('Log_working_2-way'!$D148))</f>
        <v>2.1934793420182777</v>
      </c>
      <c r="K149" s="48">
        <f>IF('Log_working_2-way'!$D148="","",B149^('Log_working_2-way'!$D148))</f>
        <v>1.8378863083703576</v>
      </c>
      <c r="L149" s="55">
        <f t="shared" si="29"/>
        <v>0.45780051150895146</v>
      </c>
      <c r="M149" s="55">
        <f t="shared" si="30"/>
        <v>0.5421994884910486</v>
      </c>
      <c r="N149" s="56">
        <v>100</v>
      </c>
      <c r="O149" s="56">
        <f t="shared" si="31"/>
        <v>52.830188679245275</v>
      </c>
      <c r="P149" s="56">
        <f t="shared" si="32"/>
        <v>44.134078212290497</v>
      </c>
      <c r="Q149" s="56">
        <f t="shared" si="33"/>
        <v>55.865921787709496</v>
      </c>
      <c r="R149" s="56">
        <f t="shared" si="34"/>
        <v>47.169811320754711</v>
      </c>
      <c r="S149" s="57">
        <f t="shared" si="35"/>
        <v>-3.0357331084642212</v>
      </c>
      <c r="T149" s="57">
        <f t="shared" si="36"/>
        <v>-3.0357331084642141</v>
      </c>
      <c r="U149" t="s">
        <v>432</v>
      </c>
      <c r="V149" t="s">
        <v>433</v>
      </c>
      <c r="X149" t="s">
        <v>474</v>
      </c>
      <c r="Y149" s="42" t="s">
        <v>485</v>
      </c>
    </row>
    <row r="150" spans="1:25" ht="15" x14ac:dyDescent="0.25">
      <c r="A150">
        <v>1.91</v>
      </c>
      <c r="B150">
        <v>2</v>
      </c>
      <c r="C150" s="45">
        <f t="shared" si="28"/>
        <v>2.3560209424083656E-2</v>
      </c>
      <c r="D150" s="46">
        <f>IF(OR($A150="",$B150=""),"",A150*'MPTO_working_2-way'!$G149)</f>
        <v>1.9549999999999996</v>
      </c>
      <c r="E150" s="48">
        <f>IF(OR($A150="",$B150=""),"",B150*'MPTO_working_2-way'!$G149)</f>
        <v>2.0471204188481673</v>
      </c>
      <c r="F150" s="46">
        <f>IF(OR($A150="",$B150=""),"",'MPTO_working_2-way'!D149)</f>
        <v>1.9539641943734012</v>
      </c>
      <c r="G150" s="48">
        <f>IF(OR($A150="",$B150=""),"",'MPTO_working_2-way'!E149)</f>
        <v>2.0482573726541551</v>
      </c>
      <c r="H150" s="46">
        <f>IF(OR($A150="",$B150=""),"",'OddsRatio_working_2-way'!M149)</f>
        <v>1.9539392014169454</v>
      </c>
      <c r="I150" s="46">
        <f>IF(OR($A150="",$B150=""),"",'OddsRatio_working_2-way'!N149)</f>
        <v>2.0482848367219182</v>
      </c>
      <c r="J150" s="46">
        <f>IF('Log_working_2-way'!$D149="","",A150^('Log_working_2-way'!$D149))</f>
        <v>1.95347196121136</v>
      </c>
      <c r="K150" s="48">
        <f>IF('Log_working_2-way'!$D149="","",B150^('Log_working_2-way'!$D149))</f>
        <v>2.0487985391091357</v>
      </c>
      <c r="L150" s="55">
        <f t="shared" si="29"/>
        <v>0.51150895140664976</v>
      </c>
      <c r="M150" s="55">
        <f t="shared" si="30"/>
        <v>0.48849104859335046</v>
      </c>
      <c r="N150" s="56">
        <v>100</v>
      </c>
      <c r="O150" s="56">
        <f t="shared" si="31"/>
        <v>47.643979057591622</v>
      </c>
      <c r="P150" s="56">
        <f t="shared" si="32"/>
        <v>50</v>
      </c>
      <c r="Q150" s="56">
        <f t="shared" si="33"/>
        <v>50</v>
      </c>
      <c r="R150" s="56">
        <f t="shared" si="34"/>
        <v>52.356020942408378</v>
      </c>
      <c r="S150" s="57">
        <f t="shared" si="35"/>
        <v>-2.356020942408378</v>
      </c>
      <c r="T150" s="57">
        <f t="shared" si="36"/>
        <v>-2.356020942408378</v>
      </c>
      <c r="U150" t="s">
        <v>434</v>
      </c>
      <c r="V150" t="s">
        <v>435</v>
      </c>
      <c r="X150" t="s">
        <v>474</v>
      </c>
      <c r="Y150" s="42" t="s">
        <v>482</v>
      </c>
    </row>
    <row r="151" spans="1:25" ht="15" x14ac:dyDescent="0.25">
      <c r="A151">
        <v>2.02</v>
      </c>
      <c r="B151">
        <v>1.88</v>
      </c>
      <c r="C151" s="45">
        <f t="shared" si="28"/>
        <v>2.6964398567516312E-2</v>
      </c>
      <c r="D151" s="46">
        <f>IF(OR($A151="",$B151=""),"",A151*'MPTO_working_2-way'!$G150)</f>
        <v>2.0744680851063828</v>
      </c>
      <c r="E151" s="48">
        <f>IF(OR($A151="",$B151=""),"",B151*'MPTO_working_2-way'!$G150)</f>
        <v>1.9306930693069306</v>
      </c>
      <c r="F151" s="46">
        <f>IF(OR($A151="",$B151=""),"",'MPTO_working_2-way'!D150)</f>
        <v>2.0765529308836395</v>
      </c>
      <c r="G151" s="48">
        <f>IF(OR($A151="",$B151=""),"",'MPTO_working_2-way'!E150)</f>
        <v>1.9288906948394962</v>
      </c>
      <c r="H151" s="46">
        <f>IF(OR($A151="",$B151=""),"",'OddsRatio_working_2-way'!M150)</f>
        <v>2.0766108438479098</v>
      </c>
      <c r="I151" s="46">
        <f>IF(OR($A151="",$B151=""),"",'OddsRatio_working_2-way'!N150)</f>
        <v>1.9288407280256479</v>
      </c>
      <c r="J151" s="46">
        <f>IF('Log_working_2-way'!$D150="","",A151^('Log_working_2-way'!$D150))</f>
        <v>2.0775563029751076</v>
      </c>
      <c r="K151" s="48">
        <f>IF('Log_working_2-way'!$D150="","",B151^('Log_working_2-way'!$D150))</f>
        <v>1.9280257534933587</v>
      </c>
      <c r="L151" s="55">
        <f t="shared" si="29"/>
        <v>0.48205128205128212</v>
      </c>
      <c r="M151" s="55">
        <f t="shared" si="30"/>
        <v>0.517948717948718</v>
      </c>
      <c r="N151" s="56">
        <v>100</v>
      </c>
      <c r="O151" s="56">
        <f t="shared" si="31"/>
        <v>50.495049504950494</v>
      </c>
      <c r="P151" s="56">
        <f t="shared" si="32"/>
        <v>46.808510638297875</v>
      </c>
      <c r="Q151" s="56">
        <f t="shared" si="33"/>
        <v>53.191489361702125</v>
      </c>
      <c r="R151" s="56">
        <f t="shared" si="34"/>
        <v>49.504950495049506</v>
      </c>
      <c r="S151" s="57">
        <f t="shared" si="35"/>
        <v>-2.6964398567516312</v>
      </c>
      <c r="T151" s="57">
        <f t="shared" si="36"/>
        <v>-2.6964398567516312</v>
      </c>
      <c r="U151" t="s">
        <v>436</v>
      </c>
      <c r="V151" t="s">
        <v>437</v>
      </c>
      <c r="X151" t="s">
        <v>474</v>
      </c>
      <c r="Y151" s="42" t="s">
        <v>491</v>
      </c>
    </row>
    <row r="152" spans="1:25" ht="15" x14ac:dyDescent="0.25">
      <c r="A152">
        <v>1.94</v>
      </c>
      <c r="B152">
        <v>1.96</v>
      </c>
      <c r="C152" s="45">
        <f t="shared" si="28"/>
        <v>2.5667999158426325E-2</v>
      </c>
      <c r="D152" s="46">
        <f>IF(OR($A152="",$B152=""),"",A152*'MPTO_working_2-way'!$G151)</f>
        <v>1.989795918367347</v>
      </c>
      <c r="E152" s="48">
        <f>IF(OR($A152="",$B152=""),"",B152*'MPTO_working_2-way'!$G151)</f>
        <v>2.0103092783505154</v>
      </c>
      <c r="F152" s="46">
        <f>IF(OR($A152="",$B152=""),"",'MPTO_working_2-way'!D151)</f>
        <v>1.9895353704478862</v>
      </c>
      <c r="G152" s="48">
        <f>IF(OR($A152="",$B152=""),"",'MPTO_working_2-way'!E151)</f>
        <v>2.0105752961082914</v>
      </c>
      <c r="H152" s="46">
        <f>IF(OR($A152="",$B152=""),"",'OddsRatio_working_2-way'!M151)</f>
        <v>1.9895285072531594</v>
      </c>
      <c r="I152" s="46">
        <f>IF(OR($A152="",$B152=""),"",'OddsRatio_working_2-way'!N151)</f>
        <v>2.0105823052798226</v>
      </c>
      <c r="J152" s="46">
        <f>IF('Log_working_2-way'!$D151="","",A152^('Log_working_2-way'!$D151))</f>
        <v>1.9894107081664238</v>
      </c>
      <c r="K152" s="48">
        <f>IF('Log_working_2-way'!$D151="","",B152^('Log_working_2-way'!$D151))</f>
        <v>2.0107026250536491</v>
      </c>
      <c r="L152" s="55">
        <f t="shared" si="29"/>
        <v>0.50256410256410255</v>
      </c>
      <c r="M152" s="55">
        <f t="shared" si="30"/>
        <v>0.49743589743589745</v>
      </c>
      <c r="N152" s="56">
        <v>100</v>
      </c>
      <c r="O152" s="56">
        <f t="shared" si="31"/>
        <v>48.453608247422686</v>
      </c>
      <c r="P152" s="56">
        <f t="shared" si="32"/>
        <v>48.979591836734699</v>
      </c>
      <c r="Q152" s="56">
        <f t="shared" si="33"/>
        <v>51.020408163265309</v>
      </c>
      <c r="R152" s="56">
        <f t="shared" si="34"/>
        <v>51.546391752577328</v>
      </c>
      <c r="S152" s="57">
        <f t="shared" si="35"/>
        <v>-2.5667999158426227</v>
      </c>
      <c r="T152" s="57">
        <f t="shared" si="36"/>
        <v>-2.5667999158426298</v>
      </c>
      <c r="U152" t="s">
        <v>438</v>
      </c>
      <c r="V152" t="s">
        <v>439</v>
      </c>
      <c r="X152" t="s">
        <v>474</v>
      </c>
      <c r="Y152" s="42" t="s">
        <v>480</v>
      </c>
    </row>
    <row r="153" spans="1:25" ht="15" x14ac:dyDescent="0.25">
      <c r="A153">
        <v>2.2000000000000002</v>
      </c>
      <c r="B153">
        <v>1.74</v>
      </c>
      <c r="C153" s="45">
        <f t="shared" si="28"/>
        <v>2.925809822361547E-2</v>
      </c>
      <c r="D153" s="46">
        <f>IF(OR($A153="",$B153=""),"",A153*'MPTO_working_2-way'!$G152)</f>
        <v>2.264367816091954</v>
      </c>
      <c r="E153" s="48">
        <f>IF(OR($A153="",$B153=""),"",B153*'MPTO_working_2-way'!$G152)</f>
        <v>1.790909090909091</v>
      </c>
      <c r="F153" s="46">
        <f>IF(OR($A153="",$B153=""),"",'MPTO_working_2-way'!D152)</f>
        <v>2.2731591448931119</v>
      </c>
      <c r="G153" s="48">
        <f>IF(OR($A153="",$B153=""),"",'MPTO_working_2-way'!E152)</f>
        <v>1.78544776119403</v>
      </c>
      <c r="H153" s="46">
        <f>IF(OR($A153="",$B153=""),"",'OddsRatio_working_2-way'!M152)</f>
        <v>2.2734290799340271</v>
      </c>
      <c r="I153" s="46">
        <f>IF(OR($A153="",$B153=""),"",'OddsRatio_working_2-way'!N152)</f>
        <v>1.7852812659593167</v>
      </c>
      <c r="J153" s="46">
        <f>IF('Log_working_2-way'!$D152="","",A153^('Log_working_2-way'!$D152))</f>
        <v>2.2774497365044657</v>
      </c>
      <c r="K153" s="48">
        <f>IF('Log_working_2-way'!$D152="","",B153^('Log_working_2-way'!$D152))</f>
        <v>1.7828096647750074</v>
      </c>
      <c r="L153" s="55">
        <f t="shared" si="29"/>
        <v>0.44162436548223349</v>
      </c>
      <c r="M153" s="55">
        <f t="shared" si="30"/>
        <v>0.55837563451776651</v>
      </c>
      <c r="N153" s="56">
        <v>100</v>
      </c>
      <c r="O153" s="56">
        <f t="shared" si="31"/>
        <v>54.545454545454554</v>
      </c>
      <c r="P153" s="56">
        <f t="shared" si="32"/>
        <v>42.528735632183903</v>
      </c>
      <c r="Q153" s="56">
        <f t="shared" si="33"/>
        <v>57.47126436781609</v>
      </c>
      <c r="R153" s="56">
        <f t="shared" si="34"/>
        <v>45.454545454545453</v>
      </c>
      <c r="S153" s="57">
        <f t="shared" si="35"/>
        <v>-2.9258098223615363</v>
      </c>
      <c r="T153" s="57">
        <f t="shared" si="36"/>
        <v>-2.9258098223615505</v>
      </c>
      <c r="U153" t="s">
        <v>440</v>
      </c>
      <c r="V153" t="s">
        <v>441</v>
      </c>
      <c r="X153" t="s">
        <v>474</v>
      </c>
      <c r="Y153" s="42" t="s">
        <v>497</v>
      </c>
    </row>
    <row r="154" spans="1:25" ht="15" x14ac:dyDescent="0.25">
      <c r="A154">
        <v>2.2400000000000002</v>
      </c>
      <c r="B154">
        <v>1.72</v>
      </c>
      <c r="C154" s="45">
        <f t="shared" si="28"/>
        <v>2.7823920265780622E-2</v>
      </c>
      <c r="D154" s="46">
        <f>IF(OR($A154="",$B154=""),"",A154*'MPTO_working_2-way'!$G153)</f>
        <v>2.3023255813953489</v>
      </c>
      <c r="E154" s="48">
        <f>IF(OR($A154="",$B154=""),"",B154*'MPTO_working_2-way'!$G153)</f>
        <v>1.7678571428571426</v>
      </c>
      <c r="F154" s="46">
        <f>IF(OR($A154="",$B154=""),"",'MPTO_working_2-way'!D153)</f>
        <v>2.3120499279884781</v>
      </c>
      <c r="G154" s="48">
        <f>IF(OR($A154="",$B154=""),"",'MPTO_working_2-way'!E153)</f>
        <v>1.762166117819246</v>
      </c>
      <c r="H154" s="46">
        <f>IF(OR($A154="",$B154=""),"",'OddsRatio_working_2-way'!M153)</f>
        <v>2.3123346456686344</v>
      </c>
      <c r="I154" s="46">
        <f>IF(OR($A154="",$B154=""),"",'OddsRatio_working_2-way'!N153)</f>
        <v>1.7620007620011424</v>
      </c>
      <c r="J154" s="46">
        <f>IF('Log_working_2-way'!$D153="","",A154^('Log_working_2-way'!$D153))</f>
        <v>2.3167816840015738</v>
      </c>
      <c r="K154" s="48">
        <f>IF('Log_working_2-way'!$D153="","",B154^('Log_working_2-way'!$D153))</f>
        <v>1.7594273311587105</v>
      </c>
      <c r="L154" s="55">
        <f t="shared" si="29"/>
        <v>0.43434343434343431</v>
      </c>
      <c r="M154" s="55">
        <f t="shared" si="30"/>
        <v>0.56565656565656575</v>
      </c>
      <c r="N154" s="56">
        <v>100</v>
      </c>
      <c r="O154" s="56">
        <f t="shared" si="31"/>
        <v>55.357142857142868</v>
      </c>
      <c r="P154" s="56">
        <f t="shared" si="32"/>
        <v>41.860465116279073</v>
      </c>
      <c r="Q154" s="56">
        <f t="shared" si="33"/>
        <v>58.139534883720934</v>
      </c>
      <c r="R154" s="56">
        <f t="shared" si="34"/>
        <v>44.642857142857139</v>
      </c>
      <c r="S154" s="57">
        <f t="shared" si="35"/>
        <v>-2.7823920265780657</v>
      </c>
      <c r="T154" s="57">
        <f t="shared" si="36"/>
        <v>-2.7823920265780657</v>
      </c>
      <c r="U154" t="s">
        <v>442</v>
      </c>
      <c r="V154" t="s">
        <v>443</v>
      </c>
      <c r="X154" t="s">
        <v>474</v>
      </c>
      <c r="Y154" s="42" t="s">
        <v>482</v>
      </c>
    </row>
    <row r="155" spans="1:25" ht="15" x14ac:dyDescent="0.25">
      <c r="A155">
        <v>1.41</v>
      </c>
      <c r="B155">
        <v>3.07</v>
      </c>
      <c r="C155" s="45">
        <f t="shared" si="28"/>
        <v>3.495275717882973E-2</v>
      </c>
      <c r="D155" s="46">
        <f>IF(OR($A155="",$B155=""),"",A155*'MPTO_working_2-way'!$G154)</f>
        <v>1.4592833876221498</v>
      </c>
      <c r="E155" s="48">
        <f>IF(OR($A155="",$B155=""),"",B155*'MPTO_working_2-way'!$G154)</f>
        <v>3.1773049645390072</v>
      </c>
      <c r="F155" s="46">
        <f>IF(OR($A155="",$B155=""),"",'MPTO_working_2-way'!D154)</f>
        <v>1.4456225892096781</v>
      </c>
      <c r="G155" s="48">
        <f>IF(OR($A155="",$B155=""),"",'MPTO_working_2-way'!E154)</f>
        <v>3.2440514107992655</v>
      </c>
      <c r="H155" s="46">
        <f>IF(OR($A155="",$B155=""),"",'OddsRatio_working_2-way'!M154)</f>
        <v>1.4450478995009877</v>
      </c>
      <c r="I155" s="46">
        <f>IF(OR($A155="",$B155=""),"",'OddsRatio_working_2-way'!N154)</f>
        <v>3.2469491511391344</v>
      </c>
      <c r="J155" s="46">
        <f>IF('Log_working_2-way'!$D154="","",A155^('Log_working_2-way'!$D154))</f>
        <v>1.4387570241646461</v>
      </c>
      <c r="K155" s="48">
        <f>IF('Log_working_2-way'!$D154="","",B155^('Log_working_2-way'!$D154))</f>
        <v>3.2791657909141962</v>
      </c>
      <c r="L155" s="55">
        <f t="shared" si="29"/>
        <v>0.68526785714285721</v>
      </c>
      <c r="M155" s="55">
        <f t="shared" si="30"/>
        <v>0.31473214285714285</v>
      </c>
      <c r="N155" s="56">
        <v>100</v>
      </c>
      <c r="O155" s="56">
        <f t="shared" si="31"/>
        <v>29.078014184397166</v>
      </c>
      <c r="P155" s="56">
        <f t="shared" si="32"/>
        <v>67.426710097719877</v>
      </c>
      <c r="Q155" s="56">
        <f t="shared" si="33"/>
        <v>32.573289902280131</v>
      </c>
      <c r="R155" s="56">
        <f t="shared" si="34"/>
        <v>70.921985815602838</v>
      </c>
      <c r="S155" s="57">
        <f t="shared" si="35"/>
        <v>-3.495275717882965</v>
      </c>
      <c r="T155" s="57">
        <f t="shared" si="36"/>
        <v>-3.4952757178829614</v>
      </c>
      <c r="U155" t="s">
        <v>444</v>
      </c>
      <c r="V155" t="s">
        <v>445</v>
      </c>
      <c r="X155" t="s">
        <v>474</v>
      </c>
      <c r="Y155" s="42" t="s">
        <v>485</v>
      </c>
    </row>
    <row r="156" spans="1:25" ht="15" x14ac:dyDescent="0.25">
      <c r="A156">
        <v>1.99</v>
      </c>
      <c r="B156">
        <v>1.83</v>
      </c>
      <c r="C156" s="45">
        <f t="shared" si="28"/>
        <v>4.8960650245764237E-2</v>
      </c>
      <c r="D156" s="46">
        <f>IF(OR($A156="",$B156=""),"",A156*'MPTO_working_2-way'!$G155)</f>
        <v>2.0874316939890707</v>
      </c>
      <c r="E156" s="48">
        <f>IF(OR($A156="",$B156=""),"",B156*'MPTO_working_2-way'!$G155)</f>
        <v>1.9195979899497486</v>
      </c>
      <c r="F156" s="46">
        <f>IF(OR($A156="",$B156=""),"",'MPTO_working_2-way'!D155)</f>
        <v>2.0919091248528017</v>
      </c>
      <c r="G156" s="48">
        <f>IF(OR($A156="",$B156=""),"",'MPTO_working_2-way'!E155)</f>
        <v>1.9158271299681719</v>
      </c>
      <c r="H156" s="46">
        <f>IF(OR($A156="",$B156=""),"",'OddsRatio_working_2-way'!M155)</f>
        <v>2.092140597330467</v>
      </c>
      <c r="I156" s="46">
        <f>IF(OR($A156="",$B156=""),"",'OddsRatio_working_2-way'!N155)</f>
        <v>1.9156330260447352</v>
      </c>
      <c r="J156" s="46">
        <f>IF('Log_working_2-way'!$D155="","",A156^('Log_working_2-way'!$D155))</f>
        <v>2.0942137432454255</v>
      </c>
      <c r="K156" s="48">
        <f>IF('Log_working_2-way'!$D155="","",B156^('Log_working_2-way'!$D155))</f>
        <v>1.913898227080558</v>
      </c>
      <c r="L156" s="55">
        <f t="shared" si="29"/>
        <v>0.47905759162303674</v>
      </c>
      <c r="M156" s="55">
        <f t="shared" si="30"/>
        <v>0.52094240837696337</v>
      </c>
      <c r="N156" s="56">
        <v>100</v>
      </c>
      <c r="O156" s="56">
        <f t="shared" si="31"/>
        <v>49.748743718592962</v>
      </c>
      <c r="P156" s="56">
        <f t="shared" si="32"/>
        <v>45.355191256830594</v>
      </c>
      <c r="Q156" s="56">
        <f t="shared" si="33"/>
        <v>54.644808743169392</v>
      </c>
      <c r="R156" s="56">
        <f t="shared" si="34"/>
        <v>50.251256281407031</v>
      </c>
      <c r="S156" s="57">
        <f t="shared" si="35"/>
        <v>-4.8960650245764299</v>
      </c>
      <c r="T156" s="57">
        <f t="shared" si="36"/>
        <v>-4.896065024576437</v>
      </c>
      <c r="U156" t="s">
        <v>446</v>
      </c>
      <c r="V156" t="s">
        <v>89</v>
      </c>
      <c r="X156" t="s">
        <v>474</v>
      </c>
      <c r="Y156" s="42" t="s">
        <v>509</v>
      </c>
    </row>
    <row r="157" spans="1:25" ht="15" x14ac:dyDescent="0.25">
      <c r="A157">
        <v>2.2799999999999998</v>
      </c>
      <c r="B157">
        <v>1.63</v>
      </c>
      <c r="C157" s="45">
        <f t="shared" si="28"/>
        <v>5.2093423743407641E-2</v>
      </c>
      <c r="D157" s="46">
        <f>IF(OR($A157="",$B157=""),"",A157*'MPTO_working_2-way'!$G156)</f>
        <v>2.3987730061349692</v>
      </c>
      <c r="E157" s="48">
        <f>IF(OR($A157="",$B157=""),"",B157*'MPTO_working_2-way'!$G156)</f>
        <v>1.7149122807017543</v>
      </c>
      <c r="F157" s="46">
        <f>IF(OR($A157="",$B157=""),"",'MPTO_working_2-way'!D156)</f>
        <v>2.4239499086877121</v>
      </c>
      <c r="G157" s="48">
        <f>IF(OR($A157="",$B157=""),"",'MPTO_working_2-way'!E156)</f>
        <v>1.7022718944668376</v>
      </c>
      <c r="H157" s="46">
        <f>IF(OR($A157="",$B157=""),"",'OddsRatio_working_2-way'!M156)</f>
        <v>2.4253932901995969</v>
      </c>
      <c r="I157" s="46">
        <f>IF(OR($A157="",$B157=""),"",'OddsRatio_working_2-way'!N156)</f>
        <v>1.7015607600201139</v>
      </c>
      <c r="J157" s="46">
        <f>IF('Log_working_2-way'!$D156="","",A157^('Log_working_2-way'!$D156))</f>
        <v>2.4372903209290904</v>
      </c>
      <c r="K157" s="48">
        <f>IF('Log_working_2-way'!$D156="","",B157^('Log_working_2-way'!$D156))</f>
        <v>1.6957536591156257</v>
      </c>
      <c r="L157" s="55">
        <f t="shared" si="29"/>
        <v>0.41687979539641945</v>
      </c>
      <c r="M157" s="55">
        <f t="shared" si="30"/>
        <v>0.58312020460358061</v>
      </c>
      <c r="N157" s="56">
        <v>100</v>
      </c>
      <c r="O157" s="56">
        <f t="shared" si="31"/>
        <v>56.140350877192972</v>
      </c>
      <c r="P157" s="56">
        <f t="shared" si="32"/>
        <v>38.650306748466257</v>
      </c>
      <c r="Q157" s="56">
        <f t="shared" si="33"/>
        <v>61.349693251533743</v>
      </c>
      <c r="R157" s="56">
        <f t="shared" si="34"/>
        <v>43.859649122807021</v>
      </c>
      <c r="S157" s="57">
        <f t="shared" si="35"/>
        <v>-5.2093423743407712</v>
      </c>
      <c r="T157" s="57">
        <f t="shared" si="36"/>
        <v>-5.2093423743407641</v>
      </c>
      <c r="U157" t="s">
        <v>447</v>
      </c>
      <c r="V157" t="s">
        <v>92</v>
      </c>
      <c r="X157" t="s">
        <v>474</v>
      </c>
      <c r="Y157" s="42" t="s">
        <v>499</v>
      </c>
    </row>
    <row r="158" spans="1:25" ht="15" x14ac:dyDescent="0.25">
      <c r="A158">
        <v>2.2400000000000002</v>
      </c>
      <c r="B158">
        <v>1.65</v>
      </c>
      <c r="C158" s="45">
        <f t="shared" si="28"/>
        <v>5.2489177489177585E-2</v>
      </c>
      <c r="D158" s="46">
        <f>IF(OR($A158="",$B158=""),"",A158*'MPTO_working_2-way'!$G157)</f>
        <v>2.3575757575757579</v>
      </c>
      <c r="E158" s="48">
        <f>IF(OR($A158="",$B158=""),"",B158*'MPTO_working_2-way'!$G157)</f>
        <v>1.736607142857143</v>
      </c>
      <c r="F158" s="46">
        <f>IF(OR($A158="",$B158=""),"",'MPTO_working_2-way'!D157)</f>
        <v>2.3799098518995501</v>
      </c>
      <c r="G158" s="48">
        <f>IF(OR($A158="",$B158=""),"",'MPTO_working_2-way'!E157)</f>
        <v>1.7246850209986002</v>
      </c>
      <c r="H158" s="46">
        <f>IF(OR($A158="",$B158=""),"",'OddsRatio_working_2-way'!M157)</f>
        <v>2.3811923499977508</v>
      </c>
      <c r="I158" s="46">
        <f>IF(OR($A158="",$B158=""),"",'OddsRatio_working_2-way'!N157)</f>
        <v>1.7240121189504336</v>
      </c>
      <c r="J158" s="46">
        <f>IF('Log_working_2-way'!$D157="","",A158^('Log_working_2-way'!$D157))</f>
        <v>2.3917243382937521</v>
      </c>
      <c r="K158" s="48">
        <f>IF('Log_working_2-way'!$D157="","",B158^('Log_working_2-way'!$D157))</f>
        <v>1.7185330977425686</v>
      </c>
      <c r="L158" s="55">
        <f t="shared" si="29"/>
        <v>0.4241645244215938</v>
      </c>
      <c r="M158" s="55">
        <f t="shared" si="30"/>
        <v>0.57583547557840609</v>
      </c>
      <c r="N158" s="56">
        <v>100</v>
      </c>
      <c r="O158" s="56">
        <f t="shared" si="31"/>
        <v>55.357142857142868</v>
      </c>
      <c r="P158" s="56">
        <f t="shared" si="32"/>
        <v>39.393939393939398</v>
      </c>
      <c r="Q158" s="56">
        <f t="shared" si="33"/>
        <v>60.606060606060609</v>
      </c>
      <c r="R158" s="56">
        <f t="shared" si="34"/>
        <v>44.642857142857139</v>
      </c>
      <c r="S158" s="57">
        <f t="shared" si="35"/>
        <v>-5.2489177489177408</v>
      </c>
      <c r="T158" s="57">
        <f t="shared" si="36"/>
        <v>-5.2489177489177408</v>
      </c>
      <c r="U158" t="s">
        <v>448</v>
      </c>
      <c r="V158" t="s">
        <v>449</v>
      </c>
      <c r="X158" t="s">
        <v>474</v>
      </c>
      <c r="Y158" s="42" t="s">
        <v>487</v>
      </c>
    </row>
    <row r="159" spans="1:25" ht="15" x14ac:dyDescent="0.25">
      <c r="A159">
        <v>2.42</v>
      </c>
      <c r="B159">
        <v>1.56</v>
      </c>
      <c r="C159" s="45">
        <f t="shared" si="28"/>
        <v>5.4248781521508693E-2</v>
      </c>
      <c r="D159" s="46">
        <f>IF(OR($A159="",$B159=""),"",A159*'MPTO_working_2-way'!$G158)</f>
        <v>2.5512820512820511</v>
      </c>
      <c r="E159" s="48">
        <f>IF(OR($A159="",$B159=""),"",B159*'MPTO_working_2-way'!$G158)</f>
        <v>1.6446280991735536</v>
      </c>
      <c r="F159" s="46">
        <f>IF(OR($A159="",$B159=""),"",'MPTO_working_2-way'!D158)</f>
        <v>2.5900109769484079</v>
      </c>
      <c r="G159" s="48">
        <f>IF(OR($A159="",$B159=""),"",'MPTO_working_2-way'!E158)</f>
        <v>1.6289264756644803</v>
      </c>
      <c r="H159" s="46">
        <f>IF(OR($A159="",$B159=""),"",'OddsRatio_working_2-way'!M158)</f>
        <v>2.5923926292577102</v>
      </c>
      <c r="I159" s="46">
        <f>IF(OR($A159="",$B159=""),"",'OddsRatio_working_2-way'!N158)</f>
        <v>1.6279858256227591</v>
      </c>
      <c r="J159" s="46">
        <f>IF('Log_working_2-way'!$D158="","",A159^('Log_working_2-way'!$D158))</f>
        <v>2.6109271347718477</v>
      </c>
      <c r="K159" s="48">
        <f>IF('Log_working_2-way'!$D158="","",B159^('Log_working_2-way'!$D158))</f>
        <v>1.6207605411883137</v>
      </c>
      <c r="L159" s="55">
        <f t="shared" si="29"/>
        <v>0.39195979899497491</v>
      </c>
      <c r="M159" s="55">
        <f t="shared" si="30"/>
        <v>0.6080402010050252</v>
      </c>
      <c r="N159" s="56">
        <v>100</v>
      </c>
      <c r="O159" s="56">
        <f t="shared" si="31"/>
        <v>58.677685950413228</v>
      </c>
      <c r="P159" s="56">
        <f t="shared" si="32"/>
        <v>35.897435897435898</v>
      </c>
      <c r="Q159" s="56">
        <f t="shared" si="33"/>
        <v>64.102564102564102</v>
      </c>
      <c r="R159" s="56">
        <f t="shared" si="34"/>
        <v>41.32231404958678</v>
      </c>
      <c r="S159" s="57">
        <f t="shared" si="35"/>
        <v>-5.4248781521508747</v>
      </c>
      <c r="T159" s="57">
        <f t="shared" si="36"/>
        <v>-5.4248781521508818</v>
      </c>
      <c r="U159" t="s">
        <v>88</v>
      </c>
      <c r="V159" t="s">
        <v>90</v>
      </c>
      <c r="X159" t="s">
        <v>474</v>
      </c>
      <c r="Y159" s="42" t="s">
        <v>486</v>
      </c>
    </row>
    <row r="160" spans="1:25" ht="15" x14ac:dyDescent="0.25">
      <c r="A160">
        <v>1.44</v>
      </c>
      <c r="B160">
        <v>2.95</v>
      </c>
      <c r="C160" s="45">
        <f t="shared" si="28"/>
        <v>3.3427495291902032E-2</v>
      </c>
      <c r="D160" s="46">
        <f>IF(OR($A160="",$B160=""),"",A160*'MPTO_working_2-way'!$G159)</f>
        <v>1.4881355932203388</v>
      </c>
      <c r="E160" s="48">
        <f>IF(OR($A160="",$B160=""),"",B160*'MPTO_working_2-way'!$G159)</f>
        <v>3.0486111111111112</v>
      </c>
      <c r="F160" s="46">
        <f>IF(OR($A160="",$B160=""),"",'MPTO_working_2-way'!D159)</f>
        <v>1.4755123306703715</v>
      </c>
      <c r="G160" s="48">
        <f>IF(OR($A160="",$B160=""),"",'MPTO_working_2-way'!E159)</f>
        <v>3.1029948867786707</v>
      </c>
      <c r="H160" s="46">
        <f>IF(OR($A160="",$B160=""),"",'OddsRatio_working_2-way'!M159)</f>
        <v>1.4750168687962832</v>
      </c>
      <c r="I160" s="46">
        <f>IF(OR($A160="",$B160=""),"",'OddsRatio_working_2-way'!N159)</f>
        <v>3.105188395801711</v>
      </c>
      <c r="J160" s="46">
        <f>IF('Log_working_2-way'!$D159="","",A160^('Log_working_2-way'!$D159))</f>
        <v>1.4692235576325354</v>
      </c>
      <c r="K160" s="48">
        <f>IF('Log_working_2-way'!$D159="","",B160^('Log_working_2-way'!$D159))</f>
        <v>3.1311802950499352</v>
      </c>
      <c r="L160" s="55">
        <f t="shared" si="29"/>
        <v>0.67198177676537596</v>
      </c>
      <c r="M160" s="55">
        <f t="shared" si="30"/>
        <v>0.32801822323462415</v>
      </c>
      <c r="N160" s="56">
        <v>100</v>
      </c>
      <c r="O160" s="56">
        <f t="shared" si="31"/>
        <v>30.555555555555554</v>
      </c>
      <c r="P160" s="56">
        <f t="shared" si="32"/>
        <v>66.101694915254228</v>
      </c>
      <c r="Q160" s="56">
        <f t="shared" si="33"/>
        <v>33.898305084745758</v>
      </c>
      <c r="R160" s="56">
        <f t="shared" si="34"/>
        <v>69.444444444444443</v>
      </c>
      <c r="S160" s="57">
        <f t="shared" si="35"/>
        <v>-3.3427495291902041</v>
      </c>
      <c r="T160" s="57">
        <f t="shared" si="36"/>
        <v>-3.3427495291902147</v>
      </c>
      <c r="U160" t="s">
        <v>95</v>
      </c>
      <c r="V160" t="s">
        <v>143</v>
      </c>
      <c r="X160" t="s">
        <v>474</v>
      </c>
      <c r="Y160" s="42" t="s">
        <v>478</v>
      </c>
    </row>
    <row r="161" spans="1:25" ht="15" x14ac:dyDescent="0.25">
      <c r="A161">
        <v>1.55</v>
      </c>
      <c r="B161">
        <v>2.6</v>
      </c>
      <c r="C161" s="45">
        <f t="shared" si="28"/>
        <v>2.9776674937965097E-2</v>
      </c>
      <c r="D161" s="46">
        <f>IF(OR($A161="",$B161=""),"",A161*'MPTO_working_2-way'!$G160)</f>
        <v>1.596153846153846</v>
      </c>
      <c r="E161" s="48">
        <f>IF(OR($A161="",$B161=""),"",B161*'MPTO_working_2-way'!$G160)</f>
        <v>2.6774193548387095</v>
      </c>
      <c r="F161" s="46">
        <f>IF(OR($A161="",$B161=""),"",'MPTO_working_2-way'!D160)</f>
        <v>1.5866141732283463</v>
      </c>
      <c r="G161" s="48">
        <f>IF(OR($A161="",$B161=""),"",'MPTO_working_2-way'!E160)</f>
        <v>2.7046979865771807</v>
      </c>
      <c r="H161" s="46">
        <f>IF(OR($A161="",$B161=""),"",'OddsRatio_working_2-way'!M160)</f>
        <v>1.5863019699779282</v>
      </c>
      <c r="I161" s="46">
        <f>IF(OR($A161="",$B161=""),"",'OddsRatio_working_2-way'!N160)</f>
        <v>2.7056057308448831</v>
      </c>
      <c r="J161" s="46">
        <f>IF('Log_working_2-way'!$D160="","",A161^('Log_working_2-way'!$D160))</f>
        <v>1.5819633552807311</v>
      </c>
      <c r="K161" s="48">
        <f>IF('Log_working_2-way'!$D160="","",B161^('Log_working_2-way'!$D160))</f>
        <v>2.7183212498277745</v>
      </c>
      <c r="L161" s="55">
        <f t="shared" si="29"/>
        <v>0.62650602409638556</v>
      </c>
      <c r="M161" s="55">
        <f t="shared" si="30"/>
        <v>0.37349397590361449</v>
      </c>
      <c r="N161" s="56">
        <v>100</v>
      </c>
      <c r="O161" s="56">
        <f t="shared" si="31"/>
        <v>35.483870967741936</v>
      </c>
      <c r="P161" s="56">
        <f t="shared" si="32"/>
        <v>61.538461538461533</v>
      </c>
      <c r="Q161" s="56">
        <f t="shared" si="33"/>
        <v>38.46153846153846</v>
      </c>
      <c r="R161" s="56">
        <f t="shared" si="34"/>
        <v>64.516129032258064</v>
      </c>
      <c r="S161" s="57">
        <f t="shared" si="35"/>
        <v>-2.977667493796524</v>
      </c>
      <c r="T161" s="57">
        <f t="shared" si="36"/>
        <v>-2.9776674937965311</v>
      </c>
      <c r="U161" t="s">
        <v>98</v>
      </c>
      <c r="V161" t="s">
        <v>94</v>
      </c>
      <c r="X161" t="s">
        <v>474</v>
      </c>
      <c r="Y161" s="42" t="s">
        <v>491</v>
      </c>
    </row>
    <row r="162" spans="1:25" ht="15" x14ac:dyDescent="0.25">
      <c r="A162">
        <v>1.54</v>
      </c>
      <c r="B162">
        <v>2.63</v>
      </c>
      <c r="C162" s="45">
        <f t="shared" si="28"/>
        <v>2.9578786232778764E-2</v>
      </c>
      <c r="D162" s="46">
        <f>IF(OR($A162="",$B162=""),"",A162*'MPTO_working_2-way'!$G161)</f>
        <v>1.5855513307984794</v>
      </c>
      <c r="E162" s="48">
        <f>IF(OR($A162="",$B162=""),"",B162*'MPTO_working_2-way'!$G161)</f>
        <v>2.7077922077922079</v>
      </c>
      <c r="F162" s="46">
        <f>IF(OR($A162="",$B162=""),"",'MPTO_working_2-way'!D161)</f>
        <v>1.5758919886385747</v>
      </c>
      <c r="G162" s="48">
        <f>IF(OR($A162="",$B162=""),"",'MPTO_working_2-way'!E161)</f>
        <v>2.7364367272481593</v>
      </c>
      <c r="H162" s="46">
        <f>IF(OR($A162="",$B162=""),"",'OddsRatio_working_2-way'!M161)</f>
        <v>1.5755765314519714</v>
      </c>
      <c r="I162" s="46">
        <f>IF(OR($A162="",$B162=""),"",'OddsRatio_working_2-way'!N161)</f>
        <v>2.7373884190124329</v>
      </c>
      <c r="J162" s="46">
        <f>IF('Log_working_2-way'!$D161="","",A162^('Log_working_2-way'!$D161))</f>
        <v>1.5711815546212307</v>
      </c>
      <c r="K162" s="48">
        <f>IF('Log_working_2-way'!$D161="","",B162^('Log_working_2-way'!$D161))</f>
        <v>2.7507568161284262</v>
      </c>
      <c r="L162" s="55">
        <f t="shared" si="29"/>
        <v>0.63069544364508379</v>
      </c>
      <c r="M162" s="55">
        <f t="shared" si="30"/>
        <v>0.36930455635491605</v>
      </c>
      <c r="N162" s="56">
        <v>100</v>
      </c>
      <c r="O162" s="56">
        <f t="shared" si="31"/>
        <v>35.064935064935064</v>
      </c>
      <c r="P162" s="56">
        <f t="shared" si="32"/>
        <v>61.977186311787079</v>
      </c>
      <c r="Q162" s="56">
        <f t="shared" si="33"/>
        <v>38.022813688212928</v>
      </c>
      <c r="R162" s="56">
        <f t="shared" si="34"/>
        <v>64.935064935064929</v>
      </c>
      <c r="S162" s="57">
        <f t="shared" si="35"/>
        <v>-2.957878623277864</v>
      </c>
      <c r="T162" s="57">
        <f t="shared" si="36"/>
        <v>-2.9578786232778498</v>
      </c>
      <c r="U162" t="s">
        <v>100</v>
      </c>
      <c r="V162" t="s">
        <v>102</v>
      </c>
      <c r="X162" t="s">
        <v>474</v>
      </c>
      <c r="Y162" s="42" t="s">
        <v>488</v>
      </c>
    </row>
    <row r="163" spans="1:25" ht="15" x14ac:dyDescent="0.25">
      <c r="A163">
        <v>1.56</v>
      </c>
      <c r="B163">
        <v>2.57</v>
      </c>
      <c r="C163" s="45">
        <f t="shared" si="28"/>
        <v>3.0130699391399673E-2</v>
      </c>
      <c r="D163" s="46">
        <f>IF(OR($A163="",$B163=""),"",A163*'MPTO_working_2-way'!$G162)</f>
        <v>1.6070038910505835</v>
      </c>
      <c r="E163" s="48">
        <f>IF(OR($A163="",$B163=""),"",B163*'MPTO_working_2-way'!$G162)</f>
        <v>2.6474358974358969</v>
      </c>
      <c r="F163" s="46">
        <f>IF(OR($A163="",$B163=""),"",'MPTO_working_2-way'!D162)</f>
        <v>1.597545425565827</v>
      </c>
      <c r="G163" s="48">
        <f>IF(OR($A163="",$B163=""),"",'MPTO_working_2-way'!E162)</f>
        <v>2.6735129367831414</v>
      </c>
      <c r="H163" s="46">
        <f>IF(OR($A163="",$B163=""),"",'OddsRatio_working_2-way'!M162)</f>
        <v>1.5972335373111359</v>
      </c>
      <c r="I163" s="46">
        <f>IF(OR($A163="",$B163=""),"",'OddsRatio_working_2-way'!N162)</f>
        <v>2.6743868813901486</v>
      </c>
      <c r="J163" s="46">
        <f>IF('Log_working_2-way'!$D162="","",A163^('Log_working_2-way'!$D162))</f>
        <v>1.5929332708663844</v>
      </c>
      <c r="K163" s="48">
        <f>IF('Log_working_2-way'!$D162="","",B163^('Log_working_2-way'!$D162))</f>
        <v>2.6865304227890037</v>
      </c>
      <c r="L163" s="55">
        <f t="shared" si="29"/>
        <v>0.62227602905569013</v>
      </c>
      <c r="M163" s="55">
        <f t="shared" si="30"/>
        <v>0.37772397094430998</v>
      </c>
      <c r="N163" s="56">
        <v>100</v>
      </c>
      <c r="O163" s="56">
        <f t="shared" si="31"/>
        <v>35.897435897435898</v>
      </c>
      <c r="P163" s="56">
        <f t="shared" si="32"/>
        <v>61.089494163424128</v>
      </c>
      <c r="Q163" s="56">
        <f t="shared" si="33"/>
        <v>38.910505836575879</v>
      </c>
      <c r="R163" s="56">
        <f t="shared" si="34"/>
        <v>64.102564102564102</v>
      </c>
      <c r="S163" s="57">
        <f t="shared" si="35"/>
        <v>-3.0130699391399816</v>
      </c>
      <c r="T163" s="57">
        <f t="shared" si="36"/>
        <v>-3.0130699391399745</v>
      </c>
      <c r="U163" t="s">
        <v>97</v>
      </c>
      <c r="V163" t="s">
        <v>99</v>
      </c>
      <c r="X163" t="s">
        <v>474</v>
      </c>
      <c r="Y163" s="42" t="s">
        <v>482</v>
      </c>
    </row>
    <row r="164" spans="1:25" ht="15" x14ac:dyDescent="0.25">
      <c r="A164">
        <v>1.69</v>
      </c>
      <c r="B164">
        <v>2.2799999999999998</v>
      </c>
      <c r="C164" s="45">
        <f t="shared" si="28"/>
        <v>3.0312467559431067E-2</v>
      </c>
      <c r="D164" s="46">
        <f>IF(OR($A164="",$B164=""),"",A164*'MPTO_working_2-way'!$G163)</f>
        <v>1.7412280701754383</v>
      </c>
      <c r="E164" s="48">
        <f>IF(OR($A164="",$B164=""),"",B164*'MPTO_working_2-way'!$G163)</f>
        <v>2.3491124260355027</v>
      </c>
      <c r="F164" s="46">
        <f>IF(OR($A164="",$B164=""),"",'MPTO_working_2-way'!D163)</f>
        <v>1.7344256391789699</v>
      </c>
      <c r="G164" s="48">
        <f>IF(OR($A164="",$B164=""),"",'MPTO_working_2-way'!E163)</f>
        <v>2.3616082373130669</v>
      </c>
      <c r="H164" s="46">
        <f>IF(OR($A164="",$B164=""),"",'OddsRatio_working_2-way'!M163)</f>
        <v>1.7342087577794201</v>
      </c>
      <c r="I164" s="46">
        <f>IF(OR($A164="",$B164=""),"",'OddsRatio_working_2-way'!N163)</f>
        <v>2.3620104492139973</v>
      </c>
      <c r="J164" s="46">
        <f>IF('Log_working_2-way'!$D163="","",A164^('Log_working_2-way'!$D163))</f>
        <v>1.7311269576388733</v>
      </c>
      <c r="K164" s="48">
        <f>IF('Log_working_2-way'!$D163="","",B164^('Log_working_2-way'!$D163))</f>
        <v>2.3677515095728476</v>
      </c>
      <c r="L164" s="55">
        <f t="shared" si="29"/>
        <v>0.57430730478589431</v>
      </c>
      <c r="M164" s="55">
        <f t="shared" si="30"/>
        <v>0.42569269521410585</v>
      </c>
      <c r="N164" s="56">
        <v>100</v>
      </c>
      <c r="O164" s="56">
        <f t="shared" si="31"/>
        <v>40.828402366863905</v>
      </c>
      <c r="P164" s="56">
        <f t="shared" si="32"/>
        <v>56.140350877192972</v>
      </c>
      <c r="Q164" s="56">
        <f t="shared" si="33"/>
        <v>43.859649122807021</v>
      </c>
      <c r="R164" s="56">
        <f t="shared" si="34"/>
        <v>59.171597633136095</v>
      </c>
      <c r="S164" s="57">
        <f t="shared" si="35"/>
        <v>-3.0312467559431155</v>
      </c>
      <c r="T164" s="57">
        <f t="shared" si="36"/>
        <v>-3.0312467559431227</v>
      </c>
      <c r="U164" t="s">
        <v>96</v>
      </c>
      <c r="V164" t="s">
        <v>53</v>
      </c>
      <c r="X164" t="s">
        <v>474</v>
      </c>
      <c r="Y164" s="42" t="s">
        <v>478</v>
      </c>
    </row>
    <row r="165" spans="1:25" ht="15" x14ac:dyDescent="0.25">
      <c r="A165">
        <v>1.51</v>
      </c>
      <c r="B165">
        <v>2.7</v>
      </c>
      <c r="C165" s="45">
        <f t="shared" si="28"/>
        <v>3.2622025999509585E-2</v>
      </c>
      <c r="D165" s="46">
        <f>IF(OR($A165="",$B165=""),"",A165*'MPTO_working_2-way'!$G164)</f>
        <v>1.5592592592592596</v>
      </c>
      <c r="E165" s="48">
        <f>IF(OR($A165="",$B165=""),"",B165*'MPTO_working_2-way'!$G164)</f>
        <v>2.7880794701986762</v>
      </c>
      <c r="F165" s="46">
        <f>IF(OR($A165="",$B165=""),"",'MPTO_working_2-way'!D164)</f>
        <v>1.5481298651984055</v>
      </c>
      <c r="G165" s="48">
        <f>IF(OR($A165="",$B165=""),"",'MPTO_working_2-way'!E164)</f>
        <v>2.8243851749220652</v>
      </c>
      <c r="H165" s="46">
        <f>IF(OR($A165="",$B165=""),"",'OddsRatio_working_2-way'!M164)</f>
        <v>1.5477225575051663</v>
      </c>
      <c r="I165" s="46">
        <f>IF(OR($A165="",$B165=""),"",'OddsRatio_working_2-way'!N164)</f>
        <v>2.8257418583505545</v>
      </c>
      <c r="J165" s="46">
        <f>IF('Log_working_2-way'!$D164="","",A165^('Log_working_2-way'!$D164))</f>
        <v>1.5426435777660368</v>
      </c>
      <c r="K165" s="48">
        <f>IF('Log_working_2-way'!$D164="","",B165^('Log_working_2-way'!$D164))</f>
        <v>2.8428302498606608</v>
      </c>
      <c r="L165" s="55">
        <f t="shared" si="29"/>
        <v>0.64133016627078376</v>
      </c>
      <c r="M165" s="55">
        <f t="shared" si="30"/>
        <v>0.35866983372921607</v>
      </c>
      <c r="N165" s="56">
        <v>100</v>
      </c>
      <c r="O165" s="56">
        <f t="shared" si="31"/>
        <v>33.774834437086092</v>
      </c>
      <c r="P165" s="56">
        <f t="shared" si="32"/>
        <v>62.962962962962962</v>
      </c>
      <c r="Q165" s="56">
        <f t="shared" si="33"/>
        <v>37.037037037037038</v>
      </c>
      <c r="R165" s="56">
        <f t="shared" si="34"/>
        <v>66.225165562913915</v>
      </c>
      <c r="S165" s="57">
        <f t="shared" si="35"/>
        <v>-3.2622025999509461</v>
      </c>
      <c r="T165" s="57">
        <f t="shared" si="36"/>
        <v>-3.2622025999509532</v>
      </c>
      <c r="U165" t="s">
        <v>52</v>
      </c>
      <c r="V165" t="s">
        <v>103</v>
      </c>
      <c r="X165" t="s">
        <v>474</v>
      </c>
      <c r="Y165" s="42" t="s">
        <v>497</v>
      </c>
    </row>
    <row r="166" spans="1:25" ht="15" x14ac:dyDescent="0.25">
      <c r="A166">
        <v>1.58</v>
      </c>
      <c r="B166">
        <v>2.5</v>
      </c>
      <c r="C166" s="45">
        <f t="shared" si="28"/>
        <v>3.2911392405063244E-2</v>
      </c>
      <c r="D166" s="46">
        <f>IF(OR($A166="",$B166=""),"",A166*'MPTO_working_2-way'!$G165)</f>
        <v>1.6319999999999999</v>
      </c>
      <c r="E166" s="48">
        <f>IF(OR($A166="",$B166=""),"",B166*'MPTO_working_2-way'!$G165)</f>
        <v>2.5822784810126582</v>
      </c>
      <c r="F166" s="46">
        <f>IF(OR($A166="",$B166=""),"",'MPTO_working_2-way'!D165)</f>
        <v>1.62217659137577</v>
      </c>
      <c r="G166" s="48">
        <f>IF(OR($A166="",$B166=""),"",'MPTO_working_2-way'!E165)</f>
        <v>2.6072607260726071</v>
      </c>
      <c r="H166" s="46">
        <f>IF(OR($A166="",$B166=""),"",'OddsRatio_working_2-way'!M165)</f>
        <v>1.6218252702059208</v>
      </c>
      <c r="I166" s="46">
        <f>IF(OR($A166="",$B166=""),"",'OddsRatio_working_2-way'!N165)</f>
        <v>2.6081688022566918</v>
      </c>
      <c r="J166" s="46">
        <f>IF('Log_working_2-way'!$D165="","",A166^('Log_working_2-way'!$D165))</f>
        <v>1.6173569217090376</v>
      </c>
      <c r="K166" s="48">
        <f>IF('Log_working_2-way'!$D165="","",B166^('Log_working_2-way'!$D165))</f>
        <v>2.6198085173024386</v>
      </c>
      <c r="L166" s="55">
        <f t="shared" si="29"/>
        <v>0.61274509803921573</v>
      </c>
      <c r="M166" s="55">
        <f t="shared" si="30"/>
        <v>0.38725490196078433</v>
      </c>
      <c r="N166" s="56">
        <v>100</v>
      </c>
      <c r="O166" s="56">
        <f t="shared" si="31"/>
        <v>36.708860759493668</v>
      </c>
      <c r="P166" s="56">
        <f t="shared" si="32"/>
        <v>60</v>
      </c>
      <c r="Q166" s="56">
        <f t="shared" si="33"/>
        <v>40</v>
      </c>
      <c r="R166" s="56">
        <f t="shared" si="34"/>
        <v>63.291139240506325</v>
      </c>
      <c r="S166" s="57">
        <f t="shared" si="35"/>
        <v>-3.2911392405063324</v>
      </c>
      <c r="T166" s="57">
        <f t="shared" si="36"/>
        <v>-3.2911392405063253</v>
      </c>
      <c r="U166" t="s">
        <v>450</v>
      </c>
      <c r="V166" t="s">
        <v>451</v>
      </c>
      <c r="X166" t="s">
        <v>474</v>
      </c>
      <c r="Y166" s="42" t="s">
        <v>480</v>
      </c>
    </row>
    <row r="167" spans="1:25" ht="15" x14ac:dyDescent="0.25">
      <c r="A167">
        <v>1.5</v>
      </c>
      <c r="B167">
        <v>2.7</v>
      </c>
      <c r="C167" s="45">
        <f t="shared" si="28"/>
        <v>3.7037037037036979E-2</v>
      </c>
      <c r="D167" s="46">
        <f>IF(OR($A167="",$B167=""),"",A167*'MPTO_working_2-way'!$G166)</f>
        <v>1.5555555555555554</v>
      </c>
      <c r="E167" s="48">
        <f>IF(OR($A167="",$B167=""),"",B167*'MPTO_working_2-way'!$G166)</f>
        <v>2.8</v>
      </c>
      <c r="F167" s="46">
        <f>IF(OR($A167="",$B167=""),"",'MPTO_working_2-way'!D166)</f>
        <v>1.5428571428571427</v>
      </c>
      <c r="G167" s="48">
        <f>IF(OR($A167="",$B167=""),"",'MPTO_working_2-way'!E166)</f>
        <v>2.8421052631578947</v>
      </c>
      <c r="H167" s="46">
        <f>IF(OR($A167="",$B167=""),"",'OddsRatio_working_2-way'!M166)</f>
        <v>1.5423261445466403</v>
      </c>
      <c r="I167" s="46">
        <f>IF(OR($A167="",$B167=""),"",'OddsRatio_working_2-way'!N166)</f>
        <v>2.8439088914585766</v>
      </c>
      <c r="J167" s="46">
        <f>IF('Log_working_2-way'!$D166="","",A167^('Log_working_2-way'!$D166))</f>
        <v>1.5365175706215548</v>
      </c>
      <c r="K167" s="48">
        <f>IF('Log_working_2-way'!$D166="","",B167^('Log_working_2-way'!$D166))</f>
        <v>2.8638718557551206</v>
      </c>
      <c r="L167" s="55">
        <f t="shared" si="29"/>
        <v>0.6428571428571429</v>
      </c>
      <c r="M167" s="55">
        <f t="shared" si="30"/>
        <v>0.35714285714285715</v>
      </c>
      <c r="N167" s="56">
        <v>100</v>
      </c>
      <c r="O167" s="56">
        <f t="shared" si="31"/>
        <v>33.333333333333329</v>
      </c>
      <c r="P167" s="56">
        <f t="shared" si="32"/>
        <v>62.962962962962962</v>
      </c>
      <c r="Q167" s="56">
        <f t="shared" si="33"/>
        <v>37.037037037037038</v>
      </c>
      <c r="R167" s="56">
        <f t="shared" si="34"/>
        <v>66.666666666666657</v>
      </c>
      <c r="S167" s="57">
        <f t="shared" si="35"/>
        <v>-3.7037037037037095</v>
      </c>
      <c r="T167" s="57">
        <f t="shared" si="36"/>
        <v>-3.7037037037036953</v>
      </c>
      <c r="U167" t="s">
        <v>452</v>
      </c>
      <c r="V167" t="s">
        <v>453</v>
      </c>
      <c r="X167" t="s">
        <v>474</v>
      </c>
      <c r="Y167" s="42" t="s">
        <v>495</v>
      </c>
    </row>
    <row r="168" spans="1:25" ht="15" x14ac:dyDescent="0.25">
      <c r="A168">
        <v>1.71</v>
      </c>
      <c r="B168">
        <v>2.2200000000000002</v>
      </c>
      <c r="C168" s="45">
        <f t="shared" si="28"/>
        <v>3.5245772087877381E-2</v>
      </c>
      <c r="D168" s="46">
        <f>IF(OR($A168="",$B168=""),"",A168*'MPTO_working_2-way'!$G167)</f>
        <v>1.7702702702702702</v>
      </c>
      <c r="E168" s="48">
        <f>IF(OR($A168="",$B168=""),"",B168*'MPTO_working_2-way'!$G167)</f>
        <v>2.2982456140350882</v>
      </c>
      <c r="F168" s="46">
        <f>IF(OR($A168="",$B168=""),"",'MPTO_working_2-way'!D167)</f>
        <v>1.7631322279503969</v>
      </c>
      <c r="G168" s="48">
        <f>IF(OR($A168="",$B168=""),"",'MPTO_working_2-way'!E167)</f>
        <v>2.3103888990323171</v>
      </c>
      <c r="H168" s="46">
        <f>IF(OR($A168="",$B168=""),"",'OddsRatio_working_2-way'!M167)</f>
        <v>1.7628677559805201</v>
      </c>
      <c r="I168" s="46">
        <f>IF(OR($A168="",$B168=""),"",'OddsRatio_working_2-way'!N167)</f>
        <v>2.310843186332725</v>
      </c>
      <c r="J168" s="46">
        <f>IF('Log_working_2-way'!$D167="","",A168^('Log_working_2-way'!$D167))</f>
        <v>1.7596240997267032</v>
      </c>
      <c r="K168" s="48">
        <f>IF('Log_working_2-way'!$D167="","",B168^('Log_working_2-way'!$D167))</f>
        <v>2.3164405926032319</v>
      </c>
      <c r="L168" s="55">
        <f t="shared" si="29"/>
        <v>0.56488549618320616</v>
      </c>
      <c r="M168" s="55">
        <f t="shared" si="30"/>
        <v>0.43511450381679379</v>
      </c>
      <c r="N168" s="56">
        <v>100</v>
      </c>
      <c r="O168" s="56">
        <f t="shared" si="31"/>
        <v>41.520467836257311</v>
      </c>
      <c r="P168" s="56">
        <f t="shared" si="32"/>
        <v>54.954954954954964</v>
      </c>
      <c r="Q168" s="56">
        <f t="shared" si="33"/>
        <v>45.045045045045043</v>
      </c>
      <c r="R168" s="56">
        <f t="shared" si="34"/>
        <v>58.479532163742689</v>
      </c>
      <c r="S168" s="57">
        <f t="shared" si="35"/>
        <v>-3.5245772087877327</v>
      </c>
      <c r="T168" s="57">
        <f t="shared" si="36"/>
        <v>-3.5245772087877256</v>
      </c>
      <c r="U168" t="s">
        <v>454</v>
      </c>
      <c r="V168" t="s">
        <v>455</v>
      </c>
      <c r="X168" t="s">
        <v>474</v>
      </c>
      <c r="Y168" s="42" t="s">
        <v>478</v>
      </c>
    </row>
    <row r="169" spans="1:25" ht="15" x14ac:dyDescent="0.25">
      <c r="A169">
        <v>1.53</v>
      </c>
      <c r="B169">
        <v>2.61</v>
      </c>
      <c r="C169" s="45">
        <f t="shared" si="28"/>
        <v>3.6736533693937368E-2</v>
      </c>
      <c r="D169" s="46">
        <f>IF(OR($A169="",$B169=""),"",A169*'MPTO_working_2-way'!$G168)</f>
        <v>1.5862068965517242</v>
      </c>
      <c r="E169" s="48">
        <f>IF(OR($A169="",$B169=""),"",B169*'MPTO_working_2-way'!$G168)</f>
        <v>2.7058823529411762</v>
      </c>
      <c r="F169" s="46">
        <f>IF(OR($A169="",$B169=""),"",'MPTO_working_2-way'!D168)</f>
        <v>1.5742416178818521</v>
      </c>
      <c r="G169" s="48">
        <f>IF(OR($A169="",$B169=""),"",'MPTO_working_2-way'!E168)</f>
        <v>2.7414272474513437</v>
      </c>
      <c r="H169" s="46">
        <f>IF(OR($A169="",$B169=""),"",'OddsRatio_working_2-way'!M168)</f>
        <v>1.5737530362306167</v>
      </c>
      <c r="I169" s="46">
        <f>IF(OR($A169="",$B169=""),"",'OddsRatio_working_2-way'!N168)</f>
        <v>2.7429101666628148</v>
      </c>
      <c r="J169" s="46">
        <f>IF('Log_working_2-way'!$D168="","",A169^('Log_working_2-way'!$D168))</f>
        <v>1.5682892622360389</v>
      </c>
      <c r="K169" s="48">
        <f>IF('Log_working_2-way'!$D168="","",B169^('Log_working_2-way'!$D168))</f>
        <v>2.7596672442217889</v>
      </c>
      <c r="L169" s="55">
        <f t="shared" si="29"/>
        <v>0.63043478260869568</v>
      </c>
      <c r="M169" s="55">
        <f t="shared" si="30"/>
        <v>0.36956521739130438</v>
      </c>
      <c r="N169" s="56">
        <v>100</v>
      </c>
      <c r="O169" s="56">
        <f t="shared" si="31"/>
        <v>34.640522875816991</v>
      </c>
      <c r="P169" s="56">
        <f t="shared" si="32"/>
        <v>61.685823754789276</v>
      </c>
      <c r="Q169" s="56">
        <f t="shared" si="33"/>
        <v>38.314176245210732</v>
      </c>
      <c r="R169" s="56">
        <f t="shared" si="34"/>
        <v>65.359477124183002</v>
      </c>
      <c r="S169" s="57">
        <f t="shared" si="35"/>
        <v>-3.6736533693937403</v>
      </c>
      <c r="T169" s="57">
        <f t="shared" si="36"/>
        <v>-3.6736533693937261</v>
      </c>
      <c r="U169" t="s">
        <v>456</v>
      </c>
      <c r="V169" t="s">
        <v>457</v>
      </c>
      <c r="X169" t="s">
        <v>474</v>
      </c>
      <c r="Y169" s="42" t="s">
        <v>482</v>
      </c>
    </row>
    <row r="170" spans="1:25" ht="15" x14ac:dyDescent="0.25">
      <c r="A170">
        <v>1.58</v>
      </c>
      <c r="B170">
        <v>2.4900000000000002</v>
      </c>
      <c r="C170" s="45">
        <f t="shared" si="28"/>
        <v>3.4517818107874465E-2</v>
      </c>
      <c r="D170" s="46">
        <f>IF(OR($A170="",$B170=""),"",A170*'MPTO_working_2-way'!$G169)</f>
        <v>1.6345381526104417</v>
      </c>
      <c r="E170" s="48">
        <f>IF(OR($A170="",$B170=""),"",B170*'MPTO_working_2-way'!$G169)</f>
        <v>2.5759493670886076</v>
      </c>
      <c r="F170" s="46">
        <f>IF(OR($A170="",$B170=""),"",'MPTO_working_2-way'!D169)</f>
        <v>1.6242929689112753</v>
      </c>
      <c r="G170" s="48">
        <f>IF(OR($A170="",$B170=""),"",'MPTO_working_2-way'!E169)</f>
        <v>2.6018120494676276</v>
      </c>
      <c r="H170" s="46">
        <f>IF(OR($A170="",$B170=""),"",'OddsRatio_working_2-way'!M169)</f>
        <v>1.6239084427754149</v>
      </c>
      <c r="I170" s="46">
        <f>IF(OR($A170="",$B170=""),"",'OddsRatio_working_2-way'!N169)</f>
        <v>2.6027992754058067</v>
      </c>
      <c r="J170" s="46">
        <f>IF('Log_working_2-way'!$D169="","",A170^('Log_working_2-way'!$D169))</f>
        <v>1.6192445352091833</v>
      </c>
      <c r="K170" s="48">
        <f>IF('Log_working_2-way'!$D169="","",B170^('Log_working_2-way'!$D169))</f>
        <v>2.6148709324694677</v>
      </c>
      <c r="L170" s="55">
        <f t="shared" si="29"/>
        <v>0.6117936117936118</v>
      </c>
      <c r="M170" s="55">
        <f t="shared" si="30"/>
        <v>0.3882063882063882</v>
      </c>
      <c r="N170" s="56">
        <v>100</v>
      </c>
      <c r="O170" s="56">
        <f t="shared" si="31"/>
        <v>36.708860759493668</v>
      </c>
      <c r="P170" s="56">
        <f t="shared" si="32"/>
        <v>59.839357429718881</v>
      </c>
      <c r="Q170" s="56">
        <f t="shared" si="33"/>
        <v>40.160642570281119</v>
      </c>
      <c r="R170" s="56">
        <f t="shared" si="34"/>
        <v>63.291139240506325</v>
      </c>
      <c r="S170" s="57">
        <f t="shared" si="35"/>
        <v>-3.4517818107874518</v>
      </c>
      <c r="T170" s="57">
        <f t="shared" si="36"/>
        <v>-3.4517818107874447</v>
      </c>
      <c r="U170" t="s">
        <v>458</v>
      </c>
      <c r="V170" t="s">
        <v>459</v>
      </c>
      <c r="X170" t="s">
        <v>474</v>
      </c>
      <c r="Y170" s="53" t="s">
        <v>478</v>
      </c>
    </row>
    <row r="171" spans="1:25" ht="15" x14ac:dyDescent="0.25">
      <c r="A171">
        <v>1.56</v>
      </c>
      <c r="B171">
        <v>2.52</v>
      </c>
      <c r="C171" s="45">
        <f t="shared" si="28"/>
        <v>3.7851037851037717E-2</v>
      </c>
      <c r="D171" s="46">
        <f>IF(OR($A171="",$B171=""),"",A171*'MPTO_working_2-way'!$G170)</f>
        <v>1.6190476190476188</v>
      </c>
      <c r="E171" s="48">
        <f>IF(OR($A171="",$B171=""),"",B171*'MPTO_working_2-way'!$G170)</f>
        <v>2.615384615384615</v>
      </c>
      <c r="F171" s="46">
        <f>IF(OR($A171="",$B171=""),"",'MPTO_working_2-way'!D170)</f>
        <v>1.6074582924435721</v>
      </c>
      <c r="G171" s="48">
        <f>IF(OR($A171="",$B171=""),"",'MPTO_working_2-way'!E170)</f>
        <v>2.646203554119547</v>
      </c>
      <c r="H171" s="46">
        <f>IF(OR($A171="",$B171=""),"",'OddsRatio_working_2-way'!M170)</f>
        <v>1.6069769786668839</v>
      </c>
      <c r="I171" s="46">
        <f>IF(OR($A171="",$B171=""),"",'OddsRatio_working_2-way'!N170)</f>
        <v>2.6475089420958278</v>
      </c>
      <c r="J171" s="46">
        <f>IF('Log_working_2-way'!$D170="","",A171^('Log_working_2-way'!$D170))</f>
        <v>1.6016888165654291</v>
      </c>
      <c r="K171" s="48">
        <f>IF('Log_working_2-way'!$D170="","",B171^('Log_working_2-way'!$D170))</f>
        <v>2.6619886766517245</v>
      </c>
      <c r="L171" s="55">
        <f t="shared" si="29"/>
        <v>0.61764705882352944</v>
      </c>
      <c r="M171" s="55">
        <f t="shared" si="30"/>
        <v>0.38235294117647067</v>
      </c>
      <c r="N171" s="56">
        <v>100</v>
      </c>
      <c r="O171" s="56">
        <f t="shared" si="31"/>
        <v>35.897435897435898</v>
      </c>
      <c r="P171" s="56">
        <f t="shared" si="32"/>
        <v>60.317460317460316</v>
      </c>
      <c r="Q171" s="56">
        <f t="shared" si="33"/>
        <v>39.682539682539684</v>
      </c>
      <c r="R171" s="56">
        <f t="shared" si="34"/>
        <v>64.102564102564102</v>
      </c>
      <c r="S171" s="57">
        <f t="shared" si="35"/>
        <v>-3.7851037851037859</v>
      </c>
      <c r="T171" s="57">
        <f t="shared" si="36"/>
        <v>-3.7851037851037859</v>
      </c>
      <c r="U171" t="s">
        <v>460</v>
      </c>
      <c r="V171" t="s">
        <v>461</v>
      </c>
      <c r="X171" t="s">
        <v>474</v>
      </c>
      <c r="Y171" s="42" t="s">
        <v>484</v>
      </c>
    </row>
    <row r="172" spans="1:25" ht="15" x14ac:dyDescent="0.25">
      <c r="A172">
        <v>1.51</v>
      </c>
      <c r="B172">
        <v>2.65</v>
      </c>
      <c r="C172" s="45">
        <f t="shared" si="28"/>
        <v>3.9610146195176998E-2</v>
      </c>
      <c r="D172" s="46">
        <f>IF(OR($A172="",$B172=""),"",A172*'MPTO_working_2-way'!$G171)</f>
        <v>1.5698113207547173</v>
      </c>
      <c r="E172" s="48">
        <f>IF(OR($A172="",$B172=""),"",B172*'MPTO_working_2-way'!$G171)</f>
        <v>2.7549668874172188</v>
      </c>
      <c r="F172" s="46">
        <f>IF(OR($A172="",$B172=""),"",'MPTO_working_2-way'!D171)</f>
        <v>1.5565496450452205</v>
      </c>
      <c r="G172" s="48">
        <f>IF(OR($A172="",$B172=""),"",'MPTO_working_2-way'!E171)</f>
        <v>2.7967849030228904</v>
      </c>
      <c r="H172" s="46">
        <f>IF(OR($A172="",$B172=""),"",'OddsRatio_working_2-way'!M171)</f>
        <v>1.5559594491425695</v>
      </c>
      <c r="I172" s="46">
        <f>IF(OR($A172="",$B172=""),"",'OddsRatio_working_2-way'!N171)</f>
        <v>2.7986923354612547</v>
      </c>
      <c r="J172" s="46">
        <f>IF('Log_working_2-way'!$D171="","",A172^('Log_working_2-way'!$D171))</f>
        <v>1.5498902372228578</v>
      </c>
      <c r="K172" s="48">
        <f>IF('Log_working_2-way'!$D171="","",B172^('Log_working_2-way'!$D171))</f>
        <v>2.8185447427650114</v>
      </c>
      <c r="L172" s="55">
        <f t="shared" si="29"/>
        <v>0.63701923076923062</v>
      </c>
      <c r="M172" s="55">
        <f t="shared" si="30"/>
        <v>0.36298076923076922</v>
      </c>
      <c r="N172" s="56">
        <v>100</v>
      </c>
      <c r="O172" s="56">
        <f t="shared" si="31"/>
        <v>33.774834437086092</v>
      </c>
      <c r="P172" s="56">
        <f t="shared" si="32"/>
        <v>62.264150943396231</v>
      </c>
      <c r="Q172" s="56">
        <f t="shared" si="33"/>
        <v>37.735849056603776</v>
      </c>
      <c r="R172" s="56">
        <f t="shared" si="34"/>
        <v>66.225165562913915</v>
      </c>
      <c r="S172" s="57">
        <f t="shared" si="35"/>
        <v>-3.9610146195176839</v>
      </c>
      <c r="T172" s="57">
        <f t="shared" si="36"/>
        <v>-3.9610146195176839</v>
      </c>
      <c r="U172" t="s">
        <v>462</v>
      </c>
      <c r="V172" t="s">
        <v>463</v>
      </c>
      <c r="X172" t="s">
        <v>474</v>
      </c>
      <c r="Y172" s="42" t="s">
        <v>496</v>
      </c>
    </row>
    <row r="173" spans="1:25" ht="15" x14ac:dyDescent="0.25">
      <c r="A173">
        <v>2.15</v>
      </c>
      <c r="B173">
        <v>1.78</v>
      </c>
      <c r="C173" s="45">
        <f t="shared" si="28"/>
        <v>2.6914031878756184E-2</v>
      </c>
      <c r="D173" s="46">
        <f>IF(OR($A173="",$B173=""),"",A173*'MPTO_working_2-way'!$G172)</f>
        <v>2.2078651685393256</v>
      </c>
      <c r="E173" s="48">
        <f>IF(OR($A173="",$B173=""),"",B173*'MPTO_working_2-way'!$G172)</f>
        <v>1.827906976744186</v>
      </c>
      <c r="F173" s="46">
        <f>IF(OR($A173="",$B173=""),"",'MPTO_working_2-way'!D172)</f>
        <v>2.2140584321666186</v>
      </c>
      <c r="G173" s="48">
        <f>IF(OR($A173="",$B173=""),"",'MPTO_working_2-way'!E172)</f>
        <v>1.8236835835120324</v>
      </c>
      <c r="H173" s="46">
        <f>IF(OR($A173="",$B173=""),"",'OddsRatio_working_2-way'!M172)</f>
        <v>2.214231845389905</v>
      </c>
      <c r="I173" s="46">
        <f>IF(OR($A173="",$B173=""),"",'OddsRatio_working_2-way'!N172)</f>
        <v>1.8235659473079355</v>
      </c>
      <c r="J173" s="46">
        <f>IF('Log_working_2-way'!$D172="","",A173^('Log_working_2-way'!$D172))</f>
        <v>2.2170516788166044</v>
      </c>
      <c r="K173" s="48">
        <f>IF('Log_working_2-way'!$D172="","",B173^('Log_working_2-way'!$D172))</f>
        <v>1.821657795971604</v>
      </c>
      <c r="L173" s="55">
        <f t="shared" si="29"/>
        <v>0.45292620865139954</v>
      </c>
      <c r="M173" s="55">
        <f t="shared" si="30"/>
        <v>0.54707379134860057</v>
      </c>
      <c r="N173" s="56">
        <v>100</v>
      </c>
      <c r="O173" s="56">
        <f t="shared" si="31"/>
        <v>53.488372093023258</v>
      </c>
      <c r="P173" s="56">
        <f t="shared" si="32"/>
        <v>43.820224719101127</v>
      </c>
      <c r="Q173" s="56">
        <f t="shared" si="33"/>
        <v>56.17977528089888</v>
      </c>
      <c r="R173" s="56">
        <f t="shared" si="34"/>
        <v>46.511627906976742</v>
      </c>
      <c r="S173" s="57">
        <f t="shared" si="35"/>
        <v>-2.6914031878756219</v>
      </c>
      <c r="T173" s="57">
        <f t="shared" si="36"/>
        <v>-2.6914031878756148</v>
      </c>
      <c r="U173" t="s">
        <v>176</v>
      </c>
      <c r="V173" t="s">
        <v>150</v>
      </c>
      <c r="X173" t="s">
        <v>474</v>
      </c>
      <c r="Y173" s="42" t="s">
        <v>480</v>
      </c>
    </row>
    <row r="174" spans="1:25" ht="15" x14ac:dyDescent="0.25">
      <c r="A174">
        <v>1.86</v>
      </c>
      <c r="B174">
        <v>2.06</v>
      </c>
      <c r="C174" s="45">
        <f t="shared" si="28"/>
        <v>2.3071301806034006E-2</v>
      </c>
      <c r="D174" s="46">
        <f>IF(OR($A174="",$B174=""),"",A174*'MPTO_working_2-way'!$G173)</f>
        <v>1.9029126213592233</v>
      </c>
      <c r="E174" s="48">
        <f>IF(OR($A174="",$B174=""),"",B174*'MPTO_working_2-way'!$G173)</f>
        <v>2.10752688172043</v>
      </c>
      <c r="F174" s="46">
        <f>IF(OR($A174="",$B174=""),"",'MPTO_working_2-way'!D173)</f>
        <v>1.9007838079174522</v>
      </c>
      <c r="G174" s="48">
        <f>IF(OR($A174="",$B174=""),"",'MPTO_working_2-way'!E173)</f>
        <v>2.1101442890186144</v>
      </c>
      <c r="H174" s="46">
        <f>IF(OR($A174="",$B174=""),"",'OddsRatio_working_2-way'!M173)</f>
        <v>1.9007334537569818</v>
      </c>
      <c r="I174" s="46">
        <f>IF(OR($A174="",$B174=""),"",'OddsRatio_working_2-way'!N173)</f>
        <v>2.1102063499795354</v>
      </c>
      <c r="J174" s="46">
        <f>IF('Log_working_2-way'!$D173="","",A174^('Log_working_2-way'!$D173))</f>
        <v>1.8997740637852691</v>
      </c>
      <c r="K174" s="48">
        <f>IF('Log_working_2-way'!$D173="","",B174^('Log_working_2-way'!$D173))</f>
        <v>2.1113901147506824</v>
      </c>
      <c r="L174" s="55">
        <f t="shared" si="29"/>
        <v>0.52551020408163263</v>
      </c>
      <c r="M174" s="55">
        <f t="shared" si="30"/>
        <v>0.47448979591836737</v>
      </c>
      <c r="N174" s="56">
        <v>100</v>
      </c>
      <c r="O174" s="56">
        <f t="shared" si="31"/>
        <v>46.236559139784944</v>
      </c>
      <c r="P174" s="56">
        <f t="shared" si="32"/>
        <v>51.456310679611654</v>
      </c>
      <c r="Q174" s="56">
        <f t="shared" si="33"/>
        <v>48.543689320388353</v>
      </c>
      <c r="R174" s="56">
        <f t="shared" si="34"/>
        <v>53.763440860215049</v>
      </c>
      <c r="S174" s="57">
        <f t="shared" si="35"/>
        <v>-2.3071301806034086</v>
      </c>
      <c r="T174" s="57">
        <f t="shared" si="36"/>
        <v>-2.3071301806033944</v>
      </c>
      <c r="U174" t="s">
        <v>110</v>
      </c>
      <c r="V174" t="s">
        <v>113</v>
      </c>
      <c r="X174" t="s">
        <v>474</v>
      </c>
      <c r="Y174" s="42" t="s">
        <v>480</v>
      </c>
    </row>
    <row r="175" spans="1:25" ht="15" x14ac:dyDescent="0.25">
      <c r="A175">
        <v>2.5499999999999998</v>
      </c>
      <c r="B175">
        <v>1.57</v>
      </c>
      <c r="C175" s="45">
        <f t="shared" si="28"/>
        <v>2.9099537904333728E-2</v>
      </c>
      <c r="D175" s="46">
        <f>IF(OR($A175="",$B175=""),"",A175*'MPTO_working_2-way'!$G174)</f>
        <v>2.6242038216560508</v>
      </c>
      <c r="E175" s="48">
        <f>IF(OR($A175="",$B175=""),"",B175*'MPTO_working_2-way'!$G174)</f>
        <v>1.615686274509804</v>
      </c>
      <c r="F175" s="46">
        <f>IF(OR($A175="",$B175=""),"",'MPTO_working_2-way'!D174)</f>
        <v>2.6482553332230858</v>
      </c>
      <c r="G175" s="48">
        <f>IF(OR($A175="",$B175=""),"",'MPTO_working_2-way'!E174)</f>
        <v>1.606702116986054</v>
      </c>
      <c r="H175" s="46">
        <f>IF(OR($A175="",$B175=""),"",'OddsRatio_working_2-way'!M174)</f>
        <v>2.6490294859747152</v>
      </c>
      <c r="I175" s="46">
        <f>IF(OR($A175="",$B175=""),"",'OddsRatio_working_2-way'!N174)</f>
        <v>1.6064172948423148</v>
      </c>
      <c r="J175" s="46">
        <f>IF('Log_working_2-way'!$D174="","",A175^('Log_working_2-way'!$D174))</f>
        <v>2.6602016344536126</v>
      </c>
      <c r="K175" s="48">
        <f>IF('Log_working_2-way'!$D174="","",B175^('Log_working_2-way'!$D174))</f>
        <v>1.602336474827694</v>
      </c>
      <c r="L175" s="55">
        <f t="shared" si="29"/>
        <v>0.38106796116504854</v>
      </c>
      <c r="M175" s="55">
        <f t="shared" si="30"/>
        <v>0.6189320388349514</v>
      </c>
      <c r="N175" s="56">
        <v>100</v>
      </c>
      <c r="O175" s="56">
        <f t="shared" si="31"/>
        <v>60.784313725490193</v>
      </c>
      <c r="P175" s="56">
        <f t="shared" si="32"/>
        <v>36.30573248407643</v>
      </c>
      <c r="Q175" s="56">
        <f t="shared" si="33"/>
        <v>63.694267515923563</v>
      </c>
      <c r="R175" s="56">
        <f t="shared" si="34"/>
        <v>39.215686274509807</v>
      </c>
      <c r="S175" s="57">
        <f t="shared" si="35"/>
        <v>-2.9099537904333701</v>
      </c>
      <c r="T175" s="57">
        <f t="shared" si="36"/>
        <v>-2.9099537904333772</v>
      </c>
      <c r="U175" t="s">
        <v>59</v>
      </c>
      <c r="V175" t="s">
        <v>177</v>
      </c>
      <c r="X175" t="s">
        <v>474</v>
      </c>
      <c r="Y175" s="53" t="s">
        <v>485</v>
      </c>
    </row>
    <row r="176" spans="1:25" ht="15" x14ac:dyDescent="0.25">
      <c r="A176">
        <v>1.33</v>
      </c>
      <c r="B176">
        <v>3.48</v>
      </c>
      <c r="C176" s="45">
        <f t="shared" si="28"/>
        <v>3.9236021087200701E-2</v>
      </c>
      <c r="D176" s="46">
        <f>IF(OR($A176="",$B176=""),"",A176*'MPTO_working_2-way'!$G175)</f>
        <v>1.382183908045977</v>
      </c>
      <c r="E176" s="48">
        <f>IF(OR($A176="",$B176=""),"",B176*'MPTO_working_2-way'!$G175)</f>
        <v>3.6165413533834583</v>
      </c>
      <c r="F176" s="46">
        <f>IF(OR($A176="",$B176=""),"",'MPTO_working_2-way'!D175)</f>
        <v>1.365632007553405</v>
      </c>
      <c r="G176" s="48">
        <f>IF(OR($A176="",$B176=""),"",'MPTO_working_2-way'!E175)</f>
        <v>3.7349903163331177</v>
      </c>
      <c r="H176" s="46">
        <f>IF(OR($A176="",$B176=""),"",'OddsRatio_working_2-way'!M175)</f>
        <v>1.3647800928354403</v>
      </c>
      <c r="I176" s="46">
        <f>IF(OR($A176="",$B176=""),"",'OddsRatio_working_2-way'!N175)</f>
        <v>3.7413776673693677</v>
      </c>
      <c r="J176" s="46">
        <f>IF('Log_working_2-way'!$D175="","",A176^('Log_working_2-way'!$D175))</f>
        <v>1.3570721449265839</v>
      </c>
      <c r="K176" s="48">
        <f>IF('Log_working_2-way'!$D175="","",B176^('Log_working_2-way'!$D175))</f>
        <v>3.800554493548189</v>
      </c>
      <c r="L176" s="55">
        <f t="shared" si="29"/>
        <v>0.72349272349272353</v>
      </c>
      <c r="M176" s="55">
        <f t="shared" si="30"/>
        <v>0.27650727650727652</v>
      </c>
      <c r="N176" s="56">
        <v>100</v>
      </c>
      <c r="O176" s="56">
        <f t="shared" si="31"/>
        <v>24.81203007518797</v>
      </c>
      <c r="P176" s="56">
        <f t="shared" si="32"/>
        <v>71.264367816091948</v>
      </c>
      <c r="Q176" s="56">
        <f t="shared" si="33"/>
        <v>28.735632183908045</v>
      </c>
      <c r="R176" s="56">
        <f t="shared" si="34"/>
        <v>75.187969924812023</v>
      </c>
      <c r="S176" s="57">
        <f t="shared" si="35"/>
        <v>-3.9236021087200754</v>
      </c>
      <c r="T176" s="57">
        <f t="shared" si="36"/>
        <v>-3.9236021087200754</v>
      </c>
      <c r="U176" t="s">
        <v>114</v>
      </c>
      <c r="V176" t="s">
        <v>153</v>
      </c>
      <c r="X176" t="s">
        <v>474</v>
      </c>
      <c r="Y176" s="42" t="s">
        <v>486</v>
      </c>
    </row>
    <row r="177" spans="1:25" ht="15" x14ac:dyDescent="0.25">
      <c r="A177">
        <v>2.4500000000000002</v>
      </c>
      <c r="B177">
        <v>1.58</v>
      </c>
      <c r="C177" s="45">
        <f t="shared" si="28"/>
        <v>4.1074657711185569E-2</v>
      </c>
      <c r="D177" s="46">
        <f>IF(OR($A177="",$B177=""),"",A177*'MPTO_working_2-way'!$G176)</f>
        <v>2.5506329113924049</v>
      </c>
      <c r="E177" s="48">
        <f>IF(OR($A177="",$B177=""),"",B177*'MPTO_working_2-way'!$G176)</f>
        <v>1.6448979591836732</v>
      </c>
      <c r="F177" s="46">
        <f>IF(OR($A177="",$B177=""),"",'MPTO_working_2-way'!D176)</f>
        <v>2.5798067310896364</v>
      </c>
      <c r="G177" s="48">
        <f>IF(OR($A177="",$B177=""),"",'MPTO_working_2-way'!E176)</f>
        <v>1.6329888209238554</v>
      </c>
      <c r="H177" s="46">
        <f>IF(OR($A177="",$B177=""),"",'OddsRatio_working_2-way'!M176)</f>
        <v>2.5811388300841895</v>
      </c>
      <c r="I177" s="46">
        <f>IF(OR($A177="",$B177=""),"",'OddsRatio_working_2-way'!N176)</f>
        <v>1.6324555320336758</v>
      </c>
      <c r="J177" s="46">
        <f>IF('Log_working_2-way'!$D176="","",A177^('Log_working_2-way'!$D176))</f>
        <v>2.5948557176921749</v>
      </c>
      <c r="K177" s="48">
        <f>IF('Log_working_2-way'!$D176="","",B177^('Log_working_2-way'!$D176))</f>
        <v>1.6270159669657038</v>
      </c>
      <c r="L177" s="55">
        <f t="shared" si="29"/>
        <v>0.39205955334987597</v>
      </c>
      <c r="M177" s="55">
        <f t="shared" si="30"/>
        <v>0.60794044665012414</v>
      </c>
      <c r="N177" s="56">
        <v>100</v>
      </c>
      <c r="O177" s="56">
        <f t="shared" si="31"/>
        <v>59.183673469387763</v>
      </c>
      <c r="P177" s="56">
        <f t="shared" si="32"/>
        <v>36.708860759493668</v>
      </c>
      <c r="Q177" s="56">
        <f t="shared" si="33"/>
        <v>63.291139240506325</v>
      </c>
      <c r="R177" s="56">
        <f t="shared" si="34"/>
        <v>40.816326530612237</v>
      </c>
      <c r="S177" s="57">
        <f t="shared" si="35"/>
        <v>-4.1074657711185623</v>
      </c>
      <c r="T177" s="57">
        <f t="shared" si="36"/>
        <v>-4.1074657711185694</v>
      </c>
      <c r="U177" t="s">
        <v>464</v>
      </c>
      <c r="V177" t="s">
        <v>115</v>
      </c>
      <c r="X177" t="s">
        <v>474</v>
      </c>
      <c r="Y177" s="42" t="s">
        <v>495</v>
      </c>
    </row>
    <row r="178" spans="1:25" ht="15" x14ac:dyDescent="0.25">
      <c r="A178">
        <v>2.71</v>
      </c>
      <c r="B178">
        <v>1.49</v>
      </c>
      <c r="C178" s="45">
        <f t="shared" si="28"/>
        <v>4.0144629634215834E-2</v>
      </c>
      <c r="D178" s="46">
        <f>IF(OR($A178="",$B178=""),"",A178*'MPTO_working_2-way'!$G177)</f>
        <v>2.8187919463087248</v>
      </c>
      <c r="E178" s="48">
        <f>IF(OR($A178="",$B178=""),"",B178*'MPTO_working_2-way'!$G177)</f>
        <v>1.5498154981549817</v>
      </c>
      <c r="F178" s="46">
        <f>IF(OR($A178="",$B178=""),"",'MPTO_working_2-way'!D177)</f>
        <v>2.8658930409169949</v>
      </c>
      <c r="G178" s="48">
        <f>IF(OR($A178="",$B178=""),"",'MPTO_working_2-way'!E177)</f>
        <v>1.5359364004640637</v>
      </c>
      <c r="H178" s="46">
        <f>IF(OR($A178="",$B178=""),"",'OddsRatio_working_2-way'!M177)</f>
        <v>2.8680995472317186</v>
      </c>
      <c r="I178" s="46">
        <f>IF(OR($A178="",$B178=""),"",'OddsRatio_working_2-way'!N177)</f>
        <v>1.5353033790313109</v>
      </c>
      <c r="J178" s="46">
        <f>IF('Log_working_2-way'!$D177="","",A178^('Log_working_2-way'!$D177))</f>
        <v>2.890561933011794</v>
      </c>
      <c r="K178" s="48">
        <f>IF('Log_working_2-way'!$D177="","",B178^('Log_working_2-way'!$D177))</f>
        <v>1.5289432641892824</v>
      </c>
      <c r="L178" s="55">
        <f t="shared" si="29"/>
        <v>0.35476190476190478</v>
      </c>
      <c r="M178" s="55">
        <f t="shared" si="30"/>
        <v>0.64523809523809517</v>
      </c>
      <c r="N178" s="56">
        <v>100</v>
      </c>
      <c r="O178" s="56">
        <f t="shared" si="31"/>
        <v>63.099630996309962</v>
      </c>
      <c r="P178" s="56">
        <f t="shared" si="32"/>
        <v>32.885906040268459</v>
      </c>
      <c r="Q178" s="56">
        <f t="shared" si="33"/>
        <v>67.114093959731548</v>
      </c>
      <c r="R178" s="56">
        <f t="shared" si="34"/>
        <v>36.900369003690038</v>
      </c>
      <c r="S178" s="57">
        <f t="shared" si="35"/>
        <v>-4.014462963421586</v>
      </c>
      <c r="T178" s="57">
        <f t="shared" si="36"/>
        <v>-4.0144629634215789</v>
      </c>
      <c r="U178" t="s">
        <v>161</v>
      </c>
      <c r="V178" t="s">
        <v>116</v>
      </c>
      <c r="X178" t="s">
        <v>474</v>
      </c>
      <c r="Y178" s="42" t="s">
        <v>483</v>
      </c>
    </row>
    <row r="179" spans="1:25" ht="15" x14ac:dyDescent="0.25">
      <c r="A179">
        <v>2.95</v>
      </c>
      <c r="B179">
        <v>1.42</v>
      </c>
      <c r="C179" s="45">
        <f t="shared" si="28"/>
        <v>4.3208402960133618E-2</v>
      </c>
      <c r="D179" s="46">
        <f>IF(OR($A179="",$B179=""),"",A179*'MPTO_working_2-way'!$G178)</f>
        <v>3.0774647887323945</v>
      </c>
      <c r="E179" s="48">
        <f>IF(OR($A179="",$B179=""),"",B179*'MPTO_working_2-way'!$G178)</f>
        <v>1.4813559322033896</v>
      </c>
      <c r="F179" s="46">
        <f>IF(OR($A179="",$B179=""),"",'MPTO_working_2-way'!D178)</f>
        <v>3.1508085746521246</v>
      </c>
      <c r="G179" s="48">
        <f>IF(OR($A179="",$B179=""),"",'MPTO_working_2-way'!E178)</f>
        <v>1.4649414233257561</v>
      </c>
      <c r="H179" s="46">
        <f>IF(OR($A179="",$B179=""),"",'OddsRatio_working_2-way'!M178)</f>
        <v>3.1547290184283359</v>
      </c>
      <c r="I179" s="46">
        <f>IF(OR($A179="",$B179=""),"",'OddsRatio_working_2-way'!N178)</f>
        <v>1.4640954808922568</v>
      </c>
      <c r="J179" s="46">
        <f>IF('Log_working_2-way'!$D178="","",A179^('Log_working_2-way'!$D178))</f>
        <v>3.1904478977614552</v>
      </c>
      <c r="K179" s="48">
        <f>IF('Log_working_2-way'!$D178="","",B179^('Log_working_2-way'!$D178))</f>
        <v>1.456527635749437</v>
      </c>
      <c r="L179" s="55">
        <f t="shared" si="29"/>
        <v>0.32494279176201374</v>
      </c>
      <c r="M179" s="55">
        <f t="shared" si="30"/>
        <v>0.67505720823798643</v>
      </c>
      <c r="N179" s="56">
        <v>100</v>
      </c>
      <c r="O179" s="56">
        <f t="shared" si="31"/>
        <v>66.101694915254228</v>
      </c>
      <c r="P179" s="56">
        <f t="shared" si="32"/>
        <v>29.577464788732396</v>
      </c>
      <c r="Q179" s="56">
        <f t="shared" si="33"/>
        <v>70.422535211267615</v>
      </c>
      <c r="R179" s="56">
        <f t="shared" si="34"/>
        <v>33.898305084745758</v>
      </c>
      <c r="S179" s="57">
        <f t="shared" si="35"/>
        <v>-4.3208402960133867</v>
      </c>
      <c r="T179" s="57">
        <f t="shared" si="36"/>
        <v>-4.3208402960133618</v>
      </c>
      <c r="U179" t="s">
        <v>119</v>
      </c>
      <c r="V179" t="s">
        <v>121</v>
      </c>
      <c r="X179" t="s">
        <v>474</v>
      </c>
      <c r="Y179" s="42" t="s">
        <v>487</v>
      </c>
    </row>
    <row r="180" spans="1:25" ht="15" x14ac:dyDescent="0.25">
      <c r="A180">
        <v>2.36</v>
      </c>
      <c r="B180">
        <v>1.63</v>
      </c>
      <c r="C180" s="45">
        <f t="shared" si="28"/>
        <v>3.7225746074659449E-2</v>
      </c>
      <c r="D180" s="46">
        <f>IF(OR($A180="",$B180=""),"",A180*'MPTO_working_2-way'!$G179)</f>
        <v>2.447852760736196</v>
      </c>
      <c r="E180" s="48">
        <f>IF(OR($A180="",$B180=""),"",B180*'MPTO_working_2-way'!$G179)</f>
        <v>1.6906779661016949</v>
      </c>
      <c r="F180" s="46">
        <f>IF(OR($A180="",$B180=""),"",'MPTO_working_2-way'!D179)</f>
        <v>2.4684291581108826</v>
      </c>
      <c r="G180" s="48">
        <f>IF(OR($A180="",$B180=""),"",'MPTO_working_2-way'!E179)</f>
        <v>1.6809998252053835</v>
      </c>
      <c r="H180" s="46">
        <f>IF(OR($A180="",$B180=""),"",'OddsRatio_working_2-way'!M179)</f>
        <v>2.4692617733849058</v>
      </c>
      <c r="I180" s="46">
        <f>IF(OR($A180="",$B180=""),"",'OddsRatio_working_2-way'!N179)</f>
        <v>1.6806139097297725</v>
      </c>
      <c r="J180" s="46">
        <f>IF('Log_working_2-way'!$D179="","",A180^('Log_working_2-way'!$D179))</f>
        <v>2.4788363298437481</v>
      </c>
      <c r="K180" s="48">
        <f>IF('Log_working_2-way'!$D179="","",B180^('Log_working_2-way'!$D179))</f>
        <v>1.6762073529161199</v>
      </c>
      <c r="L180" s="55">
        <f t="shared" si="29"/>
        <v>0.40852130325814545</v>
      </c>
      <c r="M180" s="55">
        <f t="shared" si="30"/>
        <v>0.5914786967418546</v>
      </c>
      <c r="N180" s="56">
        <v>100</v>
      </c>
      <c r="O180" s="56">
        <f t="shared" si="31"/>
        <v>57.627118644067799</v>
      </c>
      <c r="P180" s="56">
        <f t="shared" si="32"/>
        <v>38.650306748466257</v>
      </c>
      <c r="Q180" s="56">
        <f t="shared" si="33"/>
        <v>61.349693251533743</v>
      </c>
      <c r="R180" s="56">
        <f t="shared" si="34"/>
        <v>42.372881355932208</v>
      </c>
      <c r="S180" s="57">
        <f t="shared" si="35"/>
        <v>-3.722574607465944</v>
      </c>
      <c r="T180" s="57">
        <f t="shared" si="36"/>
        <v>-3.7225746074659511</v>
      </c>
      <c r="U180" t="s">
        <v>465</v>
      </c>
      <c r="V180" t="s">
        <v>466</v>
      </c>
      <c r="X180" t="s">
        <v>474</v>
      </c>
      <c r="Y180" s="42" t="s">
        <v>484</v>
      </c>
    </row>
    <row r="181" spans="1:25" ht="15" x14ac:dyDescent="0.25">
      <c r="A181">
        <v>2.75</v>
      </c>
      <c r="B181">
        <v>1.48</v>
      </c>
      <c r="C181" s="45">
        <f t="shared" si="28"/>
        <v>3.9312039312039193E-2</v>
      </c>
      <c r="D181" s="46">
        <f>IF(OR($A181="",$B181=""),"",A181*'MPTO_working_2-way'!$G180)</f>
        <v>2.8581081081081079</v>
      </c>
      <c r="E181" s="48">
        <f>IF(OR($A181="",$B181=""),"",B181*'MPTO_working_2-way'!$G180)</f>
        <v>1.5381818181818181</v>
      </c>
      <c r="F181" s="46">
        <f>IF(OR($A181="",$B181=""),"",'MPTO_working_2-way'!D180)</f>
        <v>2.907142857142857</v>
      </c>
      <c r="G181" s="48">
        <f>IF(OR($A181="",$B181=""),"",'MPTO_working_2-way'!E180)</f>
        <v>1.5243445692883895</v>
      </c>
      <c r="H181" s="46">
        <f>IF(OR($A181="",$B181=""),"",'OddsRatio_working_2-way'!M180)</f>
        <v>2.9094065395649333</v>
      </c>
      <c r="I181" s="46">
        <f>IF(OR($A181="",$B181=""),"",'OddsRatio_working_2-way'!N180)</f>
        <v>1.5237229365663816</v>
      </c>
      <c r="J181" s="46">
        <f>IF('Log_working_2-way'!$D180="","",A181^('Log_working_2-way'!$D180))</f>
        <v>2.9328148836151597</v>
      </c>
      <c r="K181" s="48">
        <f>IF('Log_working_2-way'!$D180="","",B181^('Log_working_2-way'!$D180))</f>
        <v>1.5173801218505167</v>
      </c>
      <c r="L181" s="55">
        <f t="shared" si="29"/>
        <v>0.34988179669030733</v>
      </c>
      <c r="M181" s="55">
        <f t="shared" si="30"/>
        <v>0.65011820330969272</v>
      </c>
      <c r="N181" s="56">
        <v>100</v>
      </c>
      <c r="O181" s="56">
        <f t="shared" si="31"/>
        <v>63.63636363636364</v>
      </c>
      <c r="P181" s="56">
        <f t="shared" si="32"/>
        <v>32.432432432432435</v>
      </c>
      <c r="Q181" s="56">
        <f t="shared" si="33"/>
        <v>67.567567567567565</v>
      </c>
      <c r="R181" s="56">
        <f t="shared" si="34"/>
        <v>36.363636363636367</v>
      </c>
      <c r="S181" s="57">
        <f t="shared" si="35"/>
        <v>-3.9312039312039246</v>
      </c>
      <c r="T181" s="57">
        <f t="shared" si="36"/>
        <v>-3.9312039312039317</v>
      </c>
      <c r="U181" t="s">
        <v>157</v>
      </c>
      <c r="V181" t="s">
        <v>163</v>
      </c>
      <c r="X181" t="s">
        <v>474</v>
      </c>
      <c r="Y181" s="42" t="s">
        <v>486</v>
      </c>
    </row>
    <row r="182" spans="1:25" ht="15" x14ac:dyDescent="0.25">
      <c r="A182">
        <v>1.93</v>
      </c>
      <c r="B182">
        <v>1.92</v>
      </c>
      <c r="C182" s="45">
        <f t="shared" si="28"/>
        <v>3.8968048359240282E-2</v>
      </c>
      <c r="D182" s="46">
        <f>IF(OR($A182="",$B182=""),"",A182*'MPTO_working_2-way'!$G181)</f>
        <v>2.0052083333333335</v>
      </c>
      <c r="E182" s="48">
        <f>IF(OR($A182="",$B182=""),"",B182*'MPTO_working_2-way'!$G181)</f>
        <v>1.9948186528497414</v>
      </c>
      <c r="F182" s="46">
        <f>IF(OR($A182="",$B182=""),"",'MPTO_working_2-way'!D181)</f>
        <v>2.0054118411083453</v>
      </c>
      <c r="G182" s="48">
        <f>IF(OR($A182="",$B182=""),"",'MPTO_working_2-way'!E181)</f>
        <v>1.9946172892668752</v>
      </c>
      <c r="H182" s="46">
        <f>IF(OR($A182="",$B182=""),"",'OddsRatio_working_2-way'!M181)</f>
        <v>2.0054200938997546</v>
      </c>
      <c r="I182" s="46">
        <f>IF(OR($A182="",$B182=""),"",'OddsRatio_working_2-way'!N181)</f>
        <v>1.9946091251481448</v>
      </c>
      <c r="J182" s="46">
        <f>IF('Log_working_2-way'!$D181="","",A182^('Log_working_2-way'!$D181))</f>
        <v>2.0055131845379748</v>
      </c>
      <c r="K182" s="48">
        <f>IF('Log_working_2-way'!$D181="","",B182^('Log_working_2-way'!$D181))</f>
        <v>1.9945170440100763</v>
      </c>
      <c r="L182" s="55">
        <f t="shared" si="29"/>
        <v>0.49870129870129865</v>
      </c>
      <c r="M182" s="55">
        <f t="shared" si="30"/>
        <v>0.50129870129870124</v>
      </c>
      <c r="N182" s="56">
        <v>100</v>
      </c>
      <c r="O182" s="56">
        <f t="shared" si="31"/>
        <v>48.186528497409334</v>
      </c>
      <c r="P182" s="56">
        <f t="shared" si="32"/>
        <v>47.916666666666671</v>
      </c>
      <c r="Q182" s="56">
        <f t="shared" si="33"/>
        <v>52.083333333333336</v>
      </c>
      <c r="R182" s="56">
        <f t="shared" si="34"/>
        <v>51.81347150259068</v>
      </c>
      <c r="S182" s="57">
        <f t="shared" si="35"/>
        <v>-3.8968048359240015</v>
      </c>
      <c r="T182" s="57">
        <f t="shared" si="36"/>
        <v>-3.8968048359240086</v>
      </c>
      <c r="U182" t="s">
        <v>467</v>
      </c>
      <c r="V182" t="s">
        <v>64</v>
      </c>
      <c r="X182" t="s">
        <v>474</v>
      </c>
      <c r="Y182" s="42" t="s">
        <v>485</v>
      </c>
    </row>
    <row r="183" spans="1:25" ht="15" x14ac:dyDescent="0.25">
      <c r="A183">
        <v>1.71</v>
      </c>
      <c r="B183">
        <v>2.17</v>
      </c>
      <c r="C183" s="45">
        <f t="shared" si="28"/>
        <v>4.5624814724984475E-2</v>
      </c>
      <c r="D183" s="46">
        <f>IF(OR($A183="",$B183=""),"",A183*'MPTO_working_2-way'!$G182)</f>
        <v>1.7880184331797233</v>
      </c>
      <c r="E183" s="48">
        <f>IF(OR($A183="",$B183=""),"",B183*'MPTO_working_2-way'!$G182)</f>
        <v>2.269005847953216</v>
      </c>
      <c r="F183" s="46">
        <f>IF(OR($A183="",$B183=""),"",'MPTO_working_2-way'!D182)</f>
        <v>1.7794135277051812</v>
      </c>
      <c r="G183" s="48">
        <f>IF(OR($A183="",$B183=""),"",'MPTO_working_2-way'!E182)</f>
        <v>2.2830159657919831</v>
      </c>
      <c r="H183" s="46">
        <f>IF(OR($A183="",$B183=""),"",'OddsRatio_working_2-way'!M182)</f>
        <v>1.7789978221006826</v>
      </c>
      <c r="I183" s="46">
        <f>IF(OR($A183="",$B183=""),"",'OddsRatio_working_2-way'!N182)</f>
        <v>2.283700636419435</v>
      </c>
      <c r="J183" s="46">
        <f>IF('Log_working_2-way'!$D182="","",A183^('Log_working_2-way'!$D182))</f>
        <v>1.7750597125209804</v>
      </c>
      <c r="K183" s="48">
        <f>IF('Log_working_2-way'!$D182="","",B183^('Log_working_2-way'!$D182))</f>
        <v>2.2902231709951497</v>
      </c>
      <c r="L183" s="55">
        <f t="shared" si="29"/>
        <v>0.55927835051546393</v>
      </c>
      <c r="M183" s="55">
        <f t="shared" si="30"/>
        <v>0.44072164948453613</v>
      </c>
      <c r="N183" s="56">
        <v>100</v>
      </c>
      <c r="O183" s="56">
        <f t="shared" si="31"/>
        <v>41.520467836257311</v>
      </c>
      <c r="P183" s="56">
        <f t="shared" si="32"/>
        <v>53.917050691244242</v>
      </c>
      <c r="Q183" s="56">
        <f t="shared" si="33"/>
        <v>46.082949308755758</v>
      </c>
      <c r="R183" s="56">
        <f t="shared" si="34"/>
        <v>58.479532163742689</v>
      </c>
      <c r="S183" s="57">
        <f t="shared" si="35"/>
        <v>-4.5624814724984475</v>
      </c>
      <c r="T183" s="57">
        <f t="shared" si="36"/>
        <v>-4.5624814724984475</v>
      </c>
      <c r="U183" t="s">
        <v>128</v>
      </c>
      <c r="V183" t="s">
        <v>166</v>
      </c>
      <c r="X183" t="s">
        <v>474</v>
      </c>
      <c r="Y183" s="42" t="s">
        <v>482</v>
      </c>
    </row>
    <row r="184" spans="1:25" ht="15" x14ac:dyDescent="0.25">
      <c r="A184">
        <v>1.56</v>
      </c>
      <c r="B184">
        <v>2.48</v>
      </c>
      <c r="C184" s="45">
        <f t="shared" si="28"/>
        <v>4.4251447477253958E-2</v>
      </c>
      <c r="D184" s="46">
        <f>IF(OR($A184="",$B184=""),"",A184*'MPTO_working_2-way'!$G183)</f>
        <v>1.6290322580645162</v>
      </c>
      <c r="E184" s="48">
        <f>IF(OR($A184="",$B184=""),"",B184*'MPTO_working_2-way'!$G183)</f>
        <v>2.5897435897435899</v>
      </c>
      <c r="F184" s="46">
        <f>IF(OR($A184="",$B184=""),"",'MPTO_working_2-way'!D183)</f>
        <v>1.6157701303040428</v>
      </c>
      <c r="G184" s="48">
        <f>IF(OR($A184="",$B184=""),"",'MPTO_working_2-way'!E183)</f>
        <v>2.6239826370048833</v>
      </c>
      <c r="H184" s="46">
        <f>IF(OR($A184="",$B184=""),"",'OddsRatio_working_2-way'!M183)</f>
        <v>1.6151246852292456</v>
      </c>
      <c r="I184" s="46">
        <f>IF(OR($A184="",$B184=""),"",'OddsRatio_working_2-way'!N183)</f>
        <v>2.6256866681058635</v>
      </c>
      <c r="J184" s="46">
        <f>IF('Log_working_2-way'!$D183="","",A184^('Log_working_2-way'!$D183))</f>
        <v>1.6090540107419686</v>
      </c>
      <c r="K184" s="48">
        <f>IF('Log_working_2-way'!$D183="","",B184^('Log_working_2-way'!$D183))</f>
        <v>2.6418905094818519</v>
      </c>
      <c r="L184" s="55">
        <f t="shared" si="29"/>
        <v>0.61386138613861385</v>
      </c>
      <c r="M184" s="55">
        <f t="shared" si="30"/>
        <v>0.38613861386138609</v>
      </c>
      <c r="N184" s="56">
        <v>100</v>
      </c>
      <c r="O184" s="56">
        <f t="shared" si="31"/>
        <v>35.897435897435898</v>
      </c>
      <c r="P184" s="56">
        <f t="shared" si="32"/>
        <v>59.677419354838712</v>
      </c>
      <c r="Q184" s="56">
        <f t="shared" si="33"/>
        <v>40.322580645161295</v>
      </c>
      <c r="R184" s="56">
        <f t="shared" si="34"/>
        <v>64.102564102564102</v>
      </c>
      <c r="S184" s="57">
        <f t="shared" si="35"/>
        <v>-4.4251447477253976</v>
      </c>
      <c r="T184" s="57">
        <f t="shared" si="36"/>
        <v>-4.4251447477253905</v>
      </c>
      <c r="U184" t="s">
        <v>66</v>
      </c>
      <c r="V184" t="s">
        <v>168</v>
      </c>
      <c r="X184" t="s">
        <v>474</v>
      </c>
      <c r="Y184" s="42" t="s">
        <v>484</v>
      </c>
    </row>
    <row r="185" spans="1:25" ht="15" x14ac:dyDescent="0.25">
      <c r="A185">
        <v>2.4500000000000002</v>
      </c>
      <c r="B185">
        <v>1.57</v>
      </c>
      <c r="C185" s="45">
        <f t="shared" si="28"/>
        <v>4.5105940465357985E-2</v>
      </c>
      <c r="D185" s="46">
        <f>IF(OR($A185="",$B185=""),"",A185*'MPTO_working_2-way'!$G184)</f>
        <v>2.5605095541401273</v>
      </c>
      <c r="E185" s="48">
        <f>IF(OR($A185="",$B185=""),"",B185*'MPTO_working_2-way'!$G184)</f>
        <v>1.6408163265306122</v>
      </c>
      <c r="F185" s="46">
        <f>IF(OR($A185="",$B185=""),"",'MPTO_working_2-way'!D184)</f>
        <v>2.5932917579639305</v>
      </c>
      <c r="G185" s="48">
        <f>IF(OR($A185="",$B185=""),"",'MPTO_working_2-way'!E184)</f>
        <v>1.6276314397545752</v>
      </c>
      <c r="H185" s="46">
        <f>IF(OR($A185="",$B185=""),"",'OddsRatio_working_2-way'!M184)</f>
        <v>2.594948165026941</v>
      </c>
      <c r="I185" s="46">
        <f>IF(OR($A185="",$B185=""),"",'OddsRatio_working_2-way'!N184)</f>
        <v>1.6269796234933487</v>
      </c>
      <c r="J185" s="46">
        <f>IF('Log_working_2-way'!$D184="","",A185^('Log_working_2-way'!$D184))</f>
        <v>2.6104533683676099</v>
      </c>
      <c r="K185" s="48">
        <f>IF('Log_working_2-way'!$D184="","",B185^('Log_working_2-way'!$D184))</f>
        <v>1.6209431577721747</v>
      </c>
      <c r="L185" s="55">
        <f t="shared" si="29"/>
        <v>0.39054726368159204</v>
      </c>
      <c r="M185" s="55">
        <f t="shared" si="30"/>
        <v>0.60945273631840802</v>
      </c>
      <c r="N185" s="56">
        <v>100</v>
      </c>
      <c r="O185" s="56">
        <f t="shared" si="31"/>
        <v>59.183673469387763</v>
      </c>
      <c r="P185" s="56">
        <f t="shared" si="32"/>
        <v>36.30573248407643</v>
      </c>
      <c r="Q185" s="56">
        <f t="shared" si="33"/>
        <v>63.694267515923563</v>
      </c>
      <c r="R185" s="56">
        <f t="shared" si="34"/>
        <v>40.816326530612237</v>
      </c>
      <c r="S185" s="57">
        <f t="shared" si="35"/>
        <v>-4.5105940465358003</v>
      </c>
      <c r="T185" s="57">
        <f t="shared" si="36"/>
        <v>-4.5105940465358074</v>
      </c>
      <c r="U185" t="s">
        <v>468</v>
      </c>
      <c r="V185" t="s">
        <v>469</v>
      </c>
      <c r="X185" t="s">
        <v>475</v>
      </c>
      <c r="Y185" s="42"/>
    </row>
    <row r="186" spans="1:25" ht="15" x14ac:dyDescent="0.25">
      <c r="A186">
        <v>2.3199999999999998</v>
      </c>
      <c r="B186">
        <v>1.61</v>
      </c>
      <c r="C186" s="45">
        <f t="shared" si="28"/>
        <v>5.2152495180980862E-2</v>
      </c>
      <c r="D186" s="46">
        <f>IF(OR($A186="",$B186=""),"",A186*'MPTO_working_2-way'!$G185)</f>
        <v>2.4409937888198754</v>
      </c>
      <c r="E186" s="48">
        <f>IF(OR($A186="",$B186=""),"",B186*'MPTO_working_2-way'!$G185)</f>
        <v>1.6939655172413792</v>
      </c>
      <c r="F186" s="46">
        <f>IF(OR($A186="",$B186=""),"",'MPTO_working_2-way'!D185)</f>
        <v>2.4693904535237334</v>
      </c>
      <c r="G186" s="48">
        <f>IF(OR($A186="",$B186=""),"",'MPTO_working_2-way'!E185)</f>
        <v>1.6805543057680195</v>
      </c>
      <c r="H186" s="46">
        <f>IF(OR($A186="",$B186=""),"",'OddsRatio_working_2-way'!M185)</f>
        <v>2.471031755683577</v>
      </c>
      <c r="I186" s="46">
        <f>IF(OR($A186="",$B186=""),"",'OddsRatio_working_2-way'!N185)</f>
        <v>1.6797949780052894</v>
      </c>
      <c r="J186" s="46">
        <f>IF('Log_working_2-way'!$D185="","",A186^('Log_working_2-way'!$D185))</f>
        <v>2.4844867555283741</v>
      </c>
      <c r="K186" s="48">
        <f>IF('Log_working_2-way'!$D185="","",B186^('Log_working_2-way'!$D185))</f>
        <v>1.673633494050095</v>
      </c>
      <c r="L186" s="55">
        <f t="shared" si="29"/>
        <v>0.40966921119592881</v>
      </c>
      <c r="M186" s="55">
        <f t="shared" si="30"/>
        <v>0.5903307888040713</v>
      </c>
      <c r="N186" s="56">
        <v>100</v>
      </c>
      <c r="O186" s="56">
        <f t="shared" si="31"/>
        <v>56.896551724137922</v>
      </c>
      <c r="P186" s="56">
        <f t="shared" si="32"/>
        <v>37.888198757763973</v>
      </c>
      <c r="Q186" s="56">
        <f t="shared" si="33"/>
        <v>62.11180124223602</v>
      </c>
      <c r="R186" s="56">
        <f t="shared" si="34"/>
        <v>43.103448275862071</v>
      </c>
      <c r="S186" s="57">
        <f t="shared" si="35"/>
        <v>-5.2152495180980978</v>
      </c>
      <c r="T186" s="57">
        <f t="shared" si="36"/>
        <v>-5.2152495180980978</v>
      </c>
      <c r="U186" t="s">
        <v>470</v>
      </c>
      <c r="V186" t="s">
        <v>471</v>
      </c>
      <c r="X186" t="s">
        <v>475</v>
      </c>
      <c r="Y186" s="42"/>
    </row>
    <row r="187" spans="1:25" ht="15" x14ac:dyDescent="0.25">
      <c r="A187">
        <v>2.12</v>
      </c>
      <c r="B187">
        <v>1.76</v>
      </c>
      <c r="C187" s="45">
        <f t="shared" si="28"/>
        <v>3.9879931389365408E-2</v>
      </c>
      <c r="D187" s="46">
        <f>IF(OR($A187="",$B187=""),"",A187*'MPTO_working_2-way'!$G186)</f>
        <v>2.2045454545454546</v>
      </c>
      <c r="E187" s="48">
        <f>IF(OR($A187="",$B187=""),"",B187*'MPTO_working_2-way'!$G186)</f>
        <v>1.8301886792452831</v>
      </c>
      <c r="F187" s="46">
        <f>IF(OR($A187="",$B187=""),"",'MPTO_working_2-way'!D186)</f>
        <v>2.213573801613669</v>
      </c>
      <c r="G187" s="48">
        <f>IF(OR($A187="",$B187=""),"",'MPTO_working_2-way'!E186)</f>
        <v>1.8240125146656239</v>
      </c>
      <c r="H187" s="46">
        <f>IF(OR($A187="",$B187=""),"",'OddsRatio_working_2-way'!M186)</f>
        <v>2.2139539573337679</v>
      </c>
      <c r="I187" s="46">
        <f>IF(OR($A187="",$B187=""),"",'OddsRatio_working_2-way'!N186)</f>
        <v>1.8237544710479137</v>
      </c>
      <c r="J187" s="46">
        <f>IF('Log_working_2-way'!$D186="","",A187^('Log_working_2-way'!$D186))</f>
        <v>2.2181187217362539</v>
      </c>
      <c r="K187" s="48">
        <f>IF('Log_working_2-way'!$D186="","",B187^('Log_working_2-way'!$D186))</f>
        <v>1.8209380433579214</v>
      </c>
      <c r="L187" s="55">
        <f t="shared" si="29"/>
        <v>0.45360824742268041</v>
      </c>
      <c r="M187" s="55">
        <f t="shared" si="30"/>
        <v>0.54639175257731953</v>
      </c>
      <c r="N187" s="56">
        <v>100</v>
      </c>
      <c r="O187" s="56">
        <f t="shared" si="31"/>
        <v>52.830188679245275</v>
      </c>
      <c r="P187" s="56">
        <f t="shared" si="32"/>
        <v>43.181818181818187</v>
      </c>
      <c r="Q187" s="56">
        <f t="shared" si="33"/>
        <v>56.81818181818182</v>
      </c>
      <c r="R187" s="56">
        <f t="shared" si="34"/>
        <v>47.169811320754711</v>
      </c>
      <c r="S187" s="57">
        <f t="shared" si="35"/>
        <v>-3.9879931389365453</v>
      </c>
      <c r="T187" s="57">
        <f t="shared" si="36"/>
        <v>-3.987993138936524</v>
      </c>
      <c r="U187" t="s">
        <v>240</v>
      </c>
      <c r="V187" t="s">
        <v>237</v>
      </c>
      <c r="X187" t="s">
        <v>475</v>
      </c>
      <c r="Y187" s="42"/>
    </row>
    <row r="188" spans="1:25" s="52" customFormat="1" ht="15" x14ac:dyDescent="0.25">
      <c r="A188">
        <v>2.37</v>
      </c>
      <c r="B188">
        <v>1.65</v>
      </c>
      <c r="C188" s="45">
        <f t="shared" si="28"/>
        <v>2.8001534330648337E-2</v>
      </c>
      <c r="D188" s="46">
        <f>IF(OR($A188="",$B188=""),"",A188*'MPTO_working_2-way'!$G187)</f>
        <v>2.4363636363636365</v>
      </c>
      <c r="E188" s="48">
        <f>IF(OR($A188="",$B188=""),"",B188*'MPTO_working_2-way'!$G187)</f>
        <v>1.6962025316455696</v>
      </c>
      <c r="F188" s="46">
        <f>IF(OR($A188="",$B188=""),"",'MPTO_working_2-way'!D187)</f>
        <v>2.4513399153737665</v>
      </c>
      <c r="G188" s="48">
        <f>IF(OR($A188="",$B188=""),"",'MPTO_working_2-way'!E187)</f>
        <v>1.6890184645286688</v>
      </c>
      <c r="H188" s="46">
        <f>IF(OR($A188="",$B188=""),"",'OddsRatio_working_2-way'!M187)</f>
        <v>2.4517893468724408</v>
      </c>
      <c r="I188" s="46">
        <f>IF(OR($A188="",$B188=""),"",'OddsRatio_working_2-way'!N187)</f>
        <v>1.6888051645745159</v>
      </c>
      <c r="J188" s="46">
        <f>IF('Log_working_2-way'!$D187="","",A188^('Log_working_2-way'!$D187))</f>
        <v>2.4586772337716281</v>
      </c>
      <c r="K188" s="48">
        <f>IF('Log_working_2-way'!$D187="","",B188^('Log_working_2-way'!$D187))</f>
        <v>1.685552620448002</v>
      </c>
      <c r="L188" s="55">
        <f t="shared" si="29"/>
        <v>0.41044776119402981</v>
      </c>
      <c r="M188" s="55">
        <f t="shared" si="30"/>
        <v>0.58955223880597019</v>
      </c>
      <c r="N188" s="56">
        <v>100</v>
      </c>
      <c r="O188" s="56">
        <f t="shared" si="31"/>
        <v>57.805907172995774</v>
      </c>
      <c r="P188" s="56">
        <f t="shared" si="32"/>
        <v>39.393939393939398</v>
      </c>
      <c r="Q188" s="56">
        <f t="shared" si="33"/>
        <v>60.606060606060609</v>
      </c>
      <c r="R188" s="56">
        <f t="shared" si="34"/>
        <v>42.194092827004212</v>
      </c>
      <c r="S188" s="57">
        <f t="shared" si="35"/>
        <v>-2.8001534330648354</v>
      </c>
      <c r="T188" s="57">
        <f t="shared" si="36"/>
        <v>-2.8001534330648141</v>
      </c>
      <c r="U188" t="s">
        <v>56</v>
      </c>
      <c r="V188" t="s">
        <v>63</v>
      </c>
      <c r="X188" t="s">
        <v>475</v>
      </c>
      <c r="Y188" s="42"/>
    </row>
    <row r="189" spans="1:25" s="52" customFormat="1" ht="15" x14ac:dyDescent="0.25">
      <c r="A189">
        <v>2.73</v>
      </c>
      <c r="B189">
        <v>1.49</v>
      </c>
      <c r="C189" s="45">
        <f t="shared" si="28"/>
        <v>3.7441305897681687E-2</v>
      </c>
      <c r="D189" s="46">
        <f>IF(OR($A189="",$B189=""),"",A189*'MPTO_working_2-way'!$G188)</f>
        <v>2.8322147651006708</v>
      </c>
      <c r="E189" s="48">
        <f>IF(OR($A189="",$B189=""),"",B189*'MPTO_working_2-way'!$G188)</f>
        <v>1.5457875457875456</v>
      </c>
      <c r="F189" s="46">
        <f>IF(OR($A189="",$B189=""),"",'MPTO_working_2-way'!D188)</f>
        <v>2.8770378753050179</v>
      </c>
      <c r="G189" s="48">
        <f>IF(OR($A189="",$B189=""),"",'MPTO_working_2-way'!E188)</f>
        <v>1.5327543003560864</v>
      </c>
      <c r="H189" s="46">
        <f>IF(OR($A189="",$B189=""),"",'OddsRatio_working_2-way'!M188)</f>
        <v>2.8789923482808439</v>
      </c>
      <c r="I189" s="46">
        <f>IF(OR($A189="",$B189=""),"",'OddsRatio_working_2-way'!N188)</f>
        <v>1.5322001448887936</v>
      </c>
      <c r="J189" s="46">
        <f>IF('Log_working_2-way'!$D188="","",A189^('Log_working_2-way'!$D188))</f>
        <v>2.9002958559251169</v>
      </c>
      <c r="K189" s="48">
        <f>IF('Log_working_2-way'!$D188="","",B189^('Log_working_2-way'!$D188))</f>
        <v>1.5262338476830128</v>
      </c>
      <c r="L189" s="55">
        <f t="shared" si="29"/>
        <v>0.35308056872037918</v>
      </c>
      <c r="M189" s="55">
        <f t="shared" si="30"/>
        <v>0.64691943127962093</v>
      </c>
      <c r="N189" s="56">
        <v>100</v>
      </c>
      <c r="O189" s="56">
        <f t="shared" si="31"/>
        <v>63.369963369963365</v>
      </c>
      <c r="P189" s="56">
        <f t="shared" si="32"/>
        <v>32.885906040268459</v>
      </c>
      <c r="Q189" s="56">
        <f t="shared" si="33"/>
        <v>67.114093959731548</v>
      </c>
      <c r="R189" s="56">
        <f t="shared" si="34"/>
        <v>36.630036630036628</v>
      </c>
      <c r="S189" s="57">
        <f t="shared" si="35"/>
        <v>-3.7441305897681829</v>
      </c>
      <c r="T189" s="57">
        <f t="shared" si="36"/>
        <v>-3.7441305897681687</v>
      </c>
      <c r="U189" t="s">
        <v>160</v>
      </c>
      <c r="V189" t="s">
        <v>158</v>
      </c>
      <c r="X189" t="s">
        <v>475</v>
      </c>
      <c r="Y189" s="53"/>
    </row>
    <row r="190" spans="1:25" ht="15" x14ac:dyDescent="0.25">
      <c r="A190">
        <v>2.0099999999999998</v>
      </c>
      <c r="B190">
        <v>1.85</v>
      </c>
      <c r="C190" s="45">
        <f t="shared" si="28"/>
        <v>3.80529783514858E-2</v>
      </c>
      <c r="D190" s="46">
        <f>IF(OR($A190="",$B190=""),"",A190*'MPTO_working_2-way'!$G189)</f>
        <v>2.086486486486486</v>
      </c>
      <c r="E190" s="48">
        <f>IF(OR($A190="",$B190=""),"",B190*'MPTO_working_2-way'!$G189)</f>
        <v>1.9203980099502489</v>
      </c>
      <c r="F190" s="46">
        <f>IF(OR($A190="",$B190=""),"",'MPTO_working_2-way'!D189)</f>
        <v>2.0899255304201207</v>
      </c>
      <c r="G190" s="48">
        <f>IF(OR($A190="",$B190=""),"",'MPTO_working_2-way'!E189)</f>
        <v>1.9174938764986464</v>
      </c>
      <c r="H190" s="46">
        <f>IF(OR($A190="",$B190=""),"",'OddsRatio_working_2-way'!M189)</f>
        <v>2.0900620597551534</v>
      </c>
      <c r="I190" s="46">
        <f>IF(OR($A190="",$B190=""),"",'OddsRatio_working_2-way'!N189)</f>
        <v>1.91737896118008</v>
      </c>
      <c r="J190" s="46">
        <f>IF('Log_working_2-way'!$D189="","",A190^('Log_working_2-way'!$D189))</f>
        <v>2.0916381493676872</v>
      </c>
      <c r="K190" s="48">
        <f>IF('Log_working_2-way'!$D189="","",B190^('Log_working_2-way'!$D189))</f>
        <v>1.9160544641822177</v>
      </c>
      <c r="L190" s="55">
        <f t="shared" si="29"/>
        <v>0.47927461139896382</v>
      </c>
      <c r="M190" s="55">
        <f t="shared" si="30"/>
        <v>0.52072538860103623</v>
      </c>
      <c r="N190" s="56">
        <v>100</v>
      </c>
      <c r="O190" s="56">
        <f t="shared" si="31"/>
        <v>50.248756218905463</v>
      </c>
      <c r="P190" s="56">
        <f t="shared" si="32"/>
        <v>45.945945945945937</v>
      </c>
      <c r="Q190" s="56">
        <f t="shared" si="33"/>
        <v>54.054054054054049</v>
      </c>
      <c r="R190" s="56">
        <f t="shared" si="34"/>
        <v>49.751243781094537</v>
      </c>
      <c r="S190" s="57">
        <f t="shared" si="35"/>
        <v>-3.8052978351485862</v>
      </c>
      <c r="T190" s="57">
        <f t="shared" si="36"/>
        <v>-3.8052978351486004</v>
      </c>
      <c r="U190" t="s">
        <v>124</v>
      </c>
      <c r="V190" t="s">
        <v>127</v>
      </c>
      <c r="X190" t="s">
        <v>475</v>
      </c>
      <c r="Y190" s="42"/>
    </row>
    <row r="191" spans="1:25" ht="15" x14ac:dyDescent="0.25">
      <c r="A191">
        <v>2.4700000000000002</v>
      </c>
      <c r="B191">
        <v>1.56</v>
      </c>
      <c r="C191" s="45">
        <f t="shared" si="28"/>
        <v>4.5883940620782715E-2</v>
      </c>
      <c r="D191" s="46">
        <f>IF(OR($A191="",$B191=""),"",A191*'MPTO_working_2-way'!$G190)</f>
        <v>2.5833333333333335</v>
      </c>
      <c r="E191" s="48">
        <f>IF(OR($A191="",$B191=""),"",B191*'MPTO_working_2-way'!$G190)</f>
        <v>1.631578947368421</v>
      </c>
      <c r="F191" s="46">
        <f>IF(OR($A191="",$B191=""),"",'MPTO_working_2-way'!D190)</f>
        <v>2.6183745583038869</v>
      </c>
      <c r="G191" s="48">
        <f>IF(OR($A191="",$B191=""),"",'MPTO_working_2-way'!E190)</f>
        <v>1.6179039301310043</v>
      </c>
      <c r="H191" s="46">
        <f>IF(OR($A191="",$B191=""),"",'OddsRatio_working_2-way'!M190)</f>
        <v>2.6201851746019651</v>
      </c>
      <c r="I191" s="46">
        <f>IF(OR($A191="",$B191=""),"",'OddsRatio_working_2-way'!N190)</f>
        <v>1.6172133998483678</v>
      </c>
      <c r="J191" s="46">
        <f>IF('Log_working_2-way'!$D190="","",A191^('Log_working_2-way'!$D190))</f>
        <v>2.6367991566660174</v>
      </c>
      <c r="K191" s="48">
        <f>IF('Log_working_2-way'!$D190="","",B191^('Log_working_2-way'!$D190))</f>
        <v>1.6109485063736875</v>
      </c>
      <c r="L191" s="55">
        <f t="shared" si="29"/>
        <v>0.38709677419354838</v>
      </c>
      <c r="M191" s="55">
        <f t="shared" si="30"/>
        <v>0.61290322580645162</v>
      </c>
      <c r="N191" s="56">
        <v>100</v>
      </c>
      <c r="O191" s="56">
        <f t="shared" si="31"/>
        <v>59.514170040485837</v>
      </c>
      <c r="P191" s="56">
        <f t="shared" si="32"/>
        <v>35.897435897435898</v>
      </c>
      <c r="Q191" s="56">
        <f t="shared" si="33"/>
        <v>64.102564102564102</v>
      </c>
      <c r="R191" s="56">
        <f t="shared" si="34"/>
        <v>40.48582995951417</v>
      </c>
      <c r="S191" s="57">
        <f t="shared" si="35"/>
        <v>-4.5883940620782653</v>
      </c>
      <c r="T191" s="57">
        <f t="shared" si="36"/>
        <v>-4.5883940620782724</v>
      </c>
      <c r="U191" t="s">
        <v>346</v>
      </c>
      <c r="V191" t="s">
        <v>337</v>
      </c>
      <c r="X191" t="s">
        <v>476</v>
      </c>
      <c r="Y191" s="42"/>
    </row>
    <row r="192" spans="1:25" s="28" customFormat="1" ht="15" x14ac:dyDescent="0.25">
      <c r="A192" s="23">
        <v>2.78</v>
      </c>
      <c r="B192" s="23">
        <v>1.46</v>
      </c>
      <c r="C192" s="24">
        <f t="shared" si="28"/>
        <v>4.4643737065142464E-2</v>
      </c>
      <c r="D192" s="25">
        <f>IF(OR($A192="",$B192=""),"",A192*'MPTO_working_2-way'!$G191)</f>
        <v>2.904109589041096</v>
      </c>
      <c r="E192" s="27">
        <f>IF(OR($A192="",$B192=""),"",B192*'MPTO_working_2-way'!$G191)</f>
        <v>1.525179856115108</v>
      </c>
      <c r="F192" s="25">
        <f>IF(OR($A192="",$B192=""),"",'MPTO_working_2-way'!D191)</f>
        <v>2.9639258069227399</v>
      </c>
      <c r="G192" s="27">
        <f>IF(OR($A192="",$B192=""),"",'MPTO_working_2-way'!E191)</f>
        <v>1.5091842046553134</v>
      </c>
      <c r="H192" s="25">
        <f>IF(OR($A192="",$B192=""),"",'OddsRatio_working_2-way'!M191)</f>
        <v>2.9671210479762817</v>
      </c>
      <c r="I192" s="25">
        <f>IF(OR($A192="",$B192=""),"",'OddsRatio_working_2-way'!N191)</f>
        <v>1.5083571247579157</v>
      </c>
      <c r="J192" s="25">
        <f>IF('Log_working_2-way'!$D191="","",A192^('Log_working_2-way'!$D191))</f>
        <v>2.9960031877976663</v>
      </c>
      <c r="K192" s="27">
        <f>IF('Log_working_2-way'!$D191="","",B192^('Log_working_2-way'!$D191))</f>
        <v>1.5010012038614082</v>
      </c>
      <c r="L192" s="70">
        <f t="shared" si="29"/>
        <v>0.34433962264150941</v>
      </c>
      <c r="M192" s="70">
        <f t="shared" si="30"/>
        <v>0.65566037735849059</v>
      </c>
      <c r="N192" s="71">
        <v>100</v>
      </c>
      <c r="O192" s="71">
        <f t="shared" si="31"/>
        <v>64.02877697841727</v>
      </c>
      <c r="P192" s="71">
        <f t="shared" si="32"/>
        <v>31.506849315068493</v>
      </c>
      <c r="Q192" s="71">
        <f t="shared" si="33"/>
        <v>68.493150684931507</v>
      </c>
      <c r="R192" s="71">
        <f t="shared" si="34"/>
        <v>35.971223021582738</v>
      </c>
      <c r="S192" s="72">
        <f t="shared" si="35"/>
        <v>-4.4643737065142375</v>
      </c>
      <c r="T192" s="72">
        <f t="shared" si="36"/>
        <v>-4.4643737065142446</v>
      </c>
      <c r="U192" s="23" t="s">
        <v>472</v>
      </c>
      <c r="V192" s="23" t="s">
        <v>473</v>
      </c>
      <c r="X192" s="23" t="s">
        <v>476</v>
      </c>
      <c r="Y192" s="43"/>
    </row>
    <row r="193" spans="1:25" ht="15" x14ac:dyDescent="0.25">
      <c r="A193">
        <v>1.79</v>
      </c>
      <c r="B193">
        <v>2.09</v>
      </c>
      <c r="C193" s="45">
        <f t="shared" ref="C193:C256" si="37">IF(OR($A193="",$B193=""),"",(1/A193)+(1/B193)-1)</f>
        <v>3.7128117398625982E-2</v>
      </c>
      <c r="D193" s="46">
        <f>IF(OR($A193="",$B193=""),"",A193*'MPTO_working_2-way'!$G192)</f>
        <v>1.8564593301435406</v>
      </c>
      <c r="E193" s="48">
        <f>IF(OR($A193="",$B193=""),"",B193*'MPTO_working_2-way'!$G192)</f>
        <v>2.1675977653631282</v>
      </c>
      <c r="F193" s="46">
        <f>IF(OR($A193="",$B193=""),"",'MPTO_working_2-way'!D192)</f>
        <v>1.8515255747197545</v>
      </c>
      <c r="G193" s="48">
        <f>IF(OR($A193="",$B193=""),"",'MPTO_working_2-way'!E192)</f>
        <v>2.1743628490889537</v>
      </c>
      <c r="H193" s="46">
        <f>IF(OR($A193="",$B193=""),"",'OddsRatio_working_2-way'!M192)</f>
        <v>1.8513346241060764</v>
      </c>
      <c r="I193" s="46">
        <f>IF(OR($A193="",$B193=""),"",'OddsRatio_working_2-way'!N192)</f>
        <v>2.1746262535134471</v>
      </c>
      <c r="J193" s="46">
        <f>IF('Log_working_2-way'!$D192="","",A193^('Log_working_2-way'!$D192))</f>
        <v>1.8490885498780329</v>
      </c>
      <c r="K193" s="48">
        <f>IF('Log_working_2-way'!$D192="","",B193^('Log_working_2-way'!$D192))</f>
        <v>2.177733465070919</v>
      </c>
      <c r="L193" s="55">
        <f t="shared" ref="L193:L256" si="38">(1/D193)</f>
        <v>0.53865979381443296</v>
      </c>
      <c r="M193" s="55">
        <f t="shared" ref="M193:M256" si="39">(1/E193)</f>
        <v>0.46134020618556709</v>
      </c>
      <c r="N193" s="56">
        <v>101</v>
      </c>
      <c r="O193" s="56">
        <f t="shared" ref="O193:O256" si="40">(1/A193)*((N193*A193)-N193)</f>
        <v>44.575418994413404</v>
      </c>
      <c r="P193" s="56">
        <f t="shared" ref="P193:P256" si="41">(1/B193)*((N193*B193)-N193)</f>
        <v>52.67464114832535</v>
      </c>
      <c r="Q193" s="56">
        <f t="shared" ref="Q193:Q256" si="42">(1/B193)*N193</f>
        <v>48.325358851674643</v>
      </c>
      <c r="R193" s="56">
        <f t="shared" ref="R193:R256" si="43">(1/A193)*N193</f>
        <v>56.424581005586589</v>
      </c>
      <c r="S193" s="57">
        <f t="shared" ref="S193:S256" si="44">O193-Q193</f>
        <v>-3.7499398572612392</v>
      </c>
      <c r="T193" s="57">
        <f t="shared" ref="T193:T256" si="45">P193-R193</f>
        <v>-3.7499398572612392</v>
      </c>
      <c r="U193" t="s">
        <v>246</v>
      </c>
      <c r="V193" t="s">
        <v>250</v>
      </c>
      <c r="X193" t="s">
        <v>476</v>
      </c>
      <c r="Y193" s="42"/>
    </row>
    <row r="194" spans="1:25" ht="15" x14ac:dyDescent="0.25">
      <c r="A194">
        <v>1.79</v>
      </c>
      <c r="B194">
        <v>2.09</v>
      </c>
      <c r="C194" s="45">
        <f t="shared" si="37"/>
        <v>3.7128117398625982E-2</v>
      </c>
      <c r="D194" s="46">
        <f>IF(OR($A194="",$B194=""),"",A194*'MPTO_working_2-way'!$G193)</f>
        <v>1.8564593301435406</v>
      </c>
      <c r="E194" s="48">
        <f>IF(OR($A194="",$B194=""),"",B194*'MPTO_working_2-way'!$G193)</f>
        <v>2.1675977653631282</v>
      </c>
      <c r="F194" s="46">
        <f>IF(OR($A194="",$B194=""),"",'MPTO_working_2-way'!D193)</f>
        <v>1.8515255747197545</v>
      </c>
      <c r="G194" s="48">
        <f>IF(OR($A194="",$B194=""),"",'MPTO_working_2-way'!E193)</f>
        <v>2.1743628490889537</v>
      </c>
      <c r="H194" s="46">
        <f>IF(OR($A194="",$B194=""),"",'OddsRatio_working_2-way'!M193)</f>
        <v>1.8513346241060764</v>
      </c>
      <c r="I194" s="46">
        <f>IF(OR($A194="",$B194=""),"",'OddsRatio_working_2-way'!N193)</f>
        <v>2.1746262535134471</v>
      </c>
      <c r="J194" s="46">
        <f>IF('Log_working_2-way'!$D193="","",A194^('Log_working_2-way'!$D193))</f>
        <v>1.8490885498780329</v>
      </c>
      <c r="K194" s="48">
        <f>IF('Log_working_2-way'!$D193="","",B194^('Log_working_2-way'!$D193))</f>
        <v>2.177733465070919</v>
      </c>
      <c r="L194" s="55">
        <f t="shared" si="38"/>
        <v>0.53865979381443296</v>
      </c>
      <c r="M194" s="55">
        <f t="shared" si="39"/>
        <v>0.46134020618556709</v>
      </c>
      <c r="N194" s="56">
        <v>102</v>
      </c>
      <c r="O194" s="56">
        <f t="shared" si="40"/>
        <v>45.016759776536318</v>
      </c>
      <c r="P194" s="56">
        <f t="shared" si="41"/>
        <v>53.196172248803826</v>
      </c>
      <c r="Q194" s="56">
        <f t="shared" si="42"/>
        <v>48.803827751196181</v>
      </c>
      <c r="R194" s="56">
        <f t="shared" si="43"/>
        <v>56.983240223463682</v>
      </c>
      <c r="S194" s="57">
        <f t="shared" si="44"/>
        <v>-3.7870679746598626</v>
      </c>
      <c r="T194" s="57">
        <f t="shared" si="45"/>
        <v>-3.7870679746598555</v>
      </c>
      <c r="U194" t="s">
        <v>216</v>
      </c>
      <c r="V194" t="s">
        <v>208</v>
      </c>
      <c r="X194" t="s">
        <v>476</v>
      </c>
      <c r="Y194" s="42"/>
    </row>
    <row r="195" spans="1:25" ht="15" x14ac:dyDescent="0.25">
      <c r="A195">
        <v>1.72</v>
      </c>
      <c r="B195">
        <v>2.1800000000000002</v>
      </c>
      <c r="C195" s="45">
        <f t="shared" si="37"/>
        <v>4.0110945167484591E-2</v>
      </c>
      <c r="D195" s="46">
        <f>IF(OR($A195="",$B195=""),"",A195*'MPTO_working_2-way'!$G194)</f>
        <v>1.7889908256880735</v>
      </c>
      <c r="E195" s="48">
        <f>IF(OR($A195="",$B195=""),"",B195*'MPTO_working_2-way'!$G194)</f>
        <v>2.2674418604651168</v>
      </c>
      <c r="F195" s="46">
        <f>IF(OR($A195="",$B195=""),"",'MPTO_working_2-way'!D194)</f>
        <v>1.7814519194222731</v>
      </c>
      <c r="G195" s="48">
        <f>IF(OR($A195="",$B195=""),"",'MPTO_working_2-way'!E194)</f>
        <v>2.2796692607003894</v>
      </c>
      <c r="H195" s="46">
        <f>IF(OR($A195="",$B195=""),"",'OddsRatio_working_2-way'!M194)</f>
        <v>1.7811334658849434</v>
      </c>
      <c r="I195" s="46">
        <f>IF(OR($A195="",$B195=""),"",'OddsRatio_working_2-way'!N194)</f>
        <v>2.2801909579781015</v>
      </c>
      <c r="J195" s="46">
        <f>IF('Log_working_2-way'!$D194="","",A195^('Log_working_2-way'!$D194))</f>
        <v>1.7776962484765699</v>
      </c>
      <c r="K195" s="48">
        <f>IF('Log_working_2-way'!$D194="","",B195^('Log_working_2-way'!$D194))</f>
        <v>2.2858490727693308</v>
      </c>
      <c r="L195" s="55">
        <f t="shared" si="38"/>
        <v>0.55897435897435888</v>
      </c>
      <c r="M195" s="55">
        <f t="shared" si="39"/>
        <v>0.44102564102564096</v>
      </c>
      <c r="N195" s="56">
        <v>103</v>
      </c>
      <c r="O195" s="56">
        <f t="shared" si="40"/>
        <v>43.116279069767444</v>
      </c>
      <c r="P195" s="56">
        <f t="shared" si="41"/>
        <v>55.752293577981661</v>
      </c>
      <c r="Q195" s="56">
        <f t="shared" si="42"/>
        <v>47.247706422018346</v>
      </c>
      <c r="R195" s="56">
        <f t="shared" si="43"/>
        <v>59.883720930232563</v>
      </c>
      <c r="S195" s="57">
        <f t="shared" si="44"/>
        <v>-4.1314273522509026</v>
      </c>
      <c r="T195" s="57">
        <f t="shared" si="45"/>
        <v>-4.1314273522509026</v>
      </c>
      <c r="U195" t="s">
        <v>226</v>
      </c>
      <c r="V195" t="s">
        <v>247</v>
      </c>
      <c r="X195" t="s">
        <v>476</v>
      </c>
      <c r="Y195" s="42"/>
    </row>
    <row r="196" spans="1:25" ht="15" x14ac:dyDescent="0.25">
      <c r="A196">
        <v>1.47</v>
      </c>
      <c r="B196">
        <v>2.84</v>
      </c>
      <c r="C196" s="45">
        <f t="shared" si="37"/>
        <v>3.2384784899875507E-2</v>
      </c>
      <c r="D196" s="46">
        <f>IF(OR($A196="",$B196=""),"",A196*'MPTO_working_2-way'!$G195)</f>
        <v>1.517605633802817</v>
      </c>
      <c r="E196" s="48">
        <f>IF(OR($A196="",$B196=""),"",B196*'MPTO_working_2-way'!$G195)</f>
        <v>2.9319727891156462</v>
      </c>
      <c r="F196" s="46">
        <f>IF(OR($A196="",$B196=""),"",'MPTO_working_2-way'!D195)</f>
        <v>1.5058433126532969</v>
      </c>
      <c r="G196" s="48">
        <f>IF(OR($A196="",$B196=""),"",'MPTO_working_2-way'!E195)</f>
        <v>2.9768967484312605</v>
      </c>
      <c r="H196" s="46">
        <f>IF(OR($A196="",$B196=""),"",'OddsRatio_working_2-way'!M195)</f>
        <v>1.5054055625027252</v>
      </c>
      <c r="I196" s="46">
        <f>IF(OR($A196="",$B196=""),"",'OddsRatio_working_2-way'!N195)</f>
        <v>2.9786090106489649</v>
      </c>
      <c r="J196" s="46">
        <f>IF('Log_working_2-way'!$D195="","",A196^('Log_working_2-way'!$D195))</f>
        <v>1.500023054392376</v>
      </c>
      <c r="K196" s="48">
        <f>IF('Log_working_2-way'!$D195="","",B196^('Log_working_2-way'!$D195))</f>
        <v>2.9999077866819808</v>
      </c>
      <c r="L196" s="55">
        <f t="shared" si="38"/>
        <v>0.65893271461716929</v>
      </c>
      <c r="M196" s="55">
        <f t="shared" si="39"/>
        <v>0.34106728538283065</v>
      </c>
      <c r="N196" s="56">
        <v>104</v>
      </c>
      <c r="O196" s="56">
        <f t="shared" si="40"/>
        <v>33.251700680272101</v>
      </c>
      <c r="P196" s="56">
        <f t="shared" si="41"/>
        <v>67.380281690140862</v>
      </c>
      <c r="Q196" s="56">
        <f t="shared" si="42"/>
        <v>36.619718309859159</v>
      </c>
      <c r="R196" s="56">
        <f t="shared" si="43"/>
        <v>70.748299319727892</v>
      </c>
      <c r="S196" s="57">
        <f t="shared" si="44"/>
        <v>-3.3680176295870581</v>
      </c>
      <c r="T196" s="57">
        <f t="shared" si="45"/>
        <v>-3.3680176295870297</v>
      </c>
      <c r="U196" t="s">
        <v>229</v>
      </c>
      <c r="V196" t="s">
        <v>257</v>
      </c>
      <c r="X196" t="s">
        <v>476</v>
      </c>
      <c r="Y196" s="42"/>
    </row>
    <row r="197" spans="1:25" ht="15" x14ac:dyDescent="0.25">
      <c r="A197">
        <v>1.72</v>
      </c>
      <c r="B197">
        <v>2.23</v>
      </c>
      <c r="C197" s="45">
        <f t="shared" si="37"/>
        <v>2.982584211075201E-2</v>
      </c>
      <c r="D197" s="46">
        <f>IF(OR($A197="",$B197=""),"",A197*'MPTO_working_2-way'!$G196)</f>
        <v>1.7713004484304935</v>
      </c>
      <c r="E197" s="48">
        <f>IF(OR($A197="",$B197=""),"",B197*'MPTO_working_2-way'!$G196)</f>
        <v>2.2965116279069768</v>
      </c>
      <c r="F197" s="46">
        <f>IF(OR($A197="",$B197=""),"",'MPTO_working_2-way'!D196)</f>
        <v>1.7652798232695142</v>
      </c>
      <c r="G197" s="48">
        <f>IF(OR($A197="",$B197=""),"",'MPTO_working_2-way'!E196)</f>
        <v>2.3067115708443593</v>
      </c>
      <c r="H197" s="46">
        <f>IF(OR($A197="",$B197=""),"",'OddsRatio_working_2-way'!M196)</f>
        <v>1.7650920556760061</v>
      </c>
      <c r="I197" s="46">
        <f>IF(OR($A197="",$B197=""),"",'OddsRatio_working_2-way'!N196)</f>
        <v>2.3070322617798436</v>
      </c>
      <c r="J197" s="46">
        <f>IF('Log_working_2-way'!$D196="","",A197^('Log_working_2-way'!$D196))</f>
        <v>1.7623660397486636</v>
      </c>
      <c r="K197" s="48">
        <f>IF('Log_working_2-way'!$D196="","",B197^('Log_working_2-way'!$D196))</f>
        <v>2.3117058576345526</v>
      </c>
      <c r="L197" s="55">
        <f t="shared" si="38"/>
        <v>0.56455696202531636</v>
      </c>
      <c r="M197" s="55">
        <f t="shared" si="39"/>
        <v>0.43544303797468353</v>
      </c>
      <c r="N197" s="56">
        <v>105</v>
      </c>
      <c r="O197" s="56">
        <f t="shared" si="40"/>
        <v>43.95348837209302</v>
      </c>
      <c r="P197" s="56">
        <f t="shared" si="41"/>
        <v>57.914798206278029</v>
      </c>
      <c r="Q197" s="56">
        <f t="shared" si="42"/>
        <v>47.085201793721978</v>
      </c>
      <c r="R197" s="56">
        <f t="shared" si="43"/>
        <v>61.04651162790698</v>
      </c>
      <c r="S197" s="57">
        <f t="shared" si="44"/>
        <v>-3.1317134216289588</v>
      </c>
      <c r="T197" s="57">
        <f t="shared" si="45"/>
        <v>-3.1317134216289517</v>
      </c>
      <c r="U197" t="s">
        <v>258</v>
      </c>
      <c r="V197" t="s">
        <v>255</v>
      </c>
      <c r="X197" t="s">
        <v>476</v>
      </c>
      <c r="Y197" s="42"/>
    </row>
    <row r="198" spans="1:25" ht="15" x14ac:dyDescent="0.25">
      <c r="A198">
        <v>1.79</v>
      </c>
      <c r="B198">
        <v>2.13</v>
      </c>
      <c r="C198" s="45">
        <f t="shared" si="37"/>
        <v>2.8142785952212312E-2</v>
      </c>
      <c r="D198" s="46">
        <f>IF(OR($A198="",$B198=""),"",A198*'MPTO_working_2-way'!$G197)</f>
        <v>1.84037558685446</v>
      </c>
      <c r="E198" s="48">
        <f>IF(OR($A198="",$B198=""),"",B198*'MPTO_working_2-way'!$G197)</f>
        <v>2.1899441340782122</v>
      </c>
      <c r="F198" s="46">
        <f>IF(OR($A198="",$B198=""),"",'MPTO_working_2-way'!D197)</f>
        <v>1.8362511137332338</v>
      </c>
      <c r="G198" s="48">
        <f>IF(OR($A198="",$B198=""),"",'MPTO_working_2-way'!E197)</f>
        <v>2.1958130561234772</v>
      </c>
      <c r="H198" s="46">
        <f>IF(OR($A198="",$B198=""),"",'OddsRatio_working_2-way'!M197)</f>
        <v>1.8361309970619364</v>
      </c>
      <c r="I198" s="46">
        <f>IF(OR($A198="",$B198=""),"",'OddsRatio_working_2-way'!N197)</f>
        <v>2.1959848438987186</v>
      </c>
      <c r="J198" s="46">
        <f>IF('Log_working_2-way'!$D197="","",A198^('Log_working_2-way'!$D197))</f>
        <v>1.8342658577685029</v>
      </c>
      <c r="K198" s="48">
        <f>IF('Log_working_2-way'!$D197="","",B198^('Log_working_2-way'!$D197))</f>
        <v>2.1986586658056355</v>
      </c>
      <c r="L198" s="55">
        <f t="shared" si="38"/>
        <v>0.54336734693877553</v>
      </c>
      <c r="M198" s="55">
        <f t="shared" si="39"/>
        <v>0.45663265306122452</v>
      </c>
      <c r="N198" s="56">
        <v>106</v>
      </c>
      <c r="O198" s="56">
        <f t="shared" si="40"/>
        <v>46.782122905027933</v>
      </c>
      <c r="P198" s="56">
        <f t="shared" si="41"/>
        <v>56.23474178403756</v>
      </c>
      <c r="Q198" s="56">
        <f t="shared" si="42"/>
        <v>49.76525821596244</v>
      </c>
      <c r="R198" s="56">
        <f t="shared" si="43"/>
        <v>59.21787709497206</v>
      </c>
      <c r="S198" s="57">
        <f t="shared" si="44"/>
        <v>-2.9831353109345073</v>
      </c>
      <c r="T198" s="57">
        <f t="shared" si="45"/>
        <v>-2.9831353109345002</v>
      </c>
      <c r="U198" t="s">
        <v>252</v>
      </c>
      <c r="V198" t="s">
        <v>261</v>
      </c>
      <c r="X198" t="s">
        <v>476</v>
      </c>
      <c r="Y198" s="42"/>
    </row>
    <row r="199" spans="1:25" ht="15" x14ac:dyDescent="0.25">
      <c r="A199">
        <v>1.61</v>
      </c>
      <c r="B199">
        <v>2.4500000000000002</v>
      </c>
      <c r="C199" s="45">
        <f t="shared" si="37"/>
        <v>2.9281277728482547E-2</v>
      </c>
      <c r="D199" s="46">
        <f>IF(OR($A199="",$B199=""),"",A199*'MPTO_working_2-way'!$G198)</f>
        <v>1.657142857142857</v>
      </c>
      <c r="E199" s="48">
        <f>IF(OR($A199="",$B199=""),"",B199*'MPTO_working_2-way'!$G198)</f>
        <v>2.5217391304347823</v>
      </c>
      <c r="F199" s="46">
        <f>IF(OR($A199="",$B199=""),"",'MPTO_working_2-way'!D198)</f>
        <v>1.6488661302121432</v>
      </c>
      <c r="G199" s="48">
        <f>IF(OR($A199="",$B199=""),"",'MPTO_working_2-way'!E198)</f>
        <v>2.5411499436302138</v>
      </c>
      <c r="H199" s="46">
        <f>IF(OR($A199="",$B199=""),"",'OddsRatio_working_2-way'!M198)</f>
        <v>1.648605932113185</v>
      </c>
      <c r="I199" s="46">
        <f>IF(OR($A199="",$B199=""),"",'OddsRatio_working_2-way'!N198)</f>
        <v>2.5417681992854404</v>
      </c>
      <c r="J199" s="46">
        <f>IF('Log_working_2-way'!$D198="","",A199^('Log_working_2-way'!$D198))</f>
        <v>1.6448518993839698</v>
      </c>
      <c r="K199" s="48">
        <f>IF('Log_working_2-way'!$D198="","",B199^('Log_working_2-way'!$D198))</f>
        <v>2.5507436683605564</v>
      </c>
      <c r="L199" s="55">
        <f t="shared" si="38"/>
        <v>0.60344827586206906</v>
      </c>
      <c r="M199" s="55">
        <f t="shared" si="39"/>
        <v>0.39655172413793111</v>
      </c>
      <c r="N199" s="56">
        <v>107</v>
      </c>
      <c r="O199" s="56">
        <f t="shared" si="40"/>
        <v>40.540372670807457</v>
      </c>
      <c r="P199" s="56">
        <f t="shared" si="41"/>
        <v>63.326530612244902</v>
      </c>
      <c r="Q199" s="56">
        <f t="shared" si="42"/>
        <v>43.673469387755098</v>
      </c>
      <c r="R199" s="56">
        <f t="shared" si="43"/>
        <v>66.459627329192543</v>
      </c>
      <c r="S199" s="57">
        <f t="shared" si="44"/>
        <v>-3.1330967169476409</v>
      </c>
      <c r="T199" s="57">
        <f t="shared" si="45"/>
        <v>-3.1330967169476409</v>
      </c>
      <c r="U199" t="s">
        <v>260</v>
      </c>
      <c r="V199" t="s">
        <v>251</v>
      </c>
      <c r="X199" t="s">
        <v>476</v>
      </c>
      <c r="Y199" s="42"/>
    </row>
    <row r="200" spans="1:25" ht="15" x14ac:dyDescent="0.25">
      <c r="A200">
        <v>1.6</v>
      </c>
      <c r="B200">
        <v>2.46</v>
      </c>
      <c r="C200" s="45">
        <f t="shared" si="37"/>
        <v>3.1504065040650397E-2</v>
      </c>
      <c r="D200" s="46">
        <f>IF(OR($A200="",$B200=""),"",A200*'MPTO_working_2-way'!$G199)</f>
        <v>1.6504065040650406</v>
      </c>
      <c r="E200" s="48">
        <f>IF(OR($A200="",$B200=""),"",B200*'MPTO_working_2-way'!$G199)</f>
        <v>2.5375000000000001</v>
      </c>
      <c r="F200" s="46">
        <f>IF(OR($A200="",$B200=""),"",'MPTO_working_2-way'!D199)</f>
        <v>1.6413678065054211</v>
      </c>
      <c r="G200" s="48">
        <f>IF(OR($A200="",$B200=""),"",'MPTO_working_2-way'!E199)</f>
        <v>2.5591677503250976</v>
      </c>
      <c r="H200" s="46">
        <f>IF(OR($A200="",$B200=""),"",'OddsRatio_working_2-way'!M199)</f>
        <v>1.6410607647560327</v>
      </c>
      <c r="I200" s="46">
        <f>IF(OR($A200="",$B200=""),"",'OddsRatio_working_2-way'!N199)</f>
        <v>2.5599145275730124</v>
      </c>
      <c r="J200" s="46">
        <f>IF('Log_working_2-way'!$D199="","",A200^('Log_working_2-way'!$D199))</f>
        <v>1.6369550951524368</v>
      </c>
      <c r="K200" s="48">
        <f>IF('Log_working_2-way'!$D199="","",B200^('Log_working_2-way'!$D199))</f>
        <v>2.5699693865556159</v>
      </c>
      <c r="L200" s="55">
        <f t="shared" si="38"/>
        <v>0.60591133004926112</v>
      </c>
      <c r="M200" s="55">
        <f t="shared" si="39"/>
        <v>0.39408866995073888</v>
      </c>
      <c r="N200" s="56">
        <v>108</v>
      </c>
      <c r="O200" s="56">
        <f t="shared" si="40"/>
        <v>40.500000000000007</v>
      </c>
      <c r="P200" s="56">
        <f t="shared" si="41"/>
        <v>64.097560975609753</v>
      </c>
      <c r="Q200" s="56">
        <f t="shared" si="42"/>
        <v>43.90243902439024</v>
      </c>
      <c r="R200" s="56">
        <f t="shared" si="43"/>
        <v>67.5</v>
      </c>
      <c r="S200" s="57">
        <f t="shared" si="44"/>
        <v>-3.4024390243902332</v>
      </c>
      <c r="T200" s="57">
        <f t="shared" si="45"/>
        <v>-3.4024390243902474</v>
      </c>
      <c r="U200" t="s">
        <v>233</v>
      </c>
      <c r="V200" t="s">
        <v>263</v>
      </c>
      <c r="X200" t="s">
        <v>476</v>
      </c>
      <c r="Y200" s="42"/>
    </row>
    <row r="201" spans="1:25" ht="15" x14ac:dyDescent="0.25">
      <c r="A201">
        <v>1.68</v>
      </c>
      <c r="B201">
        <v>2.29</v>
      </c>
      <c r="C201" s="45">
        <f t="shared" si="37"/>
        <v>3.1919317945518833E-2</v>
      </c>
      <c r="D201" s="46">
        <f>IF(OR($A201="",$B201=""),"",A201*'MPTO_working_2-way'!$G200)</f>
        <v>1.7336244541484715</v>
      </c>
      <c r="E201" s="48">
        <f>IF(OR($A201="",$B201=""),"",B201*'MPTO_working_2-way'!$G200)</f>
        <v>2.3630952380952381</v>
      </c>
      <c r="F201" s="46">
        <f>IF(OR($A201="",$B201=""),"",'MPTO_working_2-way'!D200)</f>
        <v>1.7262855604415328</v>
      </c>
      <c r="G201" s="48">
        <f>IF(OR($A201="",$B201=""),"",'MPTO_working_2-way'!E200)</f>
        <v>2.3768688990485605</v>
      </c>
      <c r="H201" s="46">
        <f>IF(OR($A201="",$B201=""),"",'OddsRatio_working_2-way'!M200)</f>
        <v>1.7260384169902692</v>
      </c>
      <c r="I201" s="46">
        <f>IF(OR($A201="",$B201=""),"",'OddsRatio_working_2-way'!N200)</f>
        <v>2.3773375851727168</v>
      </c>
      <c r="J201" s="46">
        <f>IF('Log_working_2-way'!$D200="","",A201^('Log_working_2-way'!$D200))</f>
        <v>1.7227098761530257</v>
      </c>
      <c r="K201" s="48">
        <f>IF('Log_working_2-way'!$D200="","",B201^('Log_working_2-way'!$D200))</f>
        <v>2.3836811049586637</v>
      </c>
      <c r="L201" s="55">
        <f t="shared" si="38"/>
        <v>0.57682619647355171</v>
      </c>
      <c r="M201" s="55">
        <f t="shared" si="39"/>
        <v>0.42317380352644834</v>
      </c>
      <c r="N201" s="56">
        <v>109</v>
      </c>
      <c r="O201" s="56">
        <f t="shared" si="40"/>
        <v>44.11904761904762</v>
      </c>
      <c r="P201" s="56">
        <f t="shared" si="41"/>
        <v>61.401746724890842</v>
      </c>
      <c r="Q201" s="56">
        <f t="shared" si="42"/>
        <v>47.598253275109172</v>
      </c>
      <c r="R201" s="56">
        <f t="shared" si="43"/>
        <v>64.88095238095238</v>
      </c>
      <c r="S201" s="57">
        <f t="shared" si="44"/>
        <v>-3.4792056560615521</v>
      </c>
      <c r="T201" s="57">
        <f t="shared" si="45"/>
        <v>-3.4792056560615379</v>
      </c>
      <c r="U201" t="s">
        <v>264</v>
      </c>
      <c r="V201" t="s">
        <v>232</v>
      </c>
      <c r="X201" t="s">
        <v>476</v>
      </c>
      <c r="Y201" s="42"/>
    </row>
    <row r="202" spans="1:25" ht="15" x14ac:dyDescent="0.25">
      <c r="A202">
        <v>1.87</v>
      </c>
      <c r="B202">
        <v>2.02</v>
      </c>
      <c r="C202" s="45">
        <f t="shared" si="37"/>
        <v>2.9808863239265015E-2</v>
      </c>
      <c r="D202" s="46">
        <f>IF(OR($A202="",$B202=""),"",A202*'MPTO_working_2-way'!$G201)</f>
        <v>1.9257425742574257</v>
      </c>
      <c r="E202" s="48">
        <f>IF(OR($A202="",$B202=""),"",B202*'MPTO_working_2-way'!$G201)</f>
        <v>2.0802139037433154</v>
      </c>
      <c r="F202" s="46">
        <f>IF(OR($A202="",$B202=""),"",'MPTO_working_2-way'!D201)</f>
        <v>1.9236135865967305</v>
      </c>
      <c r="G202" s="48">
        <f>IF(OR($A202="",$B202=""),"",'MPTO_working_2-way'!E201)</f>
        <v>2.082703865027292</v>
      </c>
      <c r="H202" s="46">
        <f>IF(OR($A202="",$B202=""),"",'OddsRatio_working_2-way'!M201)</f>
        <v>1.9235481451827992</v>
      </c>
      <c r="I202" s="46">
        <f>IF(OR($A202="",$B202=""),"",'OddsRatio_working_2-way'!N201)</f>
        <v>2.0827805840074194</v>
      </c>
      <c r="J202" s="46">
        <f>IF('Log_working_2-way'!$D201="","",A202^('Log_working_2-way'!$D201))</f>
        <v>1.9225833907877643</v>
      </c>
      <c r="K202" s="48">
        <f>IF('Log_working_2-way'!$D201="","",B202^('Log_working_2-way'!$D201))</f>
        <v>2.0839128581602959</v>
      </c>
      <c r="L202" s="55">
        <f t="shared" si="38"/>
        <v>0.51928020565552702</v>
      </c>
      <c r="M202" s="55">
        <f t="shared" si="39"/>
        <v>0.48071979434447304</v>
      </c>
      <c r="N202" s="56">
        <v>110</v>
      </c>
      <c r="O202" s="56">
        <f t="shared" si="40"/>
        <v>51.176470588235297</v>
      </c>
      <c r="P202" s="56">
        <f t="shared" si="41"/>
        <v>55.544554455445535</v>
      </c>
      <c r="Q202" s="56">
        <f t="shared" si="42"/>
        <v>54.455445544554458</v>
      </c>
      <c r="R202" s="56">
        <f t="shared" si="43"/>
        <v>58.823529411764696</v>
      </c>
      <c r="S202" s="57">
        <f t="shared" si="44"/>
        <v>-3.2789749563191606</v>
      </c>
      <c r="T202" s="57">
        <f t="shared" si="45"/>
        <v>-3.2789749563191606</v>
      </c>
      <c r="U202" t="s">
        <v>266</v>
      </c>
      <c r="V202" t="s">
        <v>230</v>
      </c>
      <c r="X202" t="s">
        <v>476</v>
      </c>
    </row>
    <row r="203" spans="1:25" ht="15" x14ac:dyDescent="0.25">
      <c r="A203">
        <v>1.76</v>
      </c>
      <c r="B203">
        <v>2.14</v>
      </c>
      <c r="C203" s="45">
        <f t="shared" si="37"/>
        <v>3.5471537807986397E-2</v>
      </c>
      <c r="D203" s="46">
        <f>IF(OR($A203="",$B203=""),"",A203*'MPTO_working_2-way'!$G202)</f>
        <v>1.8224299065420562</v>
      </c>
      <c r="E203" s="48">
        <f>IF(OR($A203="",$B203=""),"",B203*'MPTO_working_2-way'!$G202)</f>
        <v>2.2159090909090908</v>
      </c>
      <c r="F203" s="46">
        <f>IF(OR($A203="",$B203=""),"",'MPTO_working_2-way'!D202)</f>
        <v>1.8167084699980707</v>
      </c>
      <c r="G203" s="48">
        <f>IF(OR($A203="",$B203=""),"",'MPTO_working_2-way'!E202)</f>
        <v>2.2244271202456889</v>
      </c>
      <c r="H203" s="46">
        <f>IF(OR($A203="",$B203=""),"",'OddsRatio_working_2-way'!M202)</f>
        <v>1.8164965809277254</v>
      </c>
      <c r="I203" s="46">
        <f>IF(OR($A203="",$B203=""),"",'OddsRatio_working_2-way'!N202)</f>
        <v>2.2247448713915889</v>
      </c>
      <c r="J203" s="46">
        <f>IF('Log_working_2-way'!$D202="","",A203^('Log_working_2-way'!$D202))</f>
        <v>1.8138959157983681</v>
      </c>
      <c r="K203" s="48">
        <f>IF('Log_working_2-way'!$D202="","",B203^('Log_working_2-way'!$D202))</f>
        <v>2.2286583340561452</v>
      </c>
      <c r="L203" s="55">
        <f t="shared" si="38"/>
        <v>0.54871794871794866</v>
      </c>
      <c r="M203" s="55">
        <f t="shared" si="39"/>
        <v>0.45128205128205129</v>
      </c>
      <c r="N203" s="56">
        <v>111</v>
      </c>
      <c r="O203" s="56">
        <f t="shared" si="40"/>
        <v>47.931818181818194</v>
      </c>
      <c r="P203" s="56">
        <f t="shared" si="41"/>
        <v>59.130841121495337</v>
      </c>
      <c r="Q203" s="56">
        <f t="shared" si="42"/>
        <v>51.86915887850467</v>
      </c>
      <c r="R203" s="56">
        <f t="shared" si="43"/>
        <v>63.068181818181827</v>
      </c>
      <c r="S203" s="57">
        <f t="shared" si="44"/>
        <v>-3.9373406966864763</v>
      </c>
      <c r="T203" s="57">
        <f t="shared" si="45"/>
        <v>-3.9373406966864906</v>
      </c>
      <c r="U203" t="s">
        <v>265</v>
      </c>
      <c r="V203" t="s">
        <v>267</v>
      </c>
      <c r="X203" t="s">
        <v>476</v>
      </c>
    </row>
    <row r="204" spans="1:25" ht="15" x14ac:dyDescent="0.25">
      <c r="A204">
        <v>2.1</v>
      </c>
      <c r="B204">
        <v>1.81</v>
      </c>
      <c r="C204" s="45">
        <f t="shared" si="37"/>
        <v>2.8676664035780064E-2</v>
      </c>
      <c r="D204" s="46">
        <f>IF(OR($A204="",$B204=""),"",A204*'MPTO_working_2-way'!$G203)</f>
        <v>2.160220994475138</v>
      </c>
      <c r="E204" s="48">
        <f>IF(OR($A204="",$B204=""),"",B204*'MPTO_working_2-way'!$G203)</f>
        <v>1.861904761904762</v>
      </c>
      <c r="F204" s="46">
        <f>IF(OR($A204="",$B204=""),"",'MPTO_working_2-way'!D203)</f>
        <v>2.1651951011107946</v>
      </c>
      <c r="G204" s="48">
        <f>IF(OR($A204="",$B204=""),"",'MPTO_working_2-way'!E203)</f>
        <v>1.858225372769494</v>
      </c>
      <c r="H204" s="46">
        <f>IF(OR($A204="",$B204=""),"",'OddsRatio_working_2-way'!M203)</f>
        <v>2.1653431646335015</v>
      </c>
      <c r="I204" s="46">
        <f>IF(OR($A204="",$B204=""),"",'OddsRatio_working_2-way'!N203)</f>
        <v>1.8581163303210331</v>
      </c>
      <c r="J204" s="46">
        <f>IF('Log_working_2-way'!$D203="","",A204^('Log_working_2-way'!$D203))</f>
        <v>2.1676082555034109</v>
      </c>
      <c r="K204" s="48">
        <f>IF('Log_working_2-way'!$D203="","",B204^('Log_working_2-way'!$D203))</f>
        <v>1.8564516354578522</v>
      </c>
      <c r="L204" s="55">
        <f t="shared" si="38"/>
        <v>0.46291560102301793</v>
      </c>
      <c r="M204" s="55">
        <f t="shared" si="39"/>
        <v>0.53708439897698212</v>
      </c>
      <c r="N204" s="56">
        <v>112</v>
      </c>
      <c r="O204" s="56">
        <f t="shared" si="40"/>
        <v>58.666666666666671</v>
      </c>
      <c r="P204" s="56">
        <f t="shared" si="41"/>
        <v>50.121546961325969</v>
      </c>
      <c r="Q204" s="56">
        <f t="shared" si="42"/>
        <v>61.878453038674039</v>
      </c>
      <c r="R204" s="56">
        <f t="shared" si="43"/>
        <v>53.333333333333329</v>
      </c>
      <c r="S204" s="57">
        <f t="shared" si="44"/>
        <v>-3.2117863720073672</v>
      </c>
      <c r="T204" s="57">
        <f t="shared" si="45"/>
        <v>-3.2117863720073601</v>
      </c>
      <c r="U204" t="s">
        <v>71</v>
      </c>
      <c r="V204" t="s">
        <v>35</v>
      </c>
      <c r="X204" t="s">
        <v>476</v>
      </c>
    </row>
    <row r="205" spans="1:25" ht="15" x14ac:dyDescent="0.25">
      <c r="A205">
        <v>1.33</v>
      </c>
      <c r="B205">
        <v>3.32</v>
      </c>
      <c r="C205" s="45">
        <f t="shared" si="37"/>
        <v>5.3084518525228663E-2</v>
      </c>
      <c r="D205" s="46">
        <f>IF(OR($A205="",$B205=""),"",A205*'MPTO_working_2-way'!$G204)</f>
        <v>1.4006024096385541</v>
      </c>
      <c r="E205" s="48">
        <f>IF(OR($A205="",$B205=""),"",B205*'MPTO_working_2-way'!$G204)</f>
        <v>3.496240601503759</v>
      </c>
      <c r="F205" s="46">
        <f>IF(OR($A205="",$B205=""),"",'MPTO_working_2-way'!D204)</f>
        <v>1.3786686649181967</v>
      </c>
      <c r="G205" s="48">
        <f>IF(OR($A205="",$B205=""),"",'MPTO_working_2-way'!E204)</f>
        <v>3.6408311345646434</v>
      </c>
      <c r="H205" s="46">
        <f>IF(OR($A205="",$B205=""),"",'OddsRatio_working_2-way'!M204)</f>
        <v>1.3771490147280576</v>
      </c>
      <c r="I205" s="46">
        <f>IF(OR($A205="",$B205=""),"",'OddsRatio_working_2-way'!N204)</f>
        <v>3.6514718611184658</v>
      </c>
      <c r="J205" s="46">
        <f>IF('Log_working_2-way'!$D204="","",A205^('Log_working_2-way'!$D204))</f>
        <v>1.3669187391510456</v>
      </c>
      <c r="K205" s="48">
        <f>IF('Log_working_2-way'!$D204="","",B205^('Log_working_2-way'!$D204))</f>
        <v>3.7253990959164023</v>
      </c>
      <c r="L205" s="55">
        <f t="shared" si="38"/>
        <v>0.71397849462365592</v>
      </c>
      <c r="M205" s="55">
        <f t="shared" si="39"/>
        <v>0.28602150537634413</v>
      </c>
      <c r="N205" s="56">
        <v>113</v>
      </c>
      <c r="O205" s="56">
        <f t="shared" si="40"/>
        <v>28.03759398496242</v>
      </c>
      <c r="P205" s="56">
        <f t="shared" si="41"/>
        <v>78.963855421686745</v>
      </c>
      <c r="Q205" s="56">
        <f t="shared" si="42"/>
        <v>34.036144578313255</v>
      </c>
      <c r="R205" s="56">
        <f t="shared" si="43"/>
        <v>84.962406015037587</v>
      </c>
      <c r="S205" s="57">
        <f t="shared" si="44"/>
        <v>-5.998550593350835</v>
      </c>
      <c r="T205" s="57">
        <f t="shared" si="45"/>
        <v>-5.9985505933508421</v>
      </c>
      <c r="U205" t="s">
        <v>68</v>
      </c>
      <c r="V205" t="s">
        <v>78</v>
      </c>
      <c r="X205" t="s">
        <v>476</v>
      </c>
    </row>
    <row r="206" spans="1:25" ht="15" x14ac:dyDescent="0.25">
      <c r="A206">
        <v>2.2200000000000002</v>
      </c>
      <c r="B206">
        <v>1.71</v>
      </c>
      <c r="C206" s="45">
        <f t="shared" si="37"/>
        <v>3.5245772087877381E-2</v>
      </c>
      <c r="D206" s="46">
        <f>IF(OR($A206="",$B206=""),"",A206*'MPTO_working_2-way'!$G205)</f>
        <v>2.2982456140350882</v>
      </c>
      <c r="E206" s="48">
        <f>IF(OR($A206="",$B206=""),"",B206*'MPTO_working_2-way'!$G205)</f>
        <v>1.7702702702702702</v>
      </c>
      <c r="F206" s="46">
        <f>IF(OR($A206="",$B206=""),"",'MPTO_working_2-way'!D205)</f>
        <v>2.3103888990323171</v>
      </c>
      <c r="G206" s="48">
        <f>IF(OR($A206="",$B206=""),"",'MPTO_working_2-way'!E205)</f>
        <v>1.7631322279503969</v>
      </c>
      <c r="H206" s="46">
        <f>IF(OR($A206="",$B206=""),"",'OddsRatio_working_2-way'!M205)</f>
        <v>2.310843186332725</v>
      </c>
      <c r="I206" s="46">
        <f>IF(OR($A206="",$B206=""),"",'OddsRatio_working_2-way'!N205)</f>
        <v>1.7628677559805201</v>
      </c>
      <c r="J206" s="46">
        <f>IF('Log_working_2-way'!$D205="","",A206^('Log_working_2-way'!$D205))</f>
        <v>2.3164405926032319</v>
      </c>
      <c r="K206" s="48">
        <f>IF('Log_working_2-way'!$D205="","",B206^('Log_working_2-way'!$D205))</f>
        <v>1.7596240997267032</v>
      </c>
      <c r="L206" s="55">
        <f t="shared" si="38"/>
        <v>0.43511450381679379</v>
      </c>
      <c r="M206" s="55">
        <f t="shared" si="39"/>
        <v>0.56488549618320616</v>
      </c>
      <c r="N206" s="56">
        <v>114</v>
      </c>
      <c r="O206" s="56">
        <f t="shared" si="40"/>
        <v>62.648648648648646</v>
      </c>
      <c r="P206" s="56">
        <f t="shared" si="41"/>
        <v>47.333333333333329</v>
      </c>
      <c r="Q206" s="56">
        <f t="shared" si="42"/>
        <v>66.666666666666657</v>
      </c>
      <c r="R206" s="56">
        <f t="shared" si="43"/>
        <v>51.351351351351347</v>
      </c>
      <c r="S206" s="57">
        <f t="shared" si="44"/>
        <v>-4.0180180180180116</v>
      </c>
      <c r="T206" s="57">
        <f t="shared" si="45"/>
        <v>-4.0180180180180187</v>
      </c>
      <c r="U206" t="s">
        <v>85</v>
      </c>
      <c r="V206" t="s">
        <v>139</v>
      </c>
      <c r="X206" t="s">
        <v>476</v>
      </c>
    </row>
    <row r="207" spans="1:25" ht="15" x14ac:dyDescent="0.25">
      <c r="A207">
        <v>2.0099999999999998</v>
      </c>
      <c r="B207">
        <v>1.88</v>
      </c>
      <c r="C207" s="45">
        <f t="shared" si="37"/>
        <v>2.9427331427966497E-2</v>
      </c>
      <c r="D207" s="46">
        <f>IF(OR($A207="",$B207=""),"",A207*'MPTO_working_2-way'!$G206)</f>
        <v>2.0691489361702122</v>
      </c>
      <c r="E207" s="48">
        <f>IF(OR($A207="",$B207=""),"",B207*'MPTO_working_2-way'!$G206)</f>
        <v>1.9353233830845769</v>
      </c>
      <c r="F207" s="46">
        <f>IF(OR($A207="",$B207=""),"",'MPTO_working_2-way'!D206)</f>
        <v>2.0712563034422273</v>
      </c>
      <c r="G207" s="48">
        <f>IF(OR($A207="",$B207=""),"",'MPTO_working_2-way'!E206)</f>
        <v>1.9334834220221038</v>
      </c>
      <c r="H207" s="46">
        <f>IF(OR($A207="",$B207=""),"",'OddsRatio_working_2-way'!M206)</f>
        <v>2.0713203408538785</v>
      </c>
      <c r="I207" s="46">
        <f>IF(OR($A207="",$B207=""),"",'OddsRatio_working_2-way'!N206)</f>
        <v>1.9334276237142709</v>
      </c>
      <c r="J207" s="46">
        <f>IF('Log_working_2-way'!$D206="","",A207^('Log_working_2-way'!$D206))</f>
        <v>2.0722780043286777</v>
      </c>
      <c r="K207" s="48">
        <f>IF('Log_working_2-way'!$D206="","",B207^('Log_working_2-way'!$D206))</f>
        <v>1.9325939690668699</v>
      </c>
      <c r="L207" s="55">
        <f t="shared" si="38"/>
        <v>0.48329048843187672</v>
      </c>
      <c r="M207" s="55">
        <f t="shared" si="39"/>
        <v>0.5167095115681235</v>
      </c>
      <c r="N207" s="56">
        <v>115</v>
      </c>
      <c r="O207" s="56">
        <f t="shared" si="40"/>
        <v>57.786069651741293</v>
      </c>
      <c r="P207" s="56">
        <f t="shared" si="41"/>
        <v>53.829787234042549</v>
      </c>
      <c r="Q207" s="56">
        <f t="shared" si="42"/>
        <v>61.170212765957444</v>
      </c>
      <c r="R207" s="56">
        <f t="shared" si="43"/>
        <v>57.213930348258714</v>
      </c>
      <c r="S207" s="57">
        <f t="shared" si="44"/>
        <v>-3.3841431142161511</v>
      </c>
      <c r="T207" s="57">
        <f t="shared" si="45"/>
        <v>-3.3841431142161653</v>
      </c>
      <c r="U207" t="s">
        <v>45</v>
      </c>
      <c r="V207" t="s">
        <v>87</v>
      </c>
      <c r="X207" t="s">
        <v>476</v>
      </c>
    </row>
    <row r="208" spans="1:25" ht="15" x14ac:dyDescent="0.25">
      <c r="A208">
        <v>1.62</v>
      </c>
      <c r="B208">
        <v>2.4</v>
      </c>
      <c r="C208" s="45">
        <f t="shared" si="37"/>
        <v>3.3950617283950546E-2</v>
      </c>
      <c r="D208" s="46">
        <f>IF(OR($A208="",$B208=""),"",A208*'MPTO_working_2-way'!$G207)</f>
        <v>1.675</v>
      </c>
      <c r="E208" s="48">
        <f>IF(OR($A208="",$B208=""),"",B208*'MPTO_working_2-way'!$G207)</f>
        <v>2.4814814814814814</v>
      </c>
      <c r="F208" s="46">
        <f>IF(OR($A208="",$B208=""),"",'MPTO_working_2-way'!D207)</f>
        <v>1.6658097686375322</v>
      </c>
      <c r="G208" s="48">
        <f>IF(OR($A208="",$B208=""),"",'MPTO_working_2-way'!E207)</f>
        <v>2.5019305019305014</v>
      </c>
      <c r="H208" s="46">
        <f>IF(OR($A208="",$B208=""),"",'OddsRatio_working_2-way'!M207)</f>
        <v>1.6654751256486924</v>
      </c>
      <c r="I208" s="46">
        <f>IF(OR($A208="",$B208=""),"",'OddsRatio_working_2-way'!N207)</f>
        <v>2.502685767593821</v>
      </c>
      <c r="J208" s="46">
        <f>IF('Log_working_2-way'!$D207="","",A208^('Log_working_2-way'!$D207))</f>
        <v>1.6612975476246807</v>
      </c>
      <c r="K208" s="48">
        <f>IF('Log_working_2-way'!$D207="","",B208^('Log_working_2-way'!$D207))</f>
        <v>2.5121786003771214</v>
      </c>
      <c r="L208" s="55">
        <f t="shared" si="38"/>
        <v>0.59701492537313428</v>
      </c>
      <c r="M208" s="55">
        <f t="shared" si="39"/>
        <v>0.40298507462686567</v>
      </c>
      <c r="N208" s="56">
        <v>116</v>
      </c>
      <c r="O208" s="56">
        <f t="shared" si="40"/>
        <v>44.395061728395071</v>
      </c>
      <c r="P208" s="56">
        <f t="shared" si="41"/>
        <v>67.666666666666657</v>
      </c>
      <c r="Q208" s="56">
        <f t="shared" si="42"/>
        <v>48.333333333333336</v>
      </c>
      <c r="R208" s="56">
        <f t="shared" si="43"/>
        <v>71.604938271604937</v>
      </c>
      <c r="S208" s="57">
        <f t="shared" si="44"/>
        <v>-3.9382716049382651</v>
      </c>
      <c r="T208" s="57">
        <f t="shared" si="45"/>
        <v>-3.9382716049382793</v>
      </c>
      <c r="U208" t="s">
        <v>132</v>
      </c>
      <c r="V208" t="s">
        <v>270</v>
      </c>
      <c r="X208" t="s">
        <v>476</v>
      </c>
    </row>
    <row r="209" spans="1:24" ht="15" x14ac:dyDescent="0.25">
      <c r="A209">
        <v>2.5299999999999998</v>
      </c>
      <c r="B209">
        <v>1.56</v>
      </c>
      <c r="C209" s="45">
        <f t="shared" si="37"/>
        <v>3.6282558021688338E-2</v>
      </c>
      <c r="D209" s="46">
        <f>IF(OR($A209="",$B209=""),"",A209*'MPTO_working_2-way'!$G208)</f>
        <v>2.6217948717948714</v>
      </c>
      <c r="E209" s="48">
        <f>IF(OR($A209="",$B209=""),"",B209*'MPTO_working_2-way'!$G208)</f>
        <v>1.6166007905138338</v>
      </c>
      <c r="F209" s="46">
        <f>IF(OR($A209="",$B209=""),"",'MPTO_working_2-way'!D208)</f>
        <v>2.6517065305025525</v>
      </c>
      <c r="G209" s="48">
        <f>IF(OR($A209="",$B209=""),"",'MPTO_working_2-way'!E208)</f>
        <v>1.6054344288968434</v>
      </c>
      <c r="H209" s="46">
        <f>IF(OR($A209="",$B209=""),"",'OddsRatio_working_2-way'!M208)</f>
        <v>2.6529194950580188</v>
      </c>
      <c r="I209" s="46">
        <f>IF(OR($A209="",$B209=""),"",'OddsRatio_working_2-way'!N208)</f>
        <v>1.6049901419820203</v>
      </c>
      <c r="J209" s="46">
        <f>IF('Log_working_2-way'!$D208="","",A209^('Log_working_2-way'!$D208))</f>
        <v>2.6669477843763532</v>
      </c>
      <c r="K209" s="48">
        <f>IF('Log_working_2-way'!$D208="","",B209^('Log_working_2-way'!$D208))</f>
        <v>1.59989881469138</v>
      </c>
      <c r="L209" s="55">
        <f t="shared" si="38"/>
        <v>0.38141809290953549</v>
      </c>
      <c r="M209" s="55">
        <f t="shared" si="39"/>
        <v>0.61858190709046468</v>
      </c>
      <c r="N209" s="56">
        <v>117</v>
      </c>
      <c r="O209" s="56">
        <f t="shared" si="40"/>
        <v>70.754940711462453</v>
      </c>
      <c r="P209" s="56">
        <f t="shared" si="41"/>
        <v>42</v>
      </c>
      <c r="Q209" s="56">
        <f t="shared" si="42"/>
        <v>75</v>
      </c>
      <c r="R209" s="56">
        <f t="shared" si="43"/>
        <v>46.245059288537554</v>
      </c>
      <c r="S209" s="57">
        <f t="shared" si="44"/>
        <v>-4.2450592885375471</v>
      </c>
      <c r="T209" s="57">
        <f t="shared" si="45"/>
        <v>-4.2450592885375542</v>
      </c>
      <c r="U209" t="s">
        <v>82</v>
      </c>
      <c r="V209" t="s">
        <v>76</v>
      </c>
      <c r="X209" t="s">
        <v>476</v>
      </c>
    </row>
    <row r="210" spans="1:24" ht="15" x14ac:dyDescent="0.25">
      <c r="A210">
        <v>2.52</v>
      </c>
      <c r="B210">
        <v>1.57</v>
      </c>
      <c r="C210" s="45">
        <f t="shared" si="37"/>
        <v>3.3768071984632497E-2</v>
      </c>
      <c r="D210" s="46">
        <f>IF(OR($A210="",$B210=""),"",A210*'MPTO_working_2-way'!$G209)</f>
        <v>2.605095541401274</v>
      </c>
      <c r="E210" s="48">
        <f>IF(OR($A210="",$B210=""),"",B210*'MPTO_working_2-way'!$G209)</f>
        <v>1.623015873015873</v>
      </c>
      <c r="F210" s="46">
        <f>IF(OR($A210="",$B210=""),"",'MPTO_working_2-way'!D209)</f>
        <v>2.6319850984566258</v>
      </c>
      <c r="G210" s="48">
        <f>IF(OR($A210="",$B210=""),"",'MPTO_working_2-way'!E209)</f>
        <v>1.6127506929724442</v>
      </c>
      <c r="H210" s="46">
        <f>IF(OR($A210="",$B210=""),"",'OddsRatio_working_2-way'!M209)</f>
        <v>2.6329931618554516</v>
      </c>
      <c r="I210" s="46">
        <f>IF(OR($A210="",$B210=""),"",'OddsRatio_working_2-way'!N209)</f>
        <v>1.6123724356957947</v>
      </c>
      <c r="J210" s="46">
        <f>IF('Log_working_2-way'!$D209="","",A210^('Log_working_2-way'!$D209))</f>
        <v>2.6455503097461972</v>
      </c>
      <c r="K210" s="48">
        <f>IF('Log_working_2-way'!$D209="","",B210^('Log_working_2-way'!$D209))</f>
        <v>1.6076994389518999</v>
      </c>
      <c r="L210" s="55">
        <f t="shared" si="38"/>
        <v>0.38386308068459657</v>
      </c>
      <c r="M210" s="55">
        <f t="shared" si="39"/>
        <v>0.61613691931540338</v>
      </c>
      <c r="N210" s="56">
        <v>118</v>
      </c>
      <c r="O210" s="56">
        <f t="shared" si="40"/>
        <v>71.174603174603178</v>
      </c>
      <c r="P210" s="56">
        <f t="shared" si="41"/>
        <v>42.840764331210202</v>
      </c>
      <c r="Q210" s="56">
        <f t="shared" si="42"/>
        <v>75.159235668789805</v>
      </c>
      <c r="R210" s="56">
        <f t="shared" si="43"/>
        <v>46.825396825396822</v>
      </c>
      <c r="S210" s="57">
        <f t="shared" si="44"/>
        <v>-3.9846324941866271</v>
      </c>
      <c r="T210" s="57">
        <f t="shared" si="45"/>
        <v>-3.98463249418662</v>
      </c>
      <c r="U210" t="s">
        <v>40</v>
      </c>
      <c r="V210" t="s">
        <v>86</v>
      </c>
      <c r="X210" t="s">
        <v>476</v>
      </c>
    </row>
    <row r="211" spans="1:24" ht="15" x14ac:dyDescent="0.25">
      <c r="A211">
        <v>2.4300000000000002</v>
      </c>
      <c r="B211">
        <v>1.61</v>
      </c>
      <c r="C211" s="45">
        <f t="shared" si="37"/>
        <v>3.2640646167216181E-2</v>
      </c>
      <c r="D211" s="46">
        <f>IF(OR($A211="",$B211=""),"",A211*'MPTO_working_2-way'!$G210)</f>
        <v>2.5093167701863357</v>
      </c>
      <c r="E211" s="48">
        <f>IF(OR($A211="",$B211=""),"",B211*'MPTO_working_2-way'!$G210)</f>
        <v>1.6625514403292181</v>
      </c>
      <c r="F211" s="46">
        <f>IF(OR($A211="",$B211=""),"",'MPTO_working_2-way'!D210)</f>
        <v>2.5303495779840248</v>
      </c>
      <c r="G211" s="48">
        <f>IF(OR($A211="",$B211=""),"",'MPTO_working_2-way'!E210)</f>
        <v>1.6534454704900365</v>
      </c>
      <c r="H211" s="46">
        <f>IF(OR($A211="",$B211=""),"",'OddsRatio_working_2-way'!M210)</f>
        <v>2.5310983949707371</v>
      </c>
      <c r="I211" s="46">
        <f>IF(OR($A211="",$B211=""),"",'OddsRatio_working_2-way'!N210)</f>
        <v>1.6531258887637414</v>
      </c>
      <c r="J211" s="46">
        <f>IF('Log_working_2-way'!$D210="","",A211^('Log_working_2-way'!$D210))</f>
        <v>2.5408594420942658</v>
      </c>
      <c r="K211" s="48">
        <f>IF('Log_working_2-way'!$D210="","",B211^('Log_working_2-way'!$D210))</f>
        <v>1.6489884623355247</v>
      </c>
      <c r="L211" s="55">
        <f t="shared" si="38"/>
        <v>0.39851485148514848</v>
      </c>
      <c r="M211" s="55">
        <f t="shared" si="39"/>
        <v>0.60148514851485146</v>
      </c>
      <c r="N211" s="56">
        <v>119</v>
      </c>
      <c r="O211" s="56">
        <f t="shared" si="40"/>
        <v>70.028806584362144</v>
      </c>
      <c r="P211" s="56">
        <f t="shared" si="41"/>
        <v>45.086956521739125</v>
      </c>
      <c r="Q211" s="56">
        <f t="shared" si="42"/>
        <v>73.91304347826086</v>
      </c>
      <c r="R211" s="56">
        <f t="shared" si="43"/>
        <v>48.971193415637856</v>
      </c>
      <c r="S211" s="57">
        <f t="shared" si="44"/>
        <v>-3.8842368938987164</v>
      </c>
      <c r="T211" s="57">
        <f t="shared" si="45"/>
        <v>-3.8842368938987306</v>
      </c>
      <c r="U211" t="s">
        <v>36</v>
      </c>
      <c r="V211" t="s">
        <v>42</v>
      </c>
      <c r="X211" t="s">
        <v>476</v>
      </c>
    </row>
    <row r="212" spans="1:24" ht="15" x14ac:dyDescent="0.25">
      <c r="A212">
        <v>1.98</v>
      </c>
      <c r="B212">
        <v>1.91</v>
      </c>
      <c r="C212" s="45">
        <f t="shared" si="37"/>
        <v>2.861071447458885E-2</v>
      </c>
      <c r="D212" s="46">
        <f>IF(OR($A212="",$B212=""),"",A212*'MPTO_working_2-way'!$G211)</f>
        <v>2.0366492146596857</v>
      </c>
      <c r="E212" s="48">
        <f>IF(OR($A212="",$B212=""),"",B212*'MPTO_working_2-way'!$G211)</f>
        <v>1.9646464646464645</v>
      </c>
      <c r="F212" s="46">
        <f>IF(OR($A212="",$B212=""),"",'MPTO_working_2-way'!D211)</f>
        <v>2.0377175494369308</v>
      </c>
      <c r="G212" s="48">
        <f>IF(OR($A212="",$B212=""),"",'MPTO_working_2-way'!E211)</f>
        <v>1.9636533568721115</v>
      </c>
      <c r="H212" s="46">
        <f>IF(OR($A212="",$B212=""),"",'OddsRatio_working_2-way'!M211)</f>
        <v>2.0377490433255412</v>
      </c>
      <c r="I212" s="46">
        <f>IF(OR($A212="",$B212=""),"",'OddsRatio_working_2-way'!N211)</f>
        <v>1.9636241116594322</v>
      </c>
      <c r="J212" s="46">
        <f>IF('Log_working_2-way'!$D211="","",A212^('Log_working_2-way'!$D211))</f>
        <v>2.0382337672504618</v>
      </c>
      <c r="K212" s="48">
        <f>IF('Log_working_2-way'!$D211="","",B212^('Log_working_2-way'!$D211))</f>
        <v>1.9631742210121639</v>
      </c>
      <c r="L212" s="55">
        <f t="shared" si="38"/>
        <v>0.49100257069408743</v>
      </c>
      <c r="M212" s="55">
        <f t="shared" si="39"/>
        <v>0.50899742930591263</v>
      </c>
      <c r="N212" s="56">
        <v>120</v>
      </c>
      <c r="O212" s="56">
        <f t="shared" si="40"/>
        <v>59.393939393939398</v>
      </c>
      <c r="P212" s="56">
        <f t="shared" si="41"/>
        <v>57.172774869109944</v>
      </c>
      <c r="Q212" s="56">
        <f t="shared" si="42"/>
        <v>62.827225130890049</v>
      </c>
      <c r="R212" s="56">
        <f t="shared" si="43"/>
        <v>60.606060606060609</v>
      </c>
      <c r="S212" s="57">
        <f t="shared" si="44"/>
        <v>-3.4332857369506513</v>
      </c>
      <c r="T212" s="57">
        <f t="shared" si="45"/>
        <v>-3.4332857369506655</v>
      </c>
      <c r="U212" t="s">
        <v>279</v>
      </c>
      <c r="V212" t="s">
        <v>291</v>
      </c>
      <c r="X212" t="s">
        <v>476</v>
      </c>
    </row>
    <row r="213" spans="1:24" ht="15" x14ac:dyDescent="0.25">
      <c r="A213">
        <v>2.2000000000000002</v>
      </c>
      <c r="B213">
        <v>1.73</v>
      </c>
      <c r="C213" s="45">
        <f t="shared" si="37"/>
        <v>3.2580136626379375E-2</v>
      </c>
      <c r="D213" s="46">
        <f>IF(OR($A213="",$B213=""),"",A213*'MPTO_working_2-way'!$G212)</f>
        <v>2.2716763005780347</v>
      </c>
      <c r="E213" s="48">
        <f>IF(OR($A213="",$B213=""),"",B213*'MPTO_working_2-way'!$G212)</f>
        <v>1.7863636363636364</v>
      </c>
      <c r="F213" s="46">
        <f>IF(OR($A213="",$B213=""),"",'MPTO_working_2-way'!D212)</f>
        <v>2.2817745803357314</v>
      </c>
      <c r="G213" s="48">
        <f>IF(OR($A213="",$B213=""),"",'MPTO_working_2-way'!E212)</f>
        <v>1.7801683816651075</v>
      </c>
      <c r="H213" s="46">
        <f>IF(OR($A213="",$B213=""),"",'OddsRatio_working_2-way'!M212)</f>
        <v>2.2821215295120645</v>
      </c>
      <c r="I213" s="46">
        <f>IF(OR($A213="",$B213=""),"",'OddsRatio_working_2-way'!N212)</f>
        <v>1.7799572637865058</v>
      </c>
      <c r="J213" s="46">
        <f>IF('Log_working_2-way'!$D212="","",A213^('Log_working_2-way'!$D212))</f>
        <v>2.2867575998445693</v>
      </c>
      <c r="K213" s="48">
        <f>IF('Log_working_2-way'!$D212="","",B213^('Log_working_2-way'!$D212))</f>
        <v>1.7771471488652957</v>
      </c>
      <c r="L213" s="55">
        <f t="shared" si="38"/>
        <v>0.44020356234096691</v>
      </c>
      <c r="M213" s="55">
        <f t="shared" si="39"/>
        <v>0.55979643765903309</v>
      </c>
      <c r="N213" s="56">
        <v>121</v>
      </c>
      <c r="O213" s="56">
        <f t="shared" si="40"/>
        <v>66.000000000000014</v>
      </c>
      <c r="P213" s="56">
        <f t="shared" si="41"/>
        <v>51.057803468208085</v>
      </c>
      <c r="Q213" s="56">
        <f t="shared" si="42"/>
        <v>69.942196531791907</v>
      </c>
      <c r="R213" s="56">
        <f t="shared" si="43"/>
        <v>55</v>
      </c>
      <c r="S213" s="57">
        <f t="shared" si="44"/>
        <v>-3.9421965317918932</v>
      </c>
      <c r="T213" s="57">
        <f t="shared" si="45"/>
        <v>-3.9421965317919145</v>
      </c>
      <c r="U213" t="s">
        <v>271</v>
      </c>
      <c r="V213" t="s">
        <v>83</v>
      </c>
      <c r="X213" t="s">
        <v>476</v>
      </c>
    </row>
    <row r="214" spans="1:24" ht="15" x14ac:dyDescent="0.25">
      <c r="A214">
        <v>1.54</v>
      </c>
      <c r="B214">
        <v>2.61</v>
      </c>
      <c r="C214" s="45">
        <f t="shared" si="37"/>
        <v>3.2492411802756749E-2</v>
      </c>
      <c r="D214" s="46">
        <f>IF(OR($A214="",$B214=""),"",A214*'MPTO_working_2-way'!$G213)</f>
        <v>1.5900383141762455</v>
      </c>
      <c r="E214" s="48">
        <f>IF(OR($A214="",$B214=""),"",B214*'MPTO_working_2-way'!$G213)</f>
        <v>2.6948051948051952</v>
      </c>
      <c r="F214" s="46">
        <f>IF(OR($A214="",$B214=""),"",'MPTO_working_2-way'!D213)</f>
        <v>1.5795182143278188</v>
      </c>
      <c r="G214" s="48">
        <f>IF(OR($A214="",$B214=""),"",'MPTO_working_2-way'!E213)</f>
        <v>2.725571302637825</v>
      </c>
      <c r="H214" s="46">
        <f>IF(OR($A214="",$B214=""),"",'OddsRatio_working_2-way'!M213)</f>
        <v>1.5791405068790083</v>
      </c>
      <c r="I214" s="46">
        <f>IF(OR($A214="",$B214=""),"",'OddsRatio_working_2-way'!N213)</f>
        <v>2.7266966964355612</v>
      </c>
      <c r="J214" s="46">
        <f>IF('Log_working_2-way'!$D213="","",A214^('Log_working_2-way'!$D213))</f>
        <v>1.5743478910108941</v>
      </c>
      <c r="K214" s="48">
        <f>IF('Log_working_2-way'!$D213="","",B214^('Log_working_2-way'!$D213))</f>
        <v>2.7411050265020145</v>
      </c>
      <c r="L214" s="55">
        <f t="shared" si="38"/>
        <v>0.62891566265060228</v>
      </c>
      <c r="M214" s="55">
        <f t="shared" si="39"/>
        <v>0.37108433734939755</v>
      </c>
      <c r="N214" s="56">
        <v>122</v>
      </c>
      <c r="O214" s="56">
        <f t="shared" si="40"/>
        <v>42.779220779220779</v>
      </c>
      <c r="P214" s="56">
        <f t="shared" si="41"/>
        <v>75.256704980842898</v>
      </c>
      <c r="Q214" s="56">
        <f t="shared" si="42"/>
        <v>46.743295019157088</v>
      </c>
      <c r="R214" s="56">
        <f t="shared" si="43"/>
        <v>79.220779220779221</v>
      </c>
      <c r="S214" s="57">
        <f t="shared" si="44"/>
        <v>-3.9640742399363091</v>
      </c>
      <c r="T214" s="57">
        <f t="shared" si="45"/>
        <v>-3.9640742399363234</v>
      </c>
      <c r="U214" t="s">
        <v>276</v>
      </c>
      <c r="V214" t="s">
        <v>274</v>
      </c>
      <c r="X214" t="s">
        <v>476</v>
      </c>
    </row>
    <row r="215" spans="1:24" ht="15" x14ac:dyDescent="0.25">
      <c r="A215">
        <v>1.7</v>
      </c>
      <c r="B215">
        <v>2.2400000000000002</v>
      </c>
      <c r="C215" s="45">
        <f t="shared" si="37"/>
        <v>3.4663865546218364E-2</v>
      </c>
      <c r="D215" s="46">
        <f>IF(OR($A215="",$B215=""),"",A215*'MPTO_working_2-way'!$G214)</f>
        <v>1.7589285714285712</v>
      </c>
      <c r="E215" s="48">
        <f>IF(OR($A215="",$B215=""),"",B215*'MPTO_working_2-way'!$G214)</f>
        <v>2.3176470588235292</v>
      </c>
      <c r="F215" s="46">
        <f>IF(OR($A215="",$B215=""),"",'MPTO_working_2-way'!D214)</f>
        <v>1.7516099356025756</v>
      </c>
      <c r="G215" s="48">
        <f>IF(OR($A215="",$B215=""),"",'MPTO_working_2-way'!E214)</f>
        <v>2.3304773561811505</v>
      </c>
      <c r="H215" s="46">
        <f>IF(OR($A215="",$B215=""),"",'OddsRatio_working_2-way'!M214)</f>
        <v>1.7513428837969105</v>
      </c>
      <c r="I215" s="46">
        <f>IF(OR($A215="",$B215=""),"",'OddsRatio_working_2-way'!N214)</f>
        <v>2.3309502512973848</v>
      </c>
      <c r="J215" s="46">
        <f>IF('Log_working_2-way'!$D214="","",A215^('Log_working_2-way'!$D214))</f>
        <v>1.7480183212340654</v>
      </c>
      <c r="K215" s="48">
        <f>IF('Log_working_2-way'!$D214="","",B215^('Log_working_2-way'!$D214))</f>
        <v>2.3368656510313084</v>
      </c>
      <c r="L215" s="55">
        <f t="shared" si="38"/>
        <v>0.56852791878172593</v>
      </c>
      <c r="M215" s="55">
        <f t="shared" si="39"/>
        <v>0.43147208121827418</v>
      </c>
      <c r="N215" s="56">
        <v>123</v>
      </c>
      <c r="O215" s="56">
        <f t="shared" si="40"/>
        <v>50.647058823529413</v>
      </c>
      <c r="P215" s="56">
        <f t="shared" si="41"/>
        <v>68.089285714285722</v>
      </c>
      <c r="Q215" s="56">
        <f t="shared" si="42"/>
        <v>54.910714285714285</v>
      </c>
      <c r="R215" s="56">
        <f t="shared" si="43"/>
        <v>72.352941176470594</v>
      </c>
      <c r="S215" s="57">
        <f t="shared" si="44"/>
        <v>-4.2636554621848717</v>
      </c>
      <c r="T215" s="57">
        <f t="shared" si="45"/>
        <v>-4.2636554621848717</v>
      </c>
      <c r="U215" t="s">
        <v>278</v>
      </c>
      <c r="V215" t="s">
        <v>289</v>
      </c>
      <c r="X215" t="s">
        <v>476</v>
      </c>
    </row>
    <row r="216" spans="1:24" ht="15" x14ac:dyDescent="0.25">
      <c r="A216">
        <v>2.17</v>
      </c>
      <c r="B216">
        <v>1.75</v>
      </c>
      <c r="C216" s="45">
        <f t="shared" si="37"/>
        <v>3.2258064516129004E-2</v>
      </c>
      <c r="D216" s="46">
        <f>IF(OR($A216="",$B216=""),"",A216*'MPTO_working_2-way'!$G215)</f>
        <v>2.2399999999999998</v>
      </c>
      <c r="E216" s="48">
        <f>IF(OR($A216="",$B216=""),"",B216*'MPTO_working_2-way'!$G215)</f>
        <v>1.8064516129032258</v>
      </c>
      <c r="F216" s="46">
        <f>IF(OR($A216="",$B216=""),"",'MPTO_working_2-way'!D215)</f>
        <v>2.2487046632124348</v>
      </c>
      <c r="G216" s="48">
        <f>IF(OR($A216="",$B216=""),"",'MPTO_working_2-way'!E215)</f>
        <v>1.8008298755186722</v>
      </c>
      <c r="H216" s="46">
        <f>IF(OR($A216="",$B216=""),"",'OddsRatio_working_2-way'!M215)</f>
        <v>2.2489995996796797</v>
      </c>
      <c r="I216" s="46">
        <f>IF(OR($A216="",$B216=""),"",'OddsRatio_working_2-way'!N215)</f>
        <v>1.8006407690254356</v>
      </c>
      <c r="J216" s="46">
        <f>IF('Log_working_2-way'!$D215="","",A216^('Log_working_2-way'!$D215))</f>
        <v>2.2529893897006406</v>
      </c>
      <c r="K216" s="48">
        <f>IF('Log_working_2-way'!$D215="","",B216^('Log_working_2-way'!$D215))</f>
        <v>1.798091355138193</v>
      </c>
      <c r="L216" s="55">
        <f t="shared" si="38"/>
        <v>0.44642857142857145</v>
      </c>
      <c r="M216" s="55">
        <f t="shared" si="39"/>
        <v>0.5535714285714286</v>
      </c>
      <c r="N216" s="56">
        <v>124</v>
      </c>
      <c r="O216" s="56">
        <f t="shared" si="40"/>
        <v>66.857142857142847</v>
      </c>
      <c r="P216" s="56">
        <f t="shared" si="41"/>
        <v>53.142857142857139</v>
      </c>
      <c r="Q216" s="56">
        <f t="shared" si="42"/>
        <v>70.857142857142847</v>
      </c>
      <c r="R216" s="56">
        <f t="shared" si="43"/>
        <v>57.142857142857146</v>
      </c>
      <c r="S216" s="57">
        <f t="shared" si="44"/>
        <v>-4</v>
      </c>
      <c r="T216" s="57">
        <f t="shared" si="45"/>
        <v>-4.0000000000000071</v>
      </c>
      <c r="U216" t="s">
        <v>283</v>
      </c>
      <c r="V216" t="s">
        <v>280</v>
      </c>
      <c r="X216" t="s">
        <v>476</v>
      </c>
    </row>
    <row r="217" spans="1:24" ht="15" x14ac:dyDescent="0.25">
      <c r="A217">
        <v>2.0299999999999998</v>
      </c>
      <c r="B217">
        <v>1.86</v>
      </c>
      <c r="C217" s="45">
        <f t="shared" si="37"/>
        <v>3.0245246040574214E-2</v>
      </c>
      <c r="D217" s="46">
        <f>IF(OR($A217="",$B217=""),"",A217*'MPTO_working_2-way'!$G216)</f>
        <v>2.0913978494623655</v>
      </c>
      <c r="E217" s="48">
        <f>IF(OR($A217="",$B217=""),"",B217*'MPTO_working_2-way'!$G216)</f>
        <v>1.9162561576354682</v>
      </c>
      <c r="F217" s="46">
        <f>IF(OR($A217="",$B217=""),"",'MPTO_working_2-way'!D216)</f>
        <v>2.0942925287037548</v>
      </c>
      <c r="G217" s="48">
        <f>IF(OR($A217="",$B217=""),"",'MPTO_working_2-way'!E216)</f>
        <v>1.9138324294186226</v>
      </c>
      <c r="H217" s="46">
        <f>IF(OR($A217="",$B217=""),"",'OddsRatio_working_2-way'!M216)</f>
        <v>2.0943831224048783</v>
      </c>
      <c r="I217" s="46">
        <f>IF(OR($A217="",$B217=""),"",'OddsRatio_working_2-way'!N216)</f>
        <v>1.9137567818137824</v>
      </c>
      <c r="J217" s="46">
        <f>IF('Log_working_2-way'!$D216="","",A217^('Log_working_2-way'!$D216))</f>
        <v>2.0957003958101184</v>
      </c>
      <c r="K217" s="48">
        <f>IF('Log_working_2-way'!$D216="","",B217^('Log_working_2-way'!$D216))</f>
        <v>1.9126582447390832</v>
      </c>
      <c r="L217" s="55">
        <f t="shared" si="38"/>
        <v>0.47814910025706941</v>
      </c>
      <c r="M217" s="55">
        <f t="shared" si="39"/>
        <v>0.52185089974293053</v>
      </c>
      <c r="N217" s="56">
        <v>125</v>
      </c>
      <c r="O217" s="56">
        <f t="shared" si="40"/>
        <v>63.423645320197039</v>
      </c>
      <c r="P217" s="56">
        <f t="shared" si="41"/>
        <v>57.795698924731177</v>
      </c>
      <c r="Q217" s="56">
        <f t="shared" si="42"/>
        <v>67.204301075268816</v>
      </c>
      <c r="R217" s="56">
        <f t="shared" si="43"/>
        <v>61.576354679802961</v>
      </c>
      <c r="S217" s="57">
        <f t="shared" si="44"/>
        <v>-3.780655755071777</v>
      </c>
      <c r="T217" s="57">
        <f t="shared" si="45"/>
        <v>-3.7806557550717841</v>
      </c>
      <c r="U217" t="s">
        <v>284</v>
      </c>
      <c r="V217" t="s">
        <v>275</v>
      </c>
      <c r="X217" t="s">
        <v>476</v>
      </c>
    </row>
    <row r="218" spans="1:24" ht="15" x14ac:dyDescent="0.25">
      <c r="A218">
        <v>2.08</v>
      </c>
      <c r="B218">
        <v>1.82</v>
      </c>
      <c r="C218" s="45">
        <f t="shared" si="37"/>
        <v>3.0219780219780112E-2</v>
      </c>
      <c r="D218" s="46">
        <f>IF(OR($A218="",$B218=""),"",A218*'MPTO_working_2-way'!$G217)</f>
        <v>2.1428571428571428</v>
      </c>
      <c r="E218" s="48">
        <f>IF(OR($A218="",$B218=""),"",B218*'MPTO_working_2-way'!$G217)</f>
        <v>1.8749999999999998</v>
      </c>
      <c r="F218" s="46">
        <f>IF(OR($A218="",$B218=""),"",'MPTO_working_2-way'!D217)</f>
        <v>2.1474926253687316</v>
      </c>
      <c r="G218" s="48">
        <f>IF(OR($A218="",$B218=""),"",'MPTO_working_2-way'!E217)</f>
        <v>1.8714652956298199</v>
      </c>
      <c r="H218" s="46">
        <f>IF(OR($A218="",$B218=""),"",'OddsRatio_working_2-way'!M217)</f>
        <v>2.1476380835140083</v>
      </c>
      <c r="I218" s="46">
        <f>IF(OR($A218="",$B218=""),"",'OddsRatio_working_2-way'!N217)</f>
        <v>1.8713548411865626</v>
      </c>
      <c r="J218" s="46">
        <f>IF('Log_working_2-way'!$D217="","",A218^('Log_working_2-way'!$D217))</f>
        <v>2.1497509176455911</v>
      </c>
      <c r="K218" s="48">
        <f>IF('Log_working_2-way'!$D217="","",B218^('Log_working_2-way'!$D217))</f>
        <v>1.8697536002386808</v>
      </c>
      <c r="L218" s="55">
        <f t="shared" si="38"/>
        <v>0.46666666666666667</v>
      </c>
      <c r="M218" s="55">
        <f t="shared" si="39"/>
        <v>0.53333333333333344</v>
      </c>
      <c r="N218" s="56">
        <v>126</v>
      </c>
      <c r="O218" s="56">
        <f t="shared" si="40"/>
        <v>65.423076923076906</v>
      </c>
      <c r="P218" s="56">
        <f t="shared" si="41"/>
        <v>56.769230769230774</v>
      </c>
      <c r="Q218" s="56">
        <f t="shared" si="42"/>
        <v>69.230769230769226</v>
      </c>
      <c r="R218" s="56">
        <f t="shared" si="43"/>
        <v>60.576923076923073</v>
      </c>
      <c r="S218" s="57">
        <f t="shared" si="44"/>
        <v>-3.8076923076923208</v>
      </c>
      <c r="T218" s="57">
        <f t="shared" si="45"/>
        <v>-3.8076923076922995</v>
      </c>
      <c r="U218" t="s">
        <v>84</v>
      </c>
      <c r="V218" t="s">
        <v>288</v>
      </c>
      <c r="X218" t="s">
        <v>476</v>
      </c>
    </row>
    <row r="219" spans="1:24" ht="15" x14ac:dyDescent="0.25">
      <c r="A219">
        <v>1.98</v>
      </c>
      <c r="B219">
        <v>1.91</v>
      </c>
      <c r="C219" s="45">
        <f t="shared" si="37"/>
        <v>2.861071447458885E-2</v>
      </c>
      <c r="D219" s="46">
        <f>IF(OR($A219="",$B219=""),"",A219*'MPTO_working_2-way'!$G218)</f>
        <v>2.0366492146596857</v>
      </c>
      <c r="E219" s="48">
        <f>IF(OR($A219="",$B219=""),"",B219*'MPTO_working_2-way'!$G218)</f>
        <v>1.9646464646464645</v>
      </c>
      <c r="F219" s="46">
        <f>IF(OR($A219="",$B219=""),"",'MPTO_working_2-way'!D218)</f>
        <v>2.0377175494369308</v>
      </c>
      <c r="G219" s="48">
        <f>IF(OR($A219="",$B219=""),"",'MPTO_working_2-way'!E218)</f>
        <v>1.9636533568721115</v>
      </c>
      <c r="H219" s="46">
        <f>IF(OR($A219="",$B219=""),"",'OddsRatio_working_2-way'!M218)</f>
        <v>2.0377490433255412</v>
      </c>
      <c r="I219" s="46">
        <f>IF(OR($A219="",$B219=""),"",'OddsRatio_working_2-way'!N218)</f>
        <v>1.9636241116594322</v>
      </c>
      <c r="J219" s="46">
        <f>IF('Log_working_2-way'!$D218="","",A219^('Log_working_2-way'!$D218))</f>
        <v>2.0382337672504618</v>
      </c>
      <c r="K219" s="48">
        <f>IF('Log_working_2-way'!$D218="","",B219^('Log_working_2-way'!$D218))</f>
        <v>1.9631742210121639</v>
      </c>
      <c r="L219" s="55">
        <f t="shared" si="38"/>
        <v>0.49100257069408743</v>
      </c>
      <c r="M219" s="55">
        <f t="shared" si="39"/>
        <v>0.50899742930591263</v>
      </c>
      <c r="N219" s="56">
        <v>127</v>
      </c>
      <c r="O219" s="56">
        <f t="shared" si="40"/>
        <v>62.858585858585869</v>
      </c>
      <c r="P219" s="56">
        <f t="shared" si="41"/>
        <v>60.507853403141354</v>
      </c>
      <c r="Q219" s="56">
        <f t="shared" si="42"/>
        <v>66.492146596858632</v>
      </c>
      <c r="R219" s="56">
        <f t="shared" si="43"/>
        <v>64.141414141414145</v>
      </c>
      <c r="S219" s="57">
        <f t="shared" si="44"/>
        <v>-3.633560738272763</v>
      </c>
      <c r="T219" s="57">
        <f t="shared" si="45"/>
        <v>-3.6335607382727915</v>
      </c>
      <c r="U219" t="s">
        <v>43</v>
      </c>
      <c r="V219" t="s">
        <v>273</v>
      </c>
      <c r="X219" t="s">
        <v>476</v>
      </c>
    </row>
    <row r="220" spans="1:24" ht="15" x14ac:dyDescent="0.25">
      <c r="A220">
        <v>2.0699999999999998</v>
      </c>
      <c r="B220">
        <v>1.83</v>
      </c>
      <c r="C220" s="45">
        <f t="shared" si="37"/>
        <v>2.9539874871307603E-2</v>
      </c>
      <c r="D220" s="46">
        <f>IF(OR($A220="",$B220=""),"",A220*'MPTO_working_2-way'!$G219)</f>
        <v>2.1311475409836067</v>
      </c>
      <c r="E220" s="48">
        <f>IF(OR($A220="",$B220=""),"",B220*'MPTO_working_2-way'!$G219)</f>
        <v>1.8840579710144929</v>
      </c>
      <c r="F220" s="46">
        <f>IF(OR($A220="",$B220=""),"",'MPTO_working_2-way'!D219)</f>
        <v>2.1352836729517204</v>
      </c>
      <c r="G220" s="48">
        <f>IF(OR($A220="",$B220=""),"",'MPTO_working_2-way'!E219)</f>
        <v>1.8808371192373576</v>
      </c>
      <c r="H220" s="46">
        <f>IF(OR($A220="",$B220=""),"",'OddsRatio_working_2-way'!M219)</f>
        <v>2.1354103339788768</v>
      </c>
      <c r="I220" s="46">
        <f>IF(OR($A220="",$B220=""),"",'OddsRatio_working_2-way'!N219)</f>
        <v>1.8807388571985679</v>
      </c>
      <c r="J220" s="46">
        <f>IF('Log_working_2-way'!$D219="","",A220^('Log_working_2-way'!$D219))</f>
        <v>2.137293622577233</v>
      </c>
      <c r="K220" s="48">
        <f>IF('Log_working_2-way'!$D219="","",B220^('Log_working_2-way'!$D219))</f>
        <v>1.8792804075818812</v>
      </c>
      <c r="L220" s="55">
        <f t="shared" si="38"/>
        <v>0.46923076923076917</v>
      </c>
      <c r="M220" s="55">
        <f t="shared" si="39"/>
        <v>0.53076923076923077</v>
      </c>
      <c r="N220" s="56">
        <v>128</v>
      </c>
      <c r="O220" s="56">
        <f t="shared" si="40"/>
        <v>66.164251207729464</v>
      </c>
      <c r="P220" s="56">
        <f t="shared" si="41"/>
        <v>58.05464480874317</v>
      </c>
      <c r="Q220" s="56">
        <f t="shared" si="42"/>
        <v>69.945355191256823</v>
      </c>
      <c r="R220" s="56">
        <f t="shared" si="43"/>
        <v>61.835748792270536</v>
      </c>
      <c r="S220" s="57">
        <f t="shared" si="44"/>
        <v>-3.781103983527359</v>
      </c>
      <c r="T220" s="57">
        <f t="shared" si="45"/>
        <v>-3.7811039835273661</v>
      </c>
      <c r="U220" t="s">
        <v>281</v>
      </c>
      <c r="V220" t="s">
        <v>286</v>
      </c>
      <c r="X220" t="s">
        <v>476</v>
      </c>
    </row>
    <row r="221" spans="1:24" ht="15" x14ac:dyDescent="0.25">
      <c r="A221">
        <v>2.0099999999999998</v>
      </c>
      <c r="B221">
        <v>1.88</v>
      </c>
      <c r="C221" s="45">
        <f t="shared" si="37"/>
        <v>2.9427331427966497E-2</v>
      </c>
      <c r="D221" s="46">
        <f>IF(OR($A221="",$B221=""),"",A221*'MPTO_working_2-way'!$G220)</f>
        <v>2.0691489361702122</v>
      </c>
      <c r="E221" s="48">
        <f>IF(OR($A221="",$B221=""),"",B221*'MPTO_working_2-way'!$G220)</f>
        <v>1.9353233830845769</v>
      </c>
      <c r="F221" s="46">
        <f>IF(OR($A221="",$B221=""),"",'MPTO_working_2-way'!D220)</f>
        <v>2.0712563034422273</v>
      </c>
      <c r="G221" s="48">
        <f>IF(OR($A221="",$B221=""),"",'MPTO_working_2-way'!E220)</f>
        <v>1.9334834220221038</v>
      </c>
      <c r="H221" s="46">
        <f>IF(OR($A221="",$B221=""),"",'OddsRatio_working_2-way'!M220)</f>
        <v>2.0713203408538785</v>
      </c>
      <c r="I221" s="46">
        <f>IF(OR($A221="",$B221=""),"",'OddsRatio_working_2-way'!N220)</f>
        <v>1.9334276237142709</v>
      </c>
      <c r="J221" s="46">
        <f>IF('Log_working_2-way'!$D220="","",A221^('Log_working_2-way'!$D220))</f>
        <v>2.0722780043286777</v>
      </c>
      <c r="K221" s="48">
        <f>IF('Log_working_2-way'!$D220="","",B221^('Log_working_2-way'!$D220))</f>
        <v>1.9325939690668699</v>
      </c>
      <c r="L221" s="55">
        <f t="shared" si="38"/>
        <v>0.48329048843187672</v>
      </c>
      <c r="M221" s="55">
        <f t="shared" si="39"/>
        <v>0.5167095115681235</v>
      </c>
      <c r="N221" s="56">
        <v>129</v>
      </c>
      <c r="O221" s="56">
        <f t="shared" si="40"/>
        <v>64.820895522388057</v>
      </c>
      <c r="P221" s="56">
        <f t="shared" si="41"/>
        <v>60.382978723404243</v>
      </c>
      <c r="Q221" s="56">
        <f t="shared" si="42"/>
        <v>68.61702127659575</v>
      </c>
      <c r="R221" s="56">
        <f t="shared" si="43"/>
        <v>64.179104477611943</v>
      </c>
      <c r="S221" s="57">
        <f t="shared" si="44"/>
        <v>-3.7961257542076936</v>
      </c>
      <c r="T221" s="57">
        <f t="shared" si="45"/>
        <v>-3.7961257542077007</v>
      </c>
      <c r="U221" t="s">
        <v>285</v>
      </c>
      <c r="V221" t="s">
        <v>287</v>
      </c>
      <c r="X221" t="s">
        <v>476</v>
      </c>
    </row>
    <row r="222" spans="1:24" ht="15" x14ac:dyDescent="0.25">
      <c r="A222">
        <v>1.86</v>
      </c>
      <c r="B222">
        <v>2.0299999999999998</v>
      </c>
      <c r="C222" s="45">
        <f t="shared" si="37"/>
        <v>3.0245246040574214E-2</v>
      </c>
      <c r="D222" s="46">
        <f>IF(OR($A222="",$B222=""),"",A222*'MPTO_working_2-way'!$G221)</f>
        <v>1.9162561576354682</v>
      </c>
      <c r="E222" s="48">
        <f>IF(OR($A222="",$B222=""),"",B222*'MPTO_working_2-way'!$G221)</f>
        <v>2.0913978494623655</v>
      </c>
      <c r="F222" s="46">
        <f>IF(OR($A222="",$B222=""),"",'MPTO_working_2-way'!D221)</f>
        <v>1.9138324294186226</v>
      </c>
      <c r="G222" s="48">
        <f>IF(OR($A222="",$B222=""),"",'MPTO_working_2-way'!E221)</f>
        <v>2.0942925287037548</v>
      </c>
      <c r="H222" s="46">
        <f>IF(OR($A222="",$B222=""),"",'OddsRatio_working_2-way'!M221)</f>
        <v>1.9137567818137824</v>
      </c>
      <c r="I222" s="46">
        <f>IF(OR($A222="",$B222=""),"",'OddsRatio_working_2-way'!N221)</f>
        <v>2.0943831224048783</v>
      </c>
      <c r="J222" s="46">
        <f>IF('Log_working_2-way'!$D221="","",A222^('Log_working_2-way'!$D221))</f>
        <v>1.9126582447390832</v>
      </c>
      <c r="K222" s="48">
        <f>IF('Log_working_2-way'!$D221="","",B222^('Log_working_2-way'!$D221))</f>
        <v>2.0957003958101184</v>
      </c>
      <c r="L222" s="55">
        <f t="shared" si="38"/>
        <v>0.52185089974293053</v>
      </c>
      <c r="M222" s="55">
        <f t="shared" si="39"/>
        <v>0.47814910025706941</v>
      </c>
      <c r="N222" s="56">
        <v>130</v>
      </c>
      <c r="O222" s="56">
        <f t="shared" si="40"/>
        <v>60.107526881720432</v>
      </c>
      <c r="P222" s="56">
        <f t="shared" si="41"/>
        <v>65.960591133004925</v>
      </c>
      <c r="Q222" s="56">
        <f t="shared" si="42"/>
        <v>64.039408866995089</v>
      </c>
      <c r="R222" s="56">
        <f t="shared" si="43"/>
        <v>69.892473118279568</v>
      </c>
      <c r="S222" s="57">
        <f t="shared" si="44"/>
        <v>-3.9318819852746572</v>
      </c>
      <c r="T222" s="57">
        <f t="shared" si="45"/>
        <v>-3.9318819852746429</v>
      </c>
      <c r="U222" t="s">
        <v>272</v>
      </c>
      <c r="V222" t="s">
        <v>277</v>
      </c>
      <c r="X222" t="s">
        <v>476</v>
      </c>
    </row>
    <row r="223" spans="1:24" ht="15" x14ac:dyDescent="0.25">
      <c r="A223">
        <v>2.0699999999999998</v>
      </c>
      <c r="B223">
        <v>1.83</v>
      </c>
      <c r="C223" s="45">
        <f t="shared" si="37"/>
        <v>2.9539874871307603E-2</v>
      </c>
      <c r="D223" s="46">
        <f>IF(OR($A223="",$B223=""),"",A223*'MPTO_working_2-way'!$G222)</f>
        <v>2.1311475409836067</v>
      </c>
      <c r="E223" s="48">
        <f>IF(OR($A223="",$B223=""),"",B223*'MPTO_working_2-way'!$G222)</f>
        <v>1.8840579710144929</v>
      </c>
      <c r="F223" s="46">
        <f>IF(OR($A223="",$B223=""),"",'MPTO_working_2-way'!D222)</f>
        <v>2.1352836729517204</v>
      </c>
      <c r="G223" s="48">
        <f>IF(OR($A223="",$B223=""),"",'MPTO_working_2-way'!E222)</f>
        <v>1.8808371192373576</v>
      </c>
      <c r="H223" s="46">
        <f>IF(OR($A223="",$B223=""),"",'OddsRatio_working_2-way'!M222)</f>
        <v>2.1354103339788768</v>
      </c>
      <c r="I223" s="46">
        <f>IF(OR($A223="",$B223=""),"",'OddsRatio_working_2-way'!N222)</f>
        <v>1.8807388571985679</v>
      </c>
      <c r="J223" s="46">
        <f>IF('Log_working_2-way'!$D222="","",A223^('Log_working_2-way'!$D222))</f>
        <v>2.137293622577233</v>
      </c>
      <c r="K223" s="48">
        <f>IF('Log_working_2-way'!$D222="","",B223^('Log_working_2-way'!$D222))</f>
        <v>1.8792804075818812</v>
      </c>
      <c r="L223" s="55">
        <f t="shared" si="38"/>
        <v>0.46923076923076917</v>
      </c>
      <c r="M223" s="55">
        <f t="shared" si="39"/>
        <v>0.53076923076923077</v>
      </c>
      <c r="N223" s="56">
        <v>131</v>
      </c>
      <c r="O223" s="56">
        <f t="shared" si="40"/>
        <v>67.714975845410606</v>
      </c>
      <c r="P223" s="56">
        <f t="shared" si="41"/>
        <v>59.415300546448094</v>
      </c>
      <c r="Q223" s="56">
        <f t="shared" si="42"/>
        <v>71.584699453551906</v>
      </c>
      <c r="R223" s="56">
        <f t="shared" si="43"/>
        <v>63.285024154589379</v>
      </c>
      <c r="S223" s="57">
        <f t="shared" si="44"/>
        <v>-3.8697236081412996</v>
      </c>
      <c r="T223" s="57">
        <f t="shared" si="45"/>
        <v>-3.8697236081412854</v>
      </c>
      <c r="U223" t="s">
        <v>282</v>
      </c>
      <c r="V223" t="s">
        <v>290</v>
      </c>
      <c r="X223" t="s">
        <v>476</v>
      </c>
    </row>
    <row r="224" spans="1:24" ht="15" x14ac:dyDescent="0.25">
      <c r="A224">
        <v>2.17</v>
      </c>
      <c r="B224">
        <v>1.75</v>
      </c>
      <c r="C224" s="45">
        <f t="shared" si="37"/>
        <v>3.2258064516129004E-2</v>
      </c>
      <c r="D224" s="46">
        <f>IF(OR($A224="",$B224=""),"",A224*'MPTO_working_2-way'!$G223)</f>
        <v>2.2399999999999998</v>
      </c>
      <c r="E224" s="48">
        <f>IF(OR($A224="",$B224=""),"",B224*'MPTO_working_2-way'!$G223)</f>
        <v>1.8064516129032258</v>
      </c>
      <c r="F224" s="46">
        <f>IF(OR($A224="",$B224=""),"",'MPTO_working_2-way'!D223)</f>
        <v>2.2487046632124348</v>
      </c>
      <c r="G224" s="48">
        <f>IF(OR($A224="",$B224=""),"",'MPTO_working_2-way'!E223)</f>
        <v>1.8008298755186722</v>
      </c>
      <c r="H224" s="46">
        <f>IF(OR($A224="",$B224=""),"",'OddsRatio_working_2-way'!M223)</f>
        <v>2.2489995996796797</v>
      </c>
      <c r="I224" s="46">
        <f>IF(OR($A224="",$B224=""),"",'OddsRatio_working_2-way'!N223)</f>
        <v>1.8006407690254356</v>
      </c>
      <c r="J224" s="46">
        <f>IF('Log_working_2-way'!$D223="","",A224^('Log_working_2-way'!$D223))</f>
        <v>2.2529893897006406</v>
      </c>
      <c r="K224" s="48">
        <f>IF('Log_working_2-way'!$D223="","",B224^('Log_working_2-way'!$D223))</f>
        <v>1.798091355138193</v>
      </c>
      <c r="L224" s="55">
        <f t="shared" si="38"/>
        <v>0.44642857142857145</v>
      </c>
      <c r="M224" s="55">
        <f t="shared" si="39"/>
        <v>0.5535714285714286</v>
      </c>
      <c r="N224" s="56">
        <v>132</v>
      </c>
      <c r="O224" s="56">
        <f t="shared" si="40"/>
        <v>71.170506912442391</v>
      </c>
      <c r="P224" s="56">
        <f t="shared" si="41"/>
        <v>56.571428571428569</v>
      </c>
      <c r="Q224" s="56">
        <f t="shared" si="42"/>
        <v>75.428571428571431</v>
      </c>
      <c r="R224" s="56">
        <f t="shared" si="43"/>
        <v>60.829493087557601</v>
      </c>
      <c r="S224" s="57">
        <f t="shared" si="44"/>
        <v>-4.2580645161290391</v>
      </c>
      <c r="T224" s="57">
        <f t="shared" si="45"/>
        <v>-4.258064516129032</v>
      </c>
      <c r="U224" t="s">
        <v>304</v>
      </c>
      <c r="V224" t="s">
        <v>302</v>
      </c>
      <c r="X224" t="s">
        <v>476</v>
      </c>
    </row>
    <row r="225" spans="1:24" ht="15" x14ac:dyDescent="0.25">
      <c r="A225">
        <v>2.0299999999999998</v>
      </c>
      <c r="B225">
        <v>1.86</v>
      </c>
      <c r="C225" s="45">
        <f t="shared" si="37"/>
        <v>3.0245246040574214E-2</v>
      </c>
      <c r="D225" s="46">
        <f>IF(OR($A225="",$B225=""),"",A225*'MPTO_working_2-way'!$G224)</f>
        <v>2.0913978494623655</v>
      </c>
      <c r="E225" s="48">
        <f>IF(OR($A225="",$B225=""),"",B225*'MPTO_working_2-way'!$G224)</f>
        <v>1.9162561576354682</v>
      </c>
      <c r="F225" s="46">
        <f>IF(OR($A225="",$B225=""),"",'MPTO_working_2-way'!D224)</f>
        <v>2.0942925287037548</v>
      </c>
      <c r="G225" s="48">
        <f>IF(OR($A225="",$B225=""),"",'MPTO_working_2-way'!E224)</f>
        <v>1.9138324294186226</v>
      </c>
      <c r="H225" s="46">
        <f>IF(OR($A225="",$B225=""),"",'OddsRatio_working_2-way'!M224)</f>
        <v>2.0943831224048783</v>
      </c>
      <c r="I225" s="46">
        <f>IF(OR($A225="",$B225=""),"",'OddsRatio_working_2-way'!N224)</f>
        <v>1.9137567818137824</v>
      </c>
      <c r="J225" s="46">
        <f>IF('Log_working_2-way'!$D224="","",A225^('Log_working_2-way'!$D224))</f>
        <v>2.0957003958101184</v>
      </c>
      <c r="K225" s="48">
        <f>IF('Log_working_2-way'!$D224="","",B225^('Log_working_2-way'!$D224))</f>
        <v>1.9126582447390832</v>
      </c>
      <c r="L225" s="55">
        <f t="shared" si="38"/>
        <v>0.47814910025706941</v>
      </c>
      <c r="M225" s="55">
        <f t="shared" si="39"/>
        <v>0.52185089974293053</v>
      </c>
      <c r="N225" s="56">
        <v>133</v>
      </c>
      <c r="O225" s="56">
        <f t="shared" si="40"/>
        <v>67.482758620689637</v>
      </c>
      <c r="P225" s="56">
        <f t="shared" si="41"/>
        <v>61.49462365591399</v>
      </c>
      <c r="Q225" s="56">
        <f t="shared" si="42"/>
        <v>71.505376344086017</v>
      </c>
      <c r="R225" s="56">
        <f t="shared" si="43"/>
        <v>65.517241379310349</v>
      </c>
      <c r="S225" s="57">
        <f t="shared" si="44"/>
        <v>-4.0226177233963796</v>
      </c>
      <c r="T225" s="57">
        <f t="shared" si="45"/>
        <v>-4.0226177233963583</v>
      </c>
      <c r="U225" t="s">
        <v>292</v>
      </c>
      <c r="V225" t="s">
        <v>301</v>
      </c>
      <c r="X225" t="s">
        <v>476</v>
      </c>
    </row>
    <row r="226" spans="1:24" ht="15" x14ac:dyDescent="0.25">
      <c r="A226">
        <v>2.02</v>
      </c>
      <c r="B226">
        <v>1.87</v>
      </c>
      <c r="C226" s="45">
        <f t="shared" si="37"/>
        <v>2.9808863239265015E-2</v>
      </c>
      <c r="D226" s="46">
        <f>IF(OR($A226="",$B226=""),"",A226*'MPTO_working_2-way'!$G225)</f>
        <v>2.0802139037433154</v>
      </c>
      <c r="E226" s="48">
        <f>IF(OR($A226="",$B226=""),"",B226*'MPTO_working_2-way'!$G225)</f>
        <v>1.9257425742574257</v>
      </c>
      <c r="F226" s="46">
        <f>IF(OR($A226="",$B226=""),"",'MPTO_working_2-way'!D225)</f>
        <v>2.082703865027292</v>
      </c>
      <c r="G226" s="48">
        <f>IF(OR($A226="",$B226=""),"",'MPTO_working_2-way'!E225)</f>
        <v>1.9236135865967305</v>
      </c>
      <c r="H226" s="46">
        <f>IF(OR($A226="",$B226=""),"",'OddsRatio_working_2-way'!M225)</f>
        <v>2.0827805840074194</v>
      </c>
      <c r="I226" s="46">
        <f>IF(OR($A226="",$B226=""),"",'OddsRatio_working_2-way'!N225)</f>
        <v>1.9235481451827992</v>
      </c>
      <c r="J226" s="46">
        <f>IF('Log_working_2-way'!$D225="","",A226^('Log_working_2-way'!$D225))</f>
        <v>2.0839128581602959</v>
      </c>
      <c r="K226" s="48">
        <f>IF('Log_working_2-way'!$D225="","",B226^('Log_working_2-way'!$D225))</f>
        <v>1.9225833907877643</v>
      </c>
      <c r="L226" s="55">
        <f t="shared" si="38"/>
        <v>0.48071979434447304</v>
      </c>
      <c r="M226" s="55">
        <f t="shared" si="39"/>
        <v>0.51928020565552702</v>
      </c>
      <c r="N226" s="56">
        <v>134</v>
      </c>
      <c r="O226" s="56">
        <f t="shared" si="40"/>
        <v>67.663366336633672</v>
      </c>
      <c r="P226" s="56">
        <f t="shared" si="41"/>
        <v>62.342245989304807</v>
      </c>
      <c r="Q226" s="56">
        <f t="shared" si="42"/>
        <v>71.657754010695172</v>
      </c>
      <c r="R226" s="56">
        <f t="shared" si="43"/>
        <v>66.336633663366342</v>
      </c>
      <c r="S226" s="57">
        <f t="shared" si="44"/>
        <v>-3.9943876740614996</v>
      </c>
      <c r="T226" s="57">
        <f t="shared" si="45"/>
        <v>-3.9943876740615352</v>
      </c>
      <c r="U226" t="s">
        <v>306</v>
      </c>
      <c r="V226" t="s">
        <v>314</v>
      </c>
      <c r="X226" t="s">
        <v>476</v>
      </c>
    </row>
    <row r="227" spans="1:24" ht="15" x14ac:dyDescent="0.25">
      <c r="A227">
        <v>2.08</v>
      </c>
      <c r="B227">
        <v>1.81</v>
      </c>
      <c r="C227" s="45">
        <f t="shared" si="37"/>
        <v>3.3255418614534626E-2</v>
      </c>
      <c r="D227" s="46">
        <f>IF(OR($A227="",$B227=""),"",A227*'MPTO_working_2-way'!$G226)</f>
        <v>2.1491712707182322</v>
      </c>
      <c r="E227" s="48">
        <f>IF(OR($A227="",$B227=""),"",B227*'MPTO_working_2-way'!$G226)</f>
        <v>1.8701923076923077</v>
      </c>
      <c r="F227" s="46">
        <f>IF(OR($A227="",$B227=""),"",'MPTO_working_2-way'!D226)</f>
        <v>2.1545152798443401</v>
      </c>
      <c r="G227" s="48">
        <f>IF(OR($A227="",$B227=""),"",'MPTO_working_2-way'!E226)</f>
        <v>1.8661643699811639</v>
      </c>
      <c r="H227" s="46">
        <f>IF(OR($A227="",$B227=""),"",'OddsRatio_working_2-way'!M226)</f>
        <v>2.1547005383792519</v>
      </c>
      <c r="I227" s="46">
        <f>IF(OR($A227="",$B227=""),"",'OddsRatio_working_2-way'!N226)</f>
        <v>1.8660254037844384</v>
      </c>
      <c r="J227" s="46">
        <f>IF('Log_working_2-way'!$D226="","",A227^('Log_working_2-way'!$D226))</f>
        <v>2.1571440120474694</v>
      </c>
      <c r="K227" s="48">
        <f>IF('Log_working_2-way'!$D226="","",B227^('Log_working_2-way'!$D226))</f>
        <v>1.8641966683390954</v>
      </c>
      <c r="L227" s="55">
        <f t="shared" si="38"/>
        <v>0.46529562982005135</v>
      </c>
      <c r="M227" s="55">
        <f t="shared" si="39"/>
        <v>0.53470437017994854</v>
      </c>
      <c r="N227" s="56">
        <v>135</v>
      </c>
      <c r="O227" s="56">
        <f t="shared" si="40"/>
        <v>70.09615384615384</v>
      </c>
      <c r="P227" s="56">
        <f t="shared" si="41"/>
        <v>60.414364640883981</v>
      </c>
      <c r="Q227" s="56">
        <f t="shared" si="42"/>
        <v>74.585635359116026</v>
      </c>
      <c r="R227" s="56">
        <f t="shared" si="43"/>
        <v>64.903846153846146</v>
      </c>
      <c r="S227" s="57">
        <f t="shared" si="44"/>
        <v>-4.4894815129621861</v>
      </c>
      <c r="T227" s="57">
        <f t="shared" si="45"/>
        <v>-4.4894815129621648</v>
      </c>
      <c r="U227" t="s">
        <v>308</v>
      </c>
      <c r="V227" t="s">
        <v>298</v>
      </c>
      <c r="X227" t="s">
        <v>476</v>
      </c>
    </row>
    <row r="228" spans="1:24" ht="15" x14ac:dyDescent="0.25">
      <c r="A228">
        <v>2.14</v>
      </c>
      <c r="B228">
        <v>1.76</v>
      </c>
      <c r="C228" s="45">
        <f t="shared" si="37"/>
        <v>3.5471537807986397E-2</v>
      </c>
      <c r="D228" s="46">
        <f>IF(OR($A228="",$B228=""),"",A228*'MPTO_working_2-way'!$G227)</f>
        <v>2.2159090909090908</v>
      </c>
      <c r="E228" s="48">
        <f>IF(OR($A228="",$B228=""),"",B228*'MPTO_working_2-way'!$G227)</f>
        <v>1.8224299065420562</v>
      </c>
      <c r="F228" s="46">
        <f>IF(OR($A228="",$B228=""),"",'MPTO_working_2-way'!D227)</f>
        <v>2.2244271202456889</v>
      </c>
      <c r="G228" s="48">
        <f>IF(OR($A228="",$B228=""),"",'MPTO_working_2-way'!E227)</f>
        <v>1.8167084699980707</v>
      </c>
      <c r="H228" s="46">
        <f>IF(OR($A228="",$B228=""),"",'OddsRatio_working_2-way'!M227)</f>
        <v>2.2247448713915889</v>
      </c>
      <c r="I228" s="46">
        <f>IF(OR($A228="",$B228=""),"",'OddsRatio_working_2-way'!N227)</f>
        <v>1.8164965809277254</v>
      </c>
      <c r="J228" s="46">
        <f>IF('Log_working_2-way'!$D227="","",A228^('Log_working_2-way'!$D227))</f>
        <v>2.2286583340561452</v>
      </c>
      <c r="K228" s="48">
        <f>IF('Log_working_2-way'!$D227="","",B228^('Log_working_2-way'!$D227))</f>
        <v>1.8138959157983681</v>
      </c>
      <c r="L228" s="55">
        <f t="shared" si="38"/>
        <v>0.45128205128205129</v>
      </c>
      <c r="M228" s="55">
        <f t="shared" si="39"/>
        <v>0.54871794871794866</v>
      </c>
      <c r="N228" s="56">
        <v>136</v>
      </c>
      <c r="O228" s="56">
        <f t="shared" si="40"/>
        <v>72.448598130841134</v>
      </c>
      <c r="P228" s="56">
        <f t="shared" si="41"/>
        <v>58.727272727272741</v>
      </c>
      <c r="Q228" s="56">
        <f t="shared" si="42"/>
        <v>77.27272727272728</v>
      </c>
      <c r="R228" s="56">
        <f t="shared" si="43"/>
        <v>63.55140186915888</v>
      </c>
      <c r="S228" s="57">
        <f t="shared" si="44"/>
        <v>-4.8241291418861465</v>
      </c>
      <c r="T228" s="57">
        <f t="shared" si="45"/>
        <v>-4.8241291418861394</v>
      </c>
      <c r="U228" t="s">
        <v>310</v>
      </c>
      <c r="V228" t="s">
        <v>303</v>
      </c>
      <c r="X228" t="s">
        <v>476</v>
      </c>
    </row>
    <row r="229" spans="1:24" ht="15" x14ac:dyDescent="0.25">
      <c r="A229">
        <v>2.2400000000000002</v>
      </c>
      <c r="B229">
        <v>1.7</v>
      </c>
      <c r="C229" s="45">
        <f t="shared" si="37"/>
        <v>3.4663865546218364E-2</v>
      </c>
      <c r="D229" s="46">
        <f>IF(OR($A229="",$B229=""),"",A229*'MPTO_working_2-way'!$G228)</f>
        <v>2.3176470588235292</v>
      </c>
      <c r="E229" s="48">
        <f>IF(OR($A229="",$B229=""),"",B229*'MPTO_working_2-way'!$G228)</f>
        <v>1.7589285714285712</v>
      </c>
      <c r="F229" s="46">
        <f>IF(OR($A229="",$B229=""),"",'MPTO_working_2-way'!D228)</f>
        <v>2.3304773561811505</v>
      </c>
      <c r="G229" s="48">
        <f>IF(OR($A229="",$B229=""),"",'MPTO_working_2-way'!E228)</f>
        <v>1.7516099356025756</v>
      </c>
      <c r="H229" s="46">
        <f>IF(OR($A229="",$B229=""),"",'OddsRatio_working_2-way'!M228)</f>
        <v>2.3309502512973848</v>
      </c>
      <c r="I229" s="46">
        <f>IF(OR($A229="",$B229=""),"",'OddsRatio_working_2-way'!N228)</f>
        <v>1.7513428837969105</v>
      </c>
      <c r="J229" s="46">
        <f>IF('Log_working_2-way'!$D228="","",A229^('Log_working_2-way'!$D228))</f>
        <v>2.3368656510313084</v>
      </c>
      <c r="K229" s="48">
        <f>IF('Log_working_2-way'!$D228="","",B229^('Log_working_2-way'!$D228))</f>
        <v>1.7480183212340654</v>
      </c>
      <c r="L229" s="55">
        <f t="shared" si="38"/>
        <v>0.43147208121827418</v>
      </c>
      <c r="M229" s="55">
        <f t="shared" si="39"/>
        <v>0.56852791878172593</v>
      </c>
      <c r="N229" s="56">
        <v>137</v>
      </c>
      <c r="O229" s="56">
        <f t="shared" si="40"/>
        <v>75.839285714285737</v>
      </c>
      <c r="P229" s="56">
        <f t="shared" si="41"/>
        <v>56.411764705882355</v>
      </c>
      <c r="Q229" s="56">
        <f t="shared" si="42"/>
        <v>80.588235294117652</v>
      </c>
      <c r="R229" s="56">
        <f t="shared" si="43"/>
        <v>61.160714285714285</v>
      </c>
      <c r="S229" s="57">
        <f t="shared" si="44"/>
        <v>-4.7489495798319155</v>
      </c>
      <c r="T229" s="57">
        <f t="shared" si="45"/>
        <v>-4.7489495798319297</v>
      </c>
      <c r="U229" t="s">
        <v>313</v>
      </c>
      <c r="V229" t="s">
        <v>295</v>
      </c>
      <c r="X229" t="s">
        <v>476</v>
      </c>
    </row>
    <row r="230" spans="1:24" ht="15" x14ac:dyDescent="0.25">
      <c r="A230">
        <v>1.88</v>
      </c>
      <c r="B230">
        <v>2.0099999999999998</v>
      </c>
      <c r="C230" s="45">
        <f t="shared" si="37"/>
        <v>2.9427331427966497E-2</v>
      </c>
      <c r="D230" s="46">
        <f>IF(OR($A230="",$B230=""),"",A230*'MPTO_working_2-way'!$G229)</f>
        <v>1.9353233830845769</v>
      </c>
      <c r="E230" s="48">
        <f>IF(OR($A230="",$B230=""),"",B230*'MPTO_working_2-way'!$G229)</f>
        <v>2.0691489361702122</v>
      </c>
      <c r="F230" s="46">
        <f>IF(OR($A230="",$B230=""),"",'MPTO_working_2-way'!D229)</f>
        <v>1.9334834220221038</v>
      </c>
      <c r="G230" s="48">
        <f>IF(OR($A230="",$B230=""),"",'MPTO_working_2-way'!E229)</f>
        <v>2.0712563034422273</v>
      </c>
      <c r="H230" s="46">
        <f>IF(OR($A230="",$B230=""),"",'OddsRatio_working_2-way'!M229)</f>
        <v>1.9334276237142709</v>
      </c>
      <c r="I230" s="46">
        <f>IF(OR($A230="",$B230=""),"",'OddsRatio_working_2-way'!N229)</f>
        <v>2.0713203408538785</v>
      </c>
      <c r="J230" s="46">
        <f>IF('Log_working_2-way'!$D229="","",A230^('Log_working_2-way'!$D229))</f>
        <v>1.9325939690668699</v>
      </c>
      <c r="K230" s="48">
        <f>IF('Log_working_2-way'!$D229="","",B230^('Log_working_2-way'!$D229))</f>
        <v>2.0722780043286777</v>
      </c>
      <c r="L230" s="55">
        <f t="shared" si="38"/>
        <v>0.5167095115681235</v>
      </c>
      <c r="M230" s="55">
        <f t="shared" si="39"/>
        <v>0.48329048843187672</v>
      </c>
      <c r="N230" s="56">
        <v>138</v>
      </c>
      <c r="O230" s="56">
        <f t="shared" si="40"/>
        <v>64.595744680851055</v>
      </c>
      <c r="P230" s="56">
        <f t="shared" si="41"/>
        <v>69.343283582089555</v>
      </c>
      <c r="Q230" s="56">
        <f t="shared" si="42"/>
        <v>68.656716417910459</v>
      </c>
      <c r="R230" s="56">
        <f t="shared" si="43"/>
        <v>73.40425531914893</v>
      </c>
      <c r="S230" s="57">
        <f t="shared" si="44"/>
        <v>-4.0609717370594041</v>
      </c>
      <c r="T230" s="57">
        <f t="shared" si="45"/>
        <v>-4.0609717370593756</v>
      </c>
      <c r="U230" t="s">
        <v>299</v>
      </c>
      <c r="V230" t="s">
        <v>309</v>
      </c>
      <c r="X230" t="s">
        <v>476</v>
      </c>
    </row>
    <row r="231" spans="1:24" s="52" customFormat="1" ht="15" x14ac:dyDescent="0.25">
      <c r="A231">
        <v>2.0299999999999998</v>
      </c>
      <c r="B231">
        <v>1.87</v>
      </c>
      <c r="C231" s="45">
        <f t="shared" si="37"/>
        <v>2.737019572719368E-2</v>
      </c>
      <c r="D231" s="46">
        <f>IF(OR($A231="",$B231=""),"",A231*'MPTO_working_2-way'!$G230)</f>
        <v>2.0855614973262031</v>
      </c>
      <c r="E231" s="48">
        <f>IF(OR($A231="",$B231=""),"",B231*'MPTO_working_2-way'!$G230)</f>
        <v>1.9211822660098523</v>
      </c>
      <c r="F231" s="46">
        <f>IF(OR($A231="",$B231=""),"",'MPTO_working_2-way'!D230)</f>
        <v>2.0880063804625832</v>
      </c>
      <c r="G231" s="48">
        <f>IF(OR($A231="",$B231=""),"",'MPTO_working_2-way'!E230)</f>
        <v>1.9191122570208035</v>
      </c>
      <c r="H231" s="46">
        <f>IF(OR($A231="",$B231=""),"",'OddsRatio_working_2-way'!M230)</f>
        <v>2.0880753861644932</v>
      </c>
      <c r="I231" s="46">
        <f>IF(OR($A231="",$B231=""),"",'OddsRatio_working_2-way'!N230)</f>
        <v>1.9190539669544755</v>
      </c>
      <c r="J231" s="46">
        <f>IF('Log_working_2-way'!$D230="","",A231^('Log_working_2-way'!$D230))</f>
        <v>2.0891848566626599</v>
      </c>
      <c r="K231" s="48">
        <f>IF('Log_working_2-way'!$D230="","",B231^('Log_working_2-way'!$D230))</f>
        <v>1.9181177959672178</v>
      </c>
      <c r="L231" s="55">
        <f t="shared" si="38"/>
        <v>0.4794871794871795</v>
      </c>
      <c r="M231" s="55">
        <f t="shared" si="39"/>
        <v>0.52051282051282044</v>
      </c>
      <c r="N231" s="56">
        <v>139</v>
      </c>
      <c r="O231" s="56">
        <f t="shared" si="40"/>
        <v>70.527093596059103</v>
      </c>
      <c r="P231" s="56">
        <f t="shared" si="41"/>
        <v>64.668449197860951</v>
      </c>
      <c r="Q231" s="56">
        <f t="shared" si="42"/>
        <v>74.33155080213902</v>
      </c>
      <c r="R231" s="56">
        <f t="shared" si="43"/>
        <v>68.472906403940897</v>
      </c>
      <c r="S231" s="57">
        <f t="shared" si="44"/>
        <v>-3.8044572060799169</v>
      </c>
      <c r="T231" s="57">
        <f t="shared" si="45"/>
        <v>-3.8044572060799453</v>
      </c>
      <c r="U231" t="s">
        <v>311</v>
      </c>
      <c r="V231" t="s">
        <v>315</v>
      </c>
      <c r="X231" t="s">
        <v>476</v>
      </c>
    </row>
    <row r="232" spans="1:24" ht="15" x14ac:dyDescent="0.25">
      <c r="A232">
        <v>1.94</v>
      </c>
      <c r="B232">
        <v>1.94</v>
      </c>
      <c r="C232" s="45">
        <f t="shared" si="37"/>
        <v>3.0927835051546504E-2</v>
      </c>
      <c r="D232" s="46">
        <f>IF(OR($A232="",$B232=""),"",A232*'MPTO_working_2-way'!$G231)</f>
        <v>2</v>
      </c>
      <c r="E232" s="48">
        <f>IF(OR($A232="",$B232=""),"",B232*'MPTO_working_2-way'!$G231)</f>
        <v>2</v>
      </c>
      <c r="F232" s="46">
        <f>IF(OR($A232="",$B232=""),"",'MPTO_working_2-way'!D231)</f>
        <v>2.0000000000000004</v>
      </c>
      <c r="G232" s="48">
        <f>IF(OR($A232="",$B232=""),"",'MPTO_working_2-way'!E231)</f>
        <v>2.0000000000000004</v>
      </c>
      <c r="H232" s="46">
        <f>IF(OR($A232="",$B232=""),"",'OddsRatio_working_2-way'!M231)</f>
        <v>2.0000000000000004</v>
      </c>
      <c r="I232" s="46">
        <f>IF(OR($A232="",$B232=""),"",'OddsRatio_working_2-way'!N231)</f>
        <v>2.0000000000000004</v>
      </c>
      <c r="J232" s="46">
        <f>IF('Log_working_2-way'!$D231="","",A232^('Log_working_2-way'!$D231))</f>
        <v>1.9999999999999891</v>
      </c>
      <c r="K232" s="48">
        <f>IF('Log_working_2-way'!$D231="","",B232^('Log_working_2-way'!$D231))</f>
        <v>1.9999999999999891</v>
      </c>
      <c r="L232" s="55">
        <f t="shared" si="38"/>
        <v>0.5</v>
      </c>
      <c r="M232" s="55">
        <f t="shared" si="39"/>
        <v>0.5</v>
      </c>
      <c r="N232" s="56">
        <v>140</v>
      </c>
      <c r="O232" s="56">
        <f t="shared" si="40"/>
        <v>67.835051546391739</v>
      </c>
      <c r="P232" s="56">
        <f t="shared" si="41"/>
        <v>67.835051546391739</v>
      </c>
      <c r="Q232" s="56">
        <f t="shared" si="42"/>
        <v>72.164948453608261</v>
      </c>
      <c r="R232" s="56">
        <f t="shared" si="43"/>
        <v>72.164948453608261</v>
      </c>
      <c r="S232" s="57">
        <f t="shared" si="44"/>
        <v>-4.3298969072165221</v>
      </c>
      <c r="T232" s="57">
        <f t="shared" si="45"/>
        <v>-4.3298969072165221</v>
      </c>
      <c r="U232" t="s">
        <v>294</v>
      </c>
      <c r="V232" t="s">
        <v>307</v>
      </c>
      <c r="X232" t="s">
        <v>476</v>
      </c>
    </row>
    <row r="233" spans="1:24" ht="15" x14ac:dyDescent="0.25">
      <c r="A233">
        <v>1.79</v>
      </c>
      <c r="B233">
        <v>2.11</v>
      </c>
      <c r="C233" s="45">
        <f t="shared" si="37"/>
        <v>3.2592867166194583E-2</v>
      </c>
      <c r="D233" s="46">
        <f>IF(OR($A233="",$B233=""),"",A233*'MPTO_working_2-way'!$G232)</f>
        <v>1.8483412322274884</v>
      </c>
      <c r="E233" s="48">
        <f>IF(OR($A233="",$B233=""),"",B233*'MPTO_working_2-way'!$G232)</f>
        <v>2.1787709497206706</v>
      </c>
      <c r="F233" s="46">
        <f>IF(OR($A233="",$B233=""),"",'MPTO_working_2-way'!D232)</f>
        <v>1.8437843247333352</v>
      </c>
      <c r="G233" s="48">
        <f>IF(OR($A233="",$B233=""),"",'MPTO_working_2-way'!E232)</f>
        <v>2.1851369724319478</v>
      </c>
      <c r="H233" s="46">
        <f>IF(OR($A233="",$B233=""),"",'OddsRatio_working_2-way'!M232)</f>
        <v>1.8436300798997822</v>
      </c>
      <c r="I233" s="46">
        <f>IF(OR($A233="",$B233=""),"",'OddsRatio_working_2-way'!N232)</f>
        <v>2.1853536565680476</v>
      </c>
      <c r="J233" s="46">
        <f>IF('Log_working_2-way'!$D232="","",A233^('Log_working_2-way'!$D232))</f>
        <v>1.8415626408173078</v>
      </c>
      <c r="K233" s="48">
        <f>IF('Log_working_2-way'!$D232="","",B233^('Log_working_2-way'!$D232))</f>
        <v>2.1882656756587764</v>
      </c>
      <c r="L233" s="55">
        <f t="shared" si="38"/>
        <v>0.54102564102564099</v>
      </c>
      <c r="M233" s="55">
        <f t="shared" si="39"/>
        <v>0.4589743589743589</v>
      </c>
      <c r="N233" s="56">
        <v>141</v>
      </c>
      <c r="O233" s="56">
        <f t="shared" si="40"/>
        <v>62.229050279329613</v>
      </c>
      <c r="P233" s="56">
        <f t="shared" si="41"/>
        <v>74.175355450236964</v>
      </c>
      <c r="Q233" s="56">
        <f t="shared" si="42"/>
        <v>66.824644549763036</v>
      </c>
      <c r="R233" s="56">
        <f t="shared" si="43"/>
        <v>78.770949720670387</v>
      </c>
      <c r="S233" s="57">
        <f t="shared" si="44"/>
        <v>-4.5955942704334234</v>
      </c>
      <c r="T233" s="57">
        <f t="shared" si="45"/>
        <v>-4.5955942704334234</v>
      </c>
      <c r="U233" t="s">
        <v>296</v>
      </c>
      <c r="V233" t="s">
        <v>305</v>
      </c>
      <c r="X233" t="s">
        <v>476</v>
      </c>
    </row>
    <row r="234" spans="1:24" ht="15" x14ac:dyDescent="0.25">
      <c r="A234">
        <v>2.44</v>
      </c>
      <c r="B234">
        <v>1.6</v>
      </c>
      <c r="C234" s="45">
        <f t="shared" si="37"/>
        <v>3.4836065573770503E-2</v>
      </c>
      <c r="D234" s="46">
        <f>IF(OR($A234="",$B234=""),"",A234*'MPTO_working_2-way'!$G233)</f>
        <v>2.5249999999999999</v>
      </c>
      <c r="E234" s="48">
        <f>IF(OR($A234="",$B234=""),"",B234*'MPTO_working_2-way'!$G233)</f>
        <v>1.6557377049180328</v>
      </c>
      <c r="F234" s="46">
        <f>IF(OR($A234="",$B234=""),"",'MPTO_working_2-way'!D233)</f>
        <v>2.548302872062663</v>
      </c>
      <c r="G234" s="48">
        <f>IF(OR($A234="",$B234=""),"",'MPTO_working_2-way'!E233)</f>
        <v>1.6458684654300169</v>
      </c>
      <c r="H234" s="46">
        <f>IF(OR($A234="",$B234=""),"",'OddsRatio_working_2-way'!M233)</f>
        <v>2.5491933384829668</v>
      </c>
      <c r="I234" s="46">
        <f>IF(OR($A234="",$B234=""),"",'OddsRatio_working_2-way'!N233)</f>
        <v>1.6454972243679031</v>
      </c>
      <c r="J234" s="46">
        <f>IF('Log_working_2-way'!$D233="","",A234^('Log_working_2-way'!$D233))</f>
        <v>2.5600465119993632</v>
      </c>
      <c r="K234" s="48">
        <f>IF('Log_working_2-way'!$D233="","",B234^('Log_working_2-way'!$D233))</f>
        <v>1.6410065291696188</v>
      </c>
      <c r="L234" s="55">
        <f t="shared" si="38"/>
        <v>0.39603960396039606</v>
      </c>
      <c r="M234" s="55">
        <f t="shared" si="39"/>
        <v>0.60396039603960394</v>
      </c>
      <c r="N234" s="56">
        <v>142</v>
      </c>
      <c r="O234" s="56">
        <f t="shared" si="40"/>
        <v>83.8032786885246</v>
      </c>
      <c r="P234" s="56">
        <f t="shared" si="41"/>
        <v>53.250000000000014</v>
      </c>
      <c r="Q234" s="56">
        <f t="shared" si="42"/>
        <v>88.75</v>
      </c>
      <c r="R234" s="56">
        <f t="shared" si="43"/>
        <v>58.196721311475414</v>
      </c>
      <c r="S234" s="57">
        <f t="shared" si="44"/>
        <v>-4.9467213114754003</v>
      </c>
      <c r="T234" s="57">
        <f t="shared" si="45"/>
        <v>-4.9467213114754003</v>
      </c>
      <c r="U234" t="s">
        <v>312</v>
      </c>
      <c r="V234" t="s">
        <v>300</v>
      </c>
      <c r="X234" t="s">
        <v>476</v>
      </c>
    </row>
    <row r="235" spans="1:24" ht="15" x14ac:dyDescent="0.25">
      <c r="A235">
        <v>1.91</v>
      </c>
      <c r="B235">
        <v>1.96</v>
      </c>
      <c r="C235" s="45">
        <f t="shared" si="37"/>
        <v>3.3764291056736839E-2</v>
      </c>
      <c r="D235" s="46">
        <f>IF(OR($A235="",$B235=""),"",A235*'MPTO_working_2-way'!$G234)</f>
        <v>1.9744897959183674</v>
      </c>
      <c r="E235" s="48">
        <f>IF(OR($A235="",$B235=""),"",B235*'MPTO_working_2-way'!$G234)</f>
        <v>2.0261780104712042</v>
      </c>
      <c r="F235" s="46">
        <f>IF(OR($A235="",$B235=""),"",'MPTO_working_2-way'!D234)</f>
        <v>1.9736398144242935</v>
      </c>
      <c r="G235" s="48">
        <f>IF(OR($A235="",$B235=""),"",'MPTO_working_2-way'!E234)</f>
        <v>2.0270738574832143</v>
      </c>
      <c r="H235" s="46">
        <f>IF(OR($A235="",$B235=""),"",'OddsRatio_working_2-way'!M234)</f>
        <v>1.9736101204623264</v>
      </c>
      <c r="I235" s="46">
        <f>IF(OR($A235="",$B235=""),"",'OddsRatio_working_2-way'!N234)</f>
        <v>2.0271051820261912</v>
      </c>
      <c r="J235" s="46">
        <f>IF('Log_working_2-way'!$D234="","",A235^('Log_working_2-way'!$D234))</f>
        <v>1.9732233459331785</v>
      </c>
      <c r="K235" s="48">
        <f>IF('Log_working_2-way'!$D234="","",B235^('Log_working_2-way'!$D234))</f>
        <v>2.0275133700590602</v>
      </c>
      <c r="L235" s="55">
        <f t="shared" si="38"/>
        <v>0.50645994832041341</v>
      </c>
      <c r="M235" s="55">
        <f t="shared" si="39"/>
        <v>0.49354005167958659</v>
      </c>
      <c r="N235" s="56">
        <v>143</v>
      </c>
      <c r="O235" s="56">
        <f t="shared" si="40"/>
        <v>68.130890052356023</v>
      </c>
      <c r="P235" s="56">
        <f t="shared" si="41"/>
        <v>70.040816326530603</v>
      </c>
      <c r="Q235" s="56">
        <f t="shared" si="42"/>
        <v>72.959183673469383</v>
      </c>
      <c r="R235" s="56">
        <f t="shared" si="43"/>
        <v>74.869109947643977</v>
      </c>
      <c r="S235" s="57">
        <f t="shared" si="44"/>
        <v>-4.8282936211133602</v>
      </c>
      <c r="T235" s="57">
        <f t="shared" si="45"/>
        <v>-4.8282936211133745</v>
      </c>
      <c r="U235" t="s">
        <v>510</v>
      </c>
      <c r="V235" t="s">
        <v>324</v>
      </c>
      <c r="X235" t="s">
        <v>476</v>
      </c>
    </row>
    <row r="236" spans="1:24" ht="15" x14ac:dyDescent="0.25">
      <c r="A236">
        <v>1.96</v>
      </c>
      <c r="B236">
        <v>1.9</v>
      </c>
      <c r="C236" s="45">
        <f t="shared" si="37"/>
        <v>3.6519871106337254E-2</v>
      </c>
      <c r="D236" s="46">
        <f>IF(OR($A236="",$B236=""),"",A236*'MPTO_working_2-way'!$G235)</f>
        <v>2.0315789473684212</v>
      </c>
      <c r="E236" s="48">
        <f>IF(OR($A236="",$B236=""),"",B236*'MPTO_working_2-way'!$G235)</f>
        <v>1.9693877551020407</v>
      </c>
      <c r="F236" s="46">
        <f>IF(OR($A236="",$B236=""),"",'MPTO_working_2-way'!D235)</f>
        <v>2.0327510917030565</v>
      </c>
      <c r="G236" s="48">
        <f>IF(OR($A236="",$B236=""),"",'MPTO_working_2-way'!E235)</f>
        <v>1.9682875264270612</v>
      </c>
      <c r="H236" s="46">
        <f>IF(OR($A236="",$B236=""),"",'OddsRatio_working_2-way'!M235)</f>
        <v>2.0327955589886439</v>
      </c>
      <c r="I236" s="46">
        <f>IF(OR($A236="",$B236=""),"",'OddsRatio_working_2-way'!N235)</f>
        <v>1.9682458365518538</v>
      </c>
      <c r="J236" s="46">
        <f>IF('Log_working_2-way'!$D235="","",A236^('Log_working_2-way'!$D235))</f>
        <v>2.033331019340773</v>
      </c>
      <c r="K236" s="48">
        <f>IF('Log_working_2-way'!$D235="","",B236^('Log_working_2-way'!$D235))</f>
        <v>1.9677441025992628</v>
      </c>
      <c r="L236" s="55">
        <f t="shared" si="38"/>
        <v>0.49222797927461137</v>
      </c>
      <c r="M236" s="55">
        <f t="shared" si="39"/>
        <v>0.50777202072538863</v>
      </c>
      <c r="N236" s="56">
        <v>144</v>
      </c>
      <c r="O236" s="56">
        <f t="shared" si="40"/>
        <v>70.530612244897966</v>
      </c>
      <c r="P236" s="56">
        <f t="shared" si="41"/>
        <v>68.210526315789451</v>
      </c>
      <c r="Q236" s="56">
        <f t="shared" si="42"/>
        <v>75.78947368421052</v>
      </c>
      <c r="R236" s="56">
        <f t="shared" si="43"/>
        <v>73.469387755102048</v>
      </c>
      <c r="S236" s="57">
        <f t="shared" si="44"/>
        <v>-5.2588614393125539</v>
      </c>
      <c r="T236" s="57">
        <f t="shared" si="45"/>
        <v>-5.2588614393125965</v>
      </c>
      <c r="U236" t="s">
        <v>330</v>
      </c>
      <c r="V236" t="s">
        <v>511</v>
      </c>
      <c r="X236" t="s">
        <v>476</v>
      </c>
    </row>
    <row r="237" spans="1:24" ht="15" x14ac:dyDescent="0.25">
      <c r="A237">
        <v>1.74</v>
      </c>
      <c r="B237">
        <v>2.13</v>
      </c>
      <c r="C237" s="45">
        <f t="shared" si="37"/>
        <v>4.4196211753278369E-2</v>
      </c>
      <c r="D237" s="46">
        <f>IF(OR($A237="",$B237=""),"",A237*'MPTO_working_2-way'!$G236)</f>
        <v>1.8169014084507042</v>
      </c>
      <c r="E237" s="48">
        <f>IF(OR($A237="",$B237=""),"",B237*'MPTO_working_2-way'!$G236)</f>
        <v>2.2241379310344827</v>
      </c>
      <c r="F237" s="46">
        <f>IF(OR($A237="",$B237=""),"",'MPTO_working_2-way'!D236)</f>
        <v>1.8095796103705875</v>
      </c>
      <c r="G237" s="48">
        <f>IF(OR($A237="",$B237=""),"",'MPTO_working_2-way'!E236)</f>
        <v>2.2352089741270129</v>
      </c>
      <c r="H237" s="46">
        <f>IF(OR($A237="",$B237=""),"",'OddsRatio_working_2-way'!M236)</f>
        <v>1.8092386895330501</v>
      </c>
      <c r="I237" s="46">
        <f>IF(OR($A237="",$B237=""),"",'OddsRatio_working_2-way'!N236)</f>
        <v>2.235729350232901</v>
      </c>
      <c r="J237" s="46">
        <f>IF('Log_working_2-way'!$D236="","",A237^('Log_working_2-way'!$D236))</f>
        <v>1.8058900424598134</v>
      </c>
      <c r="K237" s="48">
        <f>IF('Log_working_2-way'!$D236="","",B237^('Log_working_2-way'!$D236))</f>
        <v>2.2408640724077871</v>
      </c>
      <c r="L237" s="55">
        <f t="shared" si="38"/>
        <v>0.55038759689922478</v>
      </c>
      <c r="M237" s="55">
        <f t="shared" si="39"/>
        <v>0.44961240310077522</v>
      </c>
      <c r="N237" s="56">
        <v>145</v>
      </c>
      <c r="O237" s="56">
        <f t="shared" si="40"/>
        <v>61.666666666666671</v>
      </c>
      <c r="P237" s="56">
        <f t="shared" si="41"/>
        <v>76.924882629107969</v>
      </c>
      <c r="Q237" s="56">
        <f t="shared" si="42"/>
        <v>68.075117370892016</v>
      </c>
      <c r="R237" s="56">
        <f t="shared" si="43"/>
        <v>83.333333333333329</v>
      </c>
      <c r="S237" s="57">
        <f t="shared" si="44"/>
        <v>-6.4084507042253449</v>
      </c>
      <c r="T237" s="57">
        <f t="shared" si="45"/>
        <v>-6.4084507042253591</v>
      </c>
      <c r="U237" t="s">
        <v>323</v>
      </c>
      <c r="V237" t="s">
        <v>320</v>
      </c>
      <c r="X237" t="s">
        <v>476</v>
      </c>
    </row>
    <row r="238" spans="1:24" ht="15" x14ac:dyDescent="0.25">
      <c r="A238">
        <v>2.02</v>
      </c>
      <c r="B238">
        <v>1.85</v>
      </c>
      <c r="C238" s="45">
        <f t="shared" si="37"/>
        <v>3.5590045491035394E-2</v>
      </c>
      <c r="D238" s="46">
        <f>IF(OR($A238="",$B238=""),"",A238*'MPTO_working_2-way'!$G237)</f>
        <v>2.0918918918918914</v>
      </c>
      <c r="E238" s="48">
        <f>IF(OR($A238="",$B238=""),"",B238*'MPTO_working_2-way'!$G237)</f>
        <v>1.9158415841584155</v>
      </c>
      <c r="F238" s="46">
        <f>IF(OR($A238="",$B238=""),"",'MPTO_working_2-way'!D237)</f>
        <v>2.0953181945612553</v>
      </c>
      <c r="G238" s="48">
        <f>IF(OR($A238="",$B238=""),"",'MPTO_working_2-way'!E237)</f>
        <v>1.9129767084719731</v>
      </c>
      <c r="H238" s="46">
        <f>IF(OR($A238="",$B238=""),"",'OddsRatio_working_2-way'!M237)</f>
        <v>2.0954451150103317</v>
      </c>
      <c r="I238" s="46">
        <f>IF(OR($A238="",$B238=""),"",'OddsRatio_working_2-way'!N237)</f>
        <v>1.9128709291752766</v>
      </c>
      <c r="J238" s="46">
        <f>IF('Log_working_2-way'!$D237="","",A238^('Log_working_2-way'!$D237))</f>
        <v>2.0970120716987148</v>
      </c>
      <c r="K238" s="48">
        <f>IF('Log_working_2-way'!$D237="","",B238^('Log_working_2-way'!$D237))</f>
        <v>1.9115669971173959</v>
      </c>
      <c r="L238" s="55">
        <f t="shared" si="38"/>
        <v>0.47803617571059442</v>
      </c>
      <c r="M238" s="55">
        <f t="shared" si="39"/>
        <v>0.5219638242894058</v>
      </c>
      <c r="N238" s="56">
        <v>146</v>
      </c>
      <c r="O238" s="56">
        <f t="shared" si="40"/>
        <v>73.722772277227733</v>
      </c>
      <c r="P238" s="56">
        <f t="shared" si="41"/>
        <v>67.081081081081081</v>
      </c>
      <c r="Q238" s="56">
        <f t="shared" si="42"/>
        <v>78.918918918918905</v>
      </c>
      <c r="R238" s="56">
        <f t="shared" si="43"/>
        <v>72.277227722772281</v>
      </c>
      <c r="S238" s="57">
        <f t="shared" si="44"/>
        <v>-5.1961466416911719</v>
      </c>
      <c r="T238" s="57">
        <f t="shared" si="45"/>
        <v>-5.1961466416912003</v>
      </c>
      <c r="U238" t="s">
        <v>327</v>
      </c>
      <c r="V238" t="s">
        <v>512</v>
      </c>
      <c r="X238" t="s">
        <v>476</v>
      </c>
    </row>
    <row r="239" spans="1:24" ht="15" x14ac:dyDescent="0.25">
      <c r="A239">
        <v>2.34</v>
      </c>
      <c r="B239">
        <v>1.64</v>
      </c>
      <c r="C239" s="45">
        <f t="shared" si="37"/>
        <v>3.7106524911402872E-2</v>
      </c>
      <c r="D239" s="46">
        <f>IF(OR($A239="",$B239=""),"",A239*'MPTO_working_2-way'!$G238)</f>
        <v>2.4268292682926824</v>
      </c>
      <c r="E239" s="48">
        <f>IF(OR($A239="",$B239=""),"",B239*'MPTO_working_2-way'!$G238)</f>
        <v>1.7008547008547006</v>
      </c>
      <c r="F239" s="46">
        <f>IF(OR($A239="",$B239=""),"",'MPTO_working_2-way'!D238)</f>
        <v>2.4462009178990307</v>
      </c>
      <c r="G239" s="48">
        <f>IF(OR($A239="",$B239=""),"",'MPTO_working_2-way'!E238)</f>
        <v>1.6914668547249645</v>
      </c>
      <c r="H239" s="46">
        <f>IF(OR($A239="",$B239=""),"",'OddsRatio_working_2-way'!M238)</f>
        <v>2.4469796128487777</v>
      </c>
      <c r="I239" s="46">
        <f>IF(OR($A239="",$B239=""),"",'OddsRatio_working_2-way'!N238)</f>
        <v>1.6910947404650878</v>
      </c>
      <c r="J239" s="46">
        <f>IF('Log_working_2-way'!$D238="","",A239^('Log_working_2-way'!$D238))</f>
        <v>2.4559827297707368</v>
      </c>
      <c r="K239" s="48">
        <f>IF('Log_working_2-way'!$D238="","",B239^('Log_working_2-way'!$D238))</f>
        <v>1.6868213334902025</v>
      </c>
      <c r="L239" s="55">
        <f t="shared" si="38"/>
        <v>0.41206030150753775</v>
      </c>
      <c r="M239" s="55">
        <f t="shared" si="39"/>
        <v>0.58793969849246241</v>
      </c>
      <c r="N239" s="56">
        <v>147</v>
      </c>
      <c r="O239" s="56">
        <f t="shared" si="40"/>
        <v>84.179487179487168</v>
      </c>
      <c r="P239" s="56">
        <f t="shared" si="41"/>
        <v>57.365853658536572</v>
      </c>
      <c r="Q239" s="56">
        <f t="shared" si="42"/>
        <v>89.634146341463406</v>
      </c>
      <c r="R239" s="56">
        <f t="shared" si="43"/>
        <v>62.820512820512825</v>
      </c>
      <c r="S239" s="57">
        <f t="shared" si="44"/>
        <v>-5.4546591619762381</v>
      </c>
      <c r="T239" s="57">
        <f t="shared" si="45"/>
        <v>-5.4546591619762523</v>
      </c>
      <c r="U239" t="s">
        <v>346</v>
      </c>
      <c r="V239" t="s">
        <v>337</v>
      </c>
      <c r="X239" t="s">
        <v>476</v>
      </c>
    </row>
    <row r="240" spans="1:24" ht="15" x14ac:dyDescent="0.25">
      <c r="A240">
        <v>2.23</v>
      </c>
      <c r="B240">
        <v>1.69</v>
      </c>
      <c r="C240" s="45">
        <f t="shared" si="37"/>
        <v>4.0146469604903645E-2</v>
      </c>
      <c r="D240" s="46">
        <f>IF(OR($A240="",$B240=""),"",A240*'MPTO_working_2-way'!$G239)</f>
        <v>2.3195266272189352</v>
      </c>
      <c r="E240" s="48">
        <f>IF(OR($A240="",$B240=""),"",B240*'MPTO_working_2-way'!$G239)</f>
        <v>1.7578475336322872</v>
      </c>
      <c r="F240" s="46">
        <f>IF(OR($A240="",$B240=""),"",'MPTO_working_2-way'!D239)</f>
        <v>2.3344999535416733</v>
      </c>
      <c r="G240" s="48">
        <f>IF(OR($A240="",$B240=""),"",'MPTO_working_2-way'!E239)</f>
        <v>1.7493443498038854</v>
      </c>
      <c r="H240" s="46">
        <f>IF(OR($A240="",$B240=""),"",'OddsRatio_working_2-way'!M239)</f>
        <v>2.3351436985029639</v>
      </c>
      <c r="I240" s="46">
        <f>IF(OR($A240="",$B240=""),"",'OddsRatio_working_2-way'!N239)</f>
        <v>1.7489830503797115</v>
      </c>
      <c r="J240" s="46">
        <f>IF('Log_working_2-way'!$D239="","",A240^('Log_working_2-way'!$D239))</f>
        <v>2.3420901732972235</v>
      </c>
      <c r="K240" s="48">
        <f>IF('Log_working_2-way'!$D239="","",B240^('Log_working_2-way'!$D239))</f>
        <v>1.7451064167640695</v>
      </c>
      <c r="L240" s="55">
        <f t="shared" si="38"/>
        <v>0.43112244897959179</v>
      </c>
      <c r="M240" s="55">
        <f t="shared" si="39"/>
        <v>0.56887755102040816</v>
      </c>
      <c r="N240" s="56">
        <v>148</v>
      </c>
      <c r="O240" s="56">
        <f t="shared" si="40"/>
        <v>81.632286995515713</v>
      </c>
      <c r="P240" s="56">
        <f t="shared" si="41"/>
        <v>60.426035502958584</v>
      </c>
      <c r="Q240" s="56">
        <f t="shared" si="42"/>
        <v>87.57396449704143</v>
      </c>
      <c r="R240" s="56">
        <f t="shared" si="43"/>
        <v>66.367713004484301</v>
      </c>
      <c r="S240" s="57">
        <f t="shared" si="44"/>
        <v>-5.9416775015257173</v>
      </c>
      <c r="T240" s="57">
        <f t="shared" si="45"/>
        <v>-5.9416775015257173</v>
      </c>
      <c r="U240" t="s">
        <v>348</v>
      </c>
      <c r="V240" t="s">
        <v>342</v>
      </c>
      <c r="X240" t="s">
        <v>476</v>
      </c>
    </row>
    <row r="241" spans="1:24" ht="15" x14ac:dyDescent="0.25">
      <c r="A241">
        <v>2.83</v>
      </c>
      <c r="B241">
        <v>1.46</v>
      </c>
      <c r="C241" s="45">
        <f t="shared" si="37"/>
        <v>3.8288397308678945E-2</v>
      </c>
      <c r="D241" s="46">
        <f>IF(OR($A241="",$B241=""),"",A241*'MPTO_working_2-way'!$G240)</f>
        <v>2.9383561643835616</v>
      </c>
      <c r="E241" s="48">
        <f>IF(OR($A241="",$B241=""),"",B241*'MPTO_working_2-way'!$G240)</f>
        <v>1.5159010600706713</v>
      </c>
      <c r="F241" s="46">
        <f>IF(OR($A241="",$B241=""),"",'MPTO_working_2-way'!D240)</f>
        <v>2.9921065971467877</v>
      </c>
      <c r="G241" s="48">
        <f>IF(OR($A241="",$B241=""),"",'MPTO_working_2-way'!E240)</f>
        <v>1.5019811697989749</v>
      </c>
      <c r="H241" s="46">
        <f>IF(OR($A241="",$B241=""),"",'OddsRatio_working_2-way'!M240)</f>
        <v>2.9945578130415815</v>
      </c>
      <c r="I241" s="46">
        <f>IF(OR($A241="",$B241=""),"",'OddsRatio_working_2-way'!N240)</f>
        <v>1.5013642590159164</v>
      </c>
      <c r="J241" s="46">
        <f>IF('Log_working_2-way'!$D240="","",A241^('Log_working_2-way'!$D240))</f>
        <v>3.0202958635224357</v>
      </c>
      <c r="K241" s="48">
        <f>IF('Log_working_2-way'!$D240="","",B241^('Log_working_2-way'!$D240))</f>
        <v>1.494977007108147</v>
      </c>
      <c r="L241" s="55">
        <f t="shared" si="38"/>
        <v>0.34032634032634035</v>
      </c>
      <c r="M241" s="55">
        <f t="shared" si="39"/>
        <v>0.65967365967365976</v>
      </c>
      <c r="N241" s="56">
        <v>149</v>
      </c>
      <c r="O241" s="56">
        <f t="shared" si="40"/>
        <v>96.34982332155478</v>
      </c>
      <c r="P241" s="56">
        <f t="shared" si="41"/>
        <v>46.945205479452049</v>
      </c>
      <c r="Q241" s="56">
        <f t="shared" si="42"/>
        <v>102.05479452054794</v>
      </c>
      <c r="R241" s="56">
        <f t="shared" si="43"/>
        <v>52.650176678445234</v>
      </c>
      <c r="S241" s="57">
        <f t="shared" si="44"/>
        <v>-5.7049711989931637</v>
      </c>
      <c r="T241" s="57">
        <f t="shared" si="45"/>
        <v>-5.7049711989931851</v>
      </c>
      <c r="U241" t="s">
        <v>472</v>
      </c>
      <c r="V241" t="s">
        <v>473</v>
      </c>
      <c r="X241" t="s">
        <v>476</v>
      </c>
    </row>
    <row r="242" spans="1:24" ht="15" x14ac:dyDescent="0.25">
      <c r="A242">
        <v>1.97</v>
      </c>
      <c r="B242">
        <v>1.93</v>
      </c>
      <c r="C242" s="45">
        <f t="shared" si="37"/>
        <v>2.5748928223876311E-2</v>
      </c>
      <c r="D242" s="46">
        <f>IF(OR($A242="",$B242=""),"",A242*'MPTO_working_2-way'!$G241)</f>
        <v>2.0207253886010363</v>
      </c>
      <c r="E242" s="48">
        <f>IF(OR($A242="",$B242=""),"",B242*'MPTO_working_2-way'!$G241)</f>
        <v>1.9796954314720812</v>
      </c>
      <c r="F242" s="46">
        <f>IF(OR($A242="",$B242=""),"",'MPTO_working_2-way'!D241)</f>
        <v>2.0212647191728026</v>
      </c>
      <c r="G242" s="48">
        <f>IF(OR($A242="",$B242=""),"",'MPTO_working_2-way'!E241)</f>
        <v>1.9791780536685666</v>
      </c>
      <c r="H242" s="46">
        <f>IF(OR($A242="",$B242=""),"",'OddsRatio_working_2-way'!M241)</f>
        <v>2.021278978873144</v>
      </c>
      <c r="I242" s="46">
        <f>IF(OR($A242="",$B242=""),"",'OddsRatio_working_2-way'!N241)</f>
        <v>1.9791643818062103</v>
      </c>
      <c r="J242" s="46">
        <f>IF('Log_working_2-way'!$D241="","",A242^('Log_working_2-way'!$D241))</f>
        <v>2.0215229873993761</v>
      </c>
      <c r="K242" s="48">
        <f>IF('Log_working_2-way'!$D241="","",B242^('Log_working_2-way'!$D241))</f>
        <v>1.9789304913693861</v>
      </c>
      <c r="L242" s="55">
        <f t="shared" si="38"/>
        <v>0.49487179487179483</v>
      </c>
      <c r="M242" s="55">
        <f t="shared" si="39"/>
        <v>0.50512820512820511</v>
      </c>
      <c r="N242" s="56">
        <v>150</v>
      </c>
      <c r="O242" s="56">
        <f t="shared" si="40"/>
        <v>73.857868020304565</v>
      </c>
      <c r="P242" s="56">
        <f t="shared" si="41"/>
        <v>72.279792746113998</v>
      </c>
      <c r="Q242" s="56">
        <f t="shared" si="42"/>
        <v>77.720207253886016</v>
      </c>
      <c r="R242" s="56">
        <f t="shared" si="43"/>
        <v>76.142131979695421</v>
      </c>
      <c r="S242" s="57">
        <f t="shared" si="44"/>
        <v>-3.8623392335814515</v>
      </c>
      <c r="T242" s="57">
        <f t="shared" si="45"/>
        <v>-3.8623392335814231</v>
      </c>
      <c r="U242" t="s">
        <v>141</v>
      </c>
      <c r="V242" t="s">
        <v>354</v>
      </c>
      <c r="X242" t="s">
        <v>476</v>
      </c>
    </row>
    <row r="243" spans="1:24" ht="15" x14ac:dyDescent="0.25">
      <c r="A243">
        <v>1.74</v>
      </c>
      <c r="B243">
        <v>2.21</v>
      </c>
      <c r="C243" s="45">
        <f t="shared" si="37"/>
        <v>2.720133146096626E-2</v>
      </c>
      <c r="D243" s="46">
        <f>IF(OR($A243="",$B243=""),"",A243*'MPTO_working_2-way'!$G242)</f>
        <v>1.7873303167420813</v>
      </c>
      <c r="E243" s="48">
        <f>IF(OR($A243="",$B243=""),"",B243*'MPTO_working_2-way'!$G242)</f>
        <v>2.2701149425287355</v>
      </c>
      <c r="F243" s="46">
        <f>IF(OR($A243="",$B243=""),"",'MPTO_working_2-way'!D242)</f>
        <v>1.7821754646150993</v>
      </c>
      <c r="G243" s="48">
        <f>IF(OR($A243="",$B243=""),"",'MPTO_working_2-way'!E242)</f>
        <v>2.2784855128281092</v>
      </c>
      <c r="H243" s="46">
        <f>IF(OR($A243="",$B243=""),"",'OddsRatio_working_2-way'!M242)</f>
        <v>1.7820295697311479</v>
      </c>
      <c r="I243" s="46">
        <f>IF(OR($A243="",$B243=""),"",'OddsRatio_working_2-way'!N242)</f>
        <v>2.2787240261820116</v>
      </c>
      <c r="J243" s="46">
        <f>IF('Log_working_2-way'!$D242="","",A243^('Log_working_2-way'!$D242))</f>
        <v>1.7796998822901224</v>
      </c>
      <c r="K243" s="48">
        <f>IF('Log_working_2-way'!$D242="","",B243^('Log_working_2-way'!$D242))</f>
        <v>2.2825447620471673</v>
      </c>
      <c r="L243" s="55">
        <f t="shared" si="38"/>
        <v>0.55949367088607604</v>
      </c>
      <c r="M243" s="55">
        <f t="shared" si="39"/>
        <v>0.44050632911392407</v>
      </c>
      <c r="N243" s="56">
        <v>151</v>
      </c>
      <c r="O243" s="56">
        <f t="shared" si="40"/>
        <v>64.218390804597703</v>
      </c>
      <c r="P243" s="56">
        <f t="shared" si="41"/>
        <v>82.674208144796367</v>
      </c>
      <c r="Q243" s="56">
        <f t="shared" si="42"/>
        <v>68.325791855203619</v>
      </c>
      <c r="R243" s="56">
        <f t="shared" si="43"/>
        <v>86.781609195402297</v>
      </c>
      <c r="S243" s="57">
        <f t="shared" si="44"/>
        <v>-4.1074010506059153</v>
      </c>
      <c r="T243" s="57">
        <f t="shared" si="45"/>
        <v>-4.1074010506059295</v>
      </c>
      <c r="U243" t="s">
        <v>236</v>
      </c>
      <c r="V243" t="s">
        <v>51</v>
      </c>
      <c r="X243" t="s">
        <v>476</v>
      </c>
    </row>
    <row r="244" spans="1:24" ht="15" x14ac:dyDescent="0.25">
      <c r="A244">
        <v>2.0499999999999998</v>
      </c>
      <c r="B244">
        <v>1.85</v>
      </c>
      <c r="C244" s="45">
        <f t="shared" si="37"/>
        <v>2.8345418589321048E-2</v>
      </c>
      <c r="D244" s="46">
        <f>IF(OR($A244="",$B244=""),"",A244*'MPTO_working_2-way'!$G243)</f>
        <v>2.1081081081081079</v>
      </c>
      <c r="E244" s="48">
        <f>IF(OR($A244="",$B244=""),"",B244*'MPTO_working_2-way'!$G243)</f>
        <v>1.902439024390244</v>
      </c>
      <c r="F244" s="46">
        <f>IF(OR($A244="",$B244=""),"",'MPTO_working_2-way'!D243)</f>
        <v>2.1113430758524703</v>
      </c>
      <c r="G244" s="48">
        <f>IF(OR($A244="",$B244=""),"",'MPTO_working_2-way'!E243)</f>
        <v>1.8998121477770822</v>
      </c>
      <c r="H244" s="46">
        <f>IF(OR($A244="",$B244=""),"",'OddsRatio_working_2-way'!M243)</f>
        <v>2.1114378604524222</v>
      </c>
      <c r="I244" s="46">
        <f>IF(OR($A244="",$B244=""),"",'OddsRatio_working_2-way'!N243)</f>
        <v>1.8997354108424378</v>
      </c>
      <c r="J244" s="46">
        <f>IF('Log_working_2-way'!$D243="","",A244^('Log_working_2-way'!$D243))</f>
        <v>2.1129081281913611</v>
      </c>
      <c r="K244" s="48">
        <f>IF('Log_working_2-way'!$D243="","",B244^('Log_working_2-way'!$D243))</f>
        <v>1.8985467665018629</v>
      </c>
      <c r="L244" s="55">
        <f t="shared" si="38"/>
        <v>0.47435897435897439</v>
      </c>
      <c r="M244" s="55">
        <f t="shared" si="39"/>
        <v>0.52564102564102555</v>
      </c>
      <c r="N244" s="56">
        <v>152</v>
      </c>
      <c r="O244" s="56">
        <f t="shared" si="40"/>
        <v>77.853658536585357</v>
      </c>
      <c r="P244" s="56">
        <f t="shared" si="41"/>
        <v>69.837837837837824</v>
      </c>
      <c r="Q244" s="56">
        <f t="shared" si="42"/>
        <v>82.162162162162147</v>
      </c>
      <c r="R244" s="56">
        <f t="shared" si="43"/>
        <v>74.146341463414643</v>
      </c>
      <c r="S244" s="57">
        <f t="shared" si="44"/>
        <v>-4.3085036255767903</v>
      </c>
      <c r="T244" s="57">
        <f t="shared" si="45"/>
        <v>-4.3085036255768188</v>
      </c>
      <c r="U244" t="s">
        <v>358</v>
      </c>
      <c r="V244" t="s">
        <v>361</v>
      </c>
      <c r="X244" t="s">
        <v>476</v>
      </c>
    </row>
    <row r="245" spans="1:24" ht="15" x14ac:dyDescent="0.25">
      <c r="A245">
        <v>2.08</v>
      </c>
      <c r="B245">
        <v>1.81</v>
      </c>
      <c r="C245" s="45">
        <f t="shared" si="37"/>
        <v>3.3255418614534626E-2</v>
      </c>
      <c r="D245" s="46">
        <f>IF(OR($A245="",$B245=""),"",A245*'MPTO_working_2-way'!$G244)</f>
        <v>2.1491712707182322</v>
      </c>
      <c r="E245" s="48">
        <f>IF(OR($A245="",$B245=""),"",B245*'MPTO_working_2-way'!$G244)</f>
        <v>1.8701923076923077</v>
      </c>
      <c r="F245" s="46">
        <f>IF(OR($A245="",$B245=""),"",'MPTO_working_2-way'!D244)</f>
        <v>2.1545152798443401</v>
      </c>
      <c r="G245" s="48">
        <f>IF(OR($A245="",$B245=""),"",'MPTO_working_2-way'!E244)</f>
        <v>1.8661643699811639</v>
      </c>
      <c r="H245" s="46">
        <f>IF(OR($A245="",$B245=""),"",'OddsRatio_working_2-way'!M244)</f>
        <v>2.1547005383792519</v>
      </c>
      <c r="I245" s="46">
        <f>IF(OR($A245="",$B245=""),"",'OddsRatio_working_2-way'!N244)</f>
        <v>1.8660254037844384</v>
      </c>
      <c r="J245" s="46">
        <f>IF('Log_working_2-way'!$D244="","",A245^('Log_working_2-way'!$D244))</f>
        <v>2.1571440120474694</v>
      </c>
      <c r="K245" s="48">
        <f>IF('Log_working_2-way'!$D244="","",B245^('Log_working_2-way'!$D244))</f>
        <v>1.8641966683390954</v>
      </c>
      <c r="L245" s="55">
        <f t="shared" si="38"/>
        <v>0.46529562982005135</v>
      </c>
      <c r="M245" s="55">
        <f t="shared" si="39"/>
        <v>0.53470437017994854</v>
      </c>
      <c r="N245" s="56">
        <v>153</v>
      </c>
      <c r="O245" s="56">
        <f t="shared" si="40"/>
        <v>79.442307692307693</v>
      </c>
      <c r="P245" s="56">
        <f t="shared" si="41"/>
        <v>68.46961325966852</v>
      </c>
      <c r="Q245" s="56">
        <f t="shared" si="42"/>
        <v>84.530386740331494</v>
      </c>
      <c r="R245" s="56">
        <f t="shared" si="43"/>
        <v>73.557692307692307</v>
      </c>
      <c r="S245" s="57">
        <f t="shared" si="44"/>
        <v>-5.0880790480238005</v>
      </c>
      <c r="T245" s="57">
        <f t="shared" si="45"/>
        <v>-5.0880790480237863</v>
      </c>
      <c r="U245" t="s">
        <v>360</v>
      </c>
      <c r="V245" t="s">
        <v>357</v>
      </c>
      <c r="X245" t="s">
        <v>476</v>
      </c>
    </row>
    <row r="246" spans="1:24" ht="15" x14ac:dyDescent="0.25">
      <c r="A246">
        <v>2.04</v>
      </c>
      <c r="B246">
        <v>1.85</v>
      </c>
      <c r="C246" s="45">
        <f t="shared" si="37"/>
        <v>3.0736618971912932E-2</v>
      </c>
      <c r="D246" s="46">
        <f>IF(OR($A246="",$B246=""),"",A246*'MPTO_working_2-way'!$G245)</f>
        <v>2.1027027027027025</v>
      </c>
      <c r="E246" s="48">
        <f>IF(OR($A246="",$B246=""),"",B246*'MPTO_working_2-way'!$G245)</f>
        <v>1.9068627450980391</v>
      </c>
      <c r="F246" s="46">
        <f>IF(OR($A246="",$B246=""),"",'MPTO_working_2-way'!D245)</f>
        <v>2.1060267857142851</v>
      </c>
      <c r="G246" s="48">
        <f>IF(OR($A246="",$B246=""),"",'MPTO_working_2-way'!E245)</f>
        <v>1.9041372351160444</v>
      </c>
      <c r="H246" s="46">
        <f>IF(OR($A246="",$B246=""),"",'OddsRatio_working_2-way'!M245)</f>
        <v>2.1061326375099441</v>
      </c>
      <c r="I246" s="46">
        <f>IF(OR($A246="",$B246=""),"",'OddsRatio_working_2-way'!N245)</f>
        <v>1.904050713349474</v>
      </c>
      <c r="J246" s="46">
        <f>IF('Log_working_2-way'!$D245="","",A246^('Log_working_2-way'!$D245))</f>
        <v>2.1076465292124213</v>
      </c>
      <c r="K246" s="48">
        <f>IF('Log_working_2-way'!$D245="","",B246^('Log_working_2-way'!$D245))</f>
        <v>1.9028150891340896</v>
      </c>
      <c r="L246" s="55">
        <f t="shared" si="38"/>
        <v>0.47557840616966585</v>
      </c>
      <c r="M246" s="55">
        <f t="shared" si="39"/>
        <v>0.52442159383033427</v>
      </c>
      <c r="N246" s="56">
        <v>154</v>
      </c>
      <c r="O246" s="56">
        <f t="shared" si="40"/>
        <v>78.509803921568633</v>
      </c>
      <c r="P246" s="56">
        <f t="shared" si="41"/>
        <v>70.756756756756758</v>
      </c>
      <c r="Q246" s="56">
        <f t="shared" si="42"/>
        <v>83.243243243243228</v>
      </c>
      <c r="R246" s="56">
        <f t="shared" si="43"/>
        <v>75.490196078431367</v>
      </c>
      <c r="S246" s="57">
        <f t="shared" si="44"/>
        <v>-4.7334393216745951</v>
      </c>
      <c r="T246" s="57">
        <f t="shared" si="45"/>
        <v>-4.7334393216746093</v>
      </c>
      <c r="U246" t="s">
        <v>368</v>
      </c>
      <c r="V246" t="s">
        <v>367</v>
      </c>
      <c r="X246" t="s">
        <v>476</v>
      </c>
    </row>
    <row r="247" spans="1:24" ht="15" x14ac:dyDescent="0.25">
      <c r="A247">
        <v>1.79</v>
      </c>
      <c r="B247">
        <v>2.1</v>
      </c>
      <c r="C247" s="45">
        <f t="shared" si="37"/>
        <v>3.4849694067571102E-2</v>
      </c>
      <c r="D247" s="46">
        <f>IF(OR($A247="",$B247=""),"",A247*'MPTO_working_2-way'!$G246)</f>
        <v>1.8523809523809522</v>
      </c>
      <c r="E247" s="48">
        <f>IF(OR($A247="",$B247=""),"",B247*'MPTO_working_2-way'!$G246)</f>
        <v>2.1731843575418992</v>
      </c>
      <c r="F247" s="46">
        <f>IF(OR($A247="",$B247=""),"",'MPTO_working_2-way'!D246)</f>
        <v>1.8476284099287292</v>
      </c>
      <c r="G247" s="48">
        <f>IF(OR($A247="",$B247=""),"",'MPTO_working_2-way'!E246)</f>
        <v>2.1797622499275153</v>
      </c>
      <c r="H247" s="46">
        <f>IF(OR($A247="",$B247=""),"",'OddsRatio_working_2-way'!M246)</f>
        <v>1.8474560862851939</v>
      </c>
      <c r="I247" s="46">
        <f>IF(OR($A247="",$B247=""),"",'OddsRatio_working_2-way'!N246)</f>
        <v>2.1800021454603971</v>
      </c>
      <c r="J247" s="46">
        <f>IF('Log_working_2-way'!$D246="","",A247^('Log_working_2-way'!$D246))</f>
        <v>1.8452962428833544</v>
      </c>
      <c r="K247" s="48">
        <f>IF('Log_working_2-way'!$D246="","",B247^('Log_working_2-way'!$D246))</f>
        <v>2.1830172065936067</v>
      </c>
      <c r="L247" s="55">
        <f t="shared" si="38"/>
        <v>0.53984575835475579</v>
      </c>
      <c r="M247" s="55">
        <f t="shared" si="39"/>
        <v>0.46015424164524427</v>
      </c>
      <c r="N247" s="56">
        <v>155</v>
      </c>
      <c r="O247" s="56">
        <f t="shared" si="40"/>
        <v>68.407821229050271</v>
      </c>
      <c r="P247" s="56">
        <f t="shared" si="41"/>
        <v>81.19047619047619</v>
      </c>
      <c r="Q247" s="56">
        <f t="shared" si="42"/>
        <v>73.80952380952381</v>
      </c>
      <c r="R247" s="56">
        <f t="shared" si="43"/>
        <v>86.592178770949715</v>
      </c>
      <c r="S247" s="57">
        <f t="shared" si="44"/>
        <v>-5.4017025804735397</v>
      </c>
      <c r="T247" s="57">
        <f t="shared" si="45"/>
        <v>-5.4017025804735255</v>
      </c>
      <c r="U247" t="s">
        <v>365</v>
      </c>
      <c r="V247" t="s">
        <v>359</v>
      </c>
      <c r="X247" t="s">
        <v>476</v>
      </c>
    </row>
    <row r="248" spans="1:24" s="52" customFormat="1" ht="15" x14ac:dyDescent="0.25">
      <c r="A248">
        <v>1.99</v>
      </c>
      <c r="B248">
        <v>1.9</v>
      </c>
      <c r="C248" s="45">
        <f t="shared" si="37"/>
        <v>2.8828352287754377E-2</v>
      </c>
      <c r="D248" s="46">
        <f>IF(OR($A248="",$B248=""),"",A248*'MPTO_working_2-way'!$G247)</f>
        <v>2.0473684210526311</v>
      </c>
      <c r="E248" s="48">
        <f>IF(OR($A248="",$B248=""),"",B248*'MPTO_working_2-way'!$G247)</f>
        <v>1.9547738693467331</v>
      </c>
      <c r="F248" s="46">
        <f>IF(OR($A248="",$B248=""),"",'MPTO_working_2-way'!D247)</f>
        <v>2.0487672717420748</v>
      </c>
      <c r="G248" s="48">
        <f>IF(OR($A248="",$B248=""),"",'MPTO_working_2-way'!E247)</f>
        <v>1.9535003874967702</v>
      </c>
      <c r="H248" s="46">
        <f>IF(OR($A248="",$B248=""),"",'OddsRatio_working_2-way'!M247)</f>
        <v>2.0488088481701512</v>
      </c>
      <c r="I248" s="46">
        <f>IF(OR($A248="",$B248=""),"",'OddsRatio_working_2-way'!N247)</f>
        <v>1.9534625892455926</v>
      </c>
      <c r="J248" s="46">
        <f>IF('Log_working_2-way'!$D247="","",A248^('Log_working_2-way'!$D247))</f>
        <v>2.0494438264048878</v>
      </c>
      <c r="K248" s="48">
        <f>IF('Log_working_2-way'!$D247="","",B248^('Log_working_2-way'!$D247))</f>
        <v>1.9528856855785393</v>
      </c>
      <c r="L248" s="55">
        <f t="shared" si="38"/>
        <v>0.48843187660668391</v>
      </c>
      <c r="M248" s="55">
        <f t="shared" si="39"/>
        <v>0.51156812339331637</v>
      </c>
      <c r="N248" s="56">
        <v>156</v>
      </c>
      <c r="O248" s="56">
        <f t="shared" si="40"/>
        <v>77.608040201005011</v>
      </c>
      <c r="P248" s="56">
        <f t="shared" si="41"/>
        <v>73.894736842105246</v>
      </c>
      <c r="Q248" s="56">
        <f t="shared" si="42"/>
        <v>82.105263157894726</v>
      </c>
      <c r="R248" s="56">
        <f t="shared" si="43"/>
        <v>78.391959798994975</v>
      </c>
      <c r="S248" s="57">
        <f t="shared" si="44"/>
        <v>-4.4972229568897149</v>
      </c>
      <c r="T248" s="57">
        <f t="shared" si="45"/>
        <v>-4.4972229568897291</v>
      </c>
      <c r="U248" t="s">
        <v>238</v>
      </c>
      <c r="V248" t="s">
        <v>364</v>
      </c>
      <c r="X248" t="s">
        <v>476</v>
      </c>
    </row>
    <row r="249" spans="1:24" ht="15" x14ac:dyDescent="0.25">
      <c r="A249">
        <v>2.02</v>
      </c>
      <c r="B249">
        <v>1.87</v>
      </c>
      <c r="C249" s="45">
        <f t="shared" si="37"/>
        <v>2.9808863239265015E-2</v>
      </c>
      <c r="D249" s="46">
        <f>IF(OR($A249="",$B249=""),"",A249*'MPTO_working_2-way'!$G248)</f>
        <v>2.0802139037433154</v>
      </c>
      <c r="E249" s="48">
        <f>IF(OR($A249="",$B249=""),"",B249*'MPTO_working_2-way'!$G248)</f>
        <v>1.9257425742574257</v>
      </c>
      <c r="F249" s="46">
        <f>IF(OR($A249="",$B249=""),"",'MPTO_working_2-way'!D248)</f>
        <v>2.082703865027292</v>
      </c>
      <c r="G249" s="48">
        <f>IF(OR($A249="",$B249=""),"",'MPTO_working_2-way'!E248)</f>
        <v>1.9236135865967305</v>
      </c>
      <c r="H249" s="46">
        <f>IF(OR($A249="",$B249=""),"",'OddsRatio_working_2-way'!M248)</f>
        <v>2.0827805840074194</v>
      </c>
      <c r="I249" s="46">
        <f>IF(OR($A249="",$B249=""),"",'OddsRatio_working_2-way'!N248)</f>
        <v>1.9235481451827992</v>
      </c>
      <c r="J249" s="46">
        <f>IF('Log_working_2-way'!$D248="","",A249^('Log_working_2-way'!$D248))</f>
        <v>2.0839128581602959</v>
      </c>
      <c r="K249" s="48">
        <f>IF('Log_working_2-way'!$D248="","",B249^('Log_working_2-way'!$D248))</f>
        <v>1.9225833907877643</v>
      </c>
      <c r="L249" s="55">
        <f t="shared" si="38"/>
        <v>0.48071979434447304</v>
      </c>
      <c r="M249" s="55">
        <f t="shared" si="39"/>
        <v>0.51928020565552702</v>
      </c>
      <c r="N249" s="56">
        <v>157</v>
      </c>
      <c r="O249" s="56">
        <f t="shared" si="40"/>
        <v>79.277227722772267</v>
      </c>
      <c r="P249" s="56">
        <f t="shared" si="41"/>
        <v>73.042780748663105</v>
      </c>
      <c r="Q249" s="56">
        <f t="shared" si="42"/>
        <v>83.95721925133688</v>
      </c>
      <c r="R249" s="56">
        <f t="shared" si="43"/>
        <v>77.722772277227719</v>
      </c>
      <c r="S249" s="57">
        <f t="shared" si="44"/>
        <v>-4.6799915285646136</v>
      </c>
      <c r="T249" s="57">
        <f t="shared" si="45"/>
        <v>-4.6799915285646136</v>
      </c>
      <c r="U249" t="s">
        <v>362</v>
      </c>
      <c r="V249" t="s">
        <v>366</v>
      </c>
      <c r="X249" t="s">
        <v>476</v>
      </c>
    </row>
    <row r="250" spans="1:24" ht="15" x14ac:dyDescent="0.25">
      <c r="A250">
        <v>2.06</v>
      </c>
      <c r="B250">
        <v>1.84</v>
      </c>
      <c r="C250" s="45">
        <f t="shared" si="37"/>
        <v>2.891515407344869E-2</v>
      </c>
      <c r="D250" s="46">
        <f>IF(OR($A250="",$B250=""),"",A250*'MPTO_working_2-way'!$G249)</f>
        <v>2.1195652173913042</v>
      </c>
      <c r="E250" s="48">
        <f>IF(OR($A250="",$B250=""),"",B250*'MPTO_working_2-way'!$G249)</f>
        <v>1.8932038834951457</v>
      </c>
      <c r="F250" s="46">
        <f>IF(OR($A250="",$B250=""),"",'MPTO_working_2-way'!D249)</f>
        <v>2.1232354918216445</v>
      </c>
      <c r="G250" s="48">
        <f>IF(OR($A250="",$B250=""),"",'MPTO_working_2-way'!E249)</f>
        <v>1.8902852583283463</v>
      </c>
      <c r="H250" s="46">
        <f>IF(OR($A250="",$B250=""),"",'OddsRatio_working_2-way'!M249)</f>
        <v>2.123345344008138</v>
      </c>
      <c r="I250" s="46">
        <f>IF(OR($A250="",$B250=""),"",'OddsRatio_working_2-way'!N249)</f>
        <v>1.8901981971385247</v>
      </c>
      <c r="J250" s="46">
        <f>IF('Log_working_2-way'!$D249="","",A250^('Log_working_2-way'!$D249))</f>
        <v>2.1250149218724146</v>
      </c>
      <c r="K250" s="48">
        <f>IF('Log_working_2-way'!$D249="","",B250^('Log_working_2-way'!$D249))</f>
        <v>1.8888770989238437</v>
      </c>
      <c r="L250" s="55">
        <f t="shared" si="38"/>
        <v>0.47179487179487184</v>
      </c>
      <c r="M250" s="55">
        <f t="shared" si="39"/>
        <v>0.52820512820512822</v>
      </c>
      <c r="N250" s="56">
        <v>158</v>
      </c>
      <c r="O250" s="56">
        <f t="shared" si="40"/>
        <v>81.300970873786412</v>
      </c>
      <c r="P250" s="56">
        <f t="shared" si="41"/>
        <v>72.130434782608702</v>
      </c>
      <c r="Q250" s="56">
        <f t="shared" si="42"/>
        <v>85.869565217391298</v>
      </c>
      <c r="R250" s="56">
        <f t="shared" si="43"/>
        <v>76.699029126213588</v>
      </c>
      <c r="S250" s="57">
        <f t="shared" si="44"/>
        <v>-4.5685943436048859</v>
      </c>
      <c r="T250" s="57">
        <f t="shared" si="45"/>
        <v>-4.5685943436048859</v>
      </c>
      <c r="U250" t="s">
        <v>363</v>
      </c>
      <c r="V250" t="s">
        <v>105</v>
      </c>
      <c r="X250" t="s">
        <v>476</v>
      </c>
    </row>
    <row r="251" spans="1:24" ht="15" x14ac:dyDescent="0.25">
      <c r="A251">
        <v>1.68</v>
      </c>
      <c r="B251">
        <v>2.27</v>
      </c>
      <c r="C251" s="45">
        <f t="shared" si="37"/>
        <v>3.5766729599328695E-2</v>
      </c>
      <c r="D251" s="46">
        <f>IF(OR($A251="",$B251=""),"",A251*'MPTO_working_2-way'!$G250)</f>
        <v>1.7400881057268722</v>
      </c>
      <c r="E251" s="48">
        <f>IF(OR($A251="",$B251=""),"",B251*'MPTO_working_2-way'!$G250)</f>
        <v>2.3511904761904763</v>
      </c>
      <c r="F251" s="46">
        <f>IF(OR($A251="",$B251=""),"",'MPTO_working_2-way'!D250)</f>
        <v>1.7320374239258789</v>
      </c>
      <c r="G251" s="48">
        <f>IF(OR($A251="",$B251=""),"",'MPTO_working_2-way'!E250)</f>
        <v>2.3660503784588656</v>
      </c>
      <c r="H251" s="46">
        <f>IF(OR($A251="",$B251=""),"",'OddsRatio_working_2-way'!M250)</f>
        <v>1.7317329231804059</v>
      </c>
      <c r="I251" s="46">
        <f>IF(OR($A251="",$B251=""),"",'OddsRatio_working_2-way'!N250)</f>
        <v>2.3666188418222287</v>
      </c>
      <c r="J251" s="46">
        <f>IF('Log_working_2-way'!$D250="","",A251^('Log_working_2-way'!$D250))</f>
        <v>1.72807279838637</v>
      </c>
      <c r="K251" s="48">
        <f>IF('Log_working_2-way'!$D250="","",B251^('Log_working_2-way'!$D250))</f>
        <v>2.37348902776783</v>
      </c>
      <c r="L251" s="55">
        <f t="shared" si="38"/>
        <v>0.57468354430379742</v>
      </c>
      <c r="M251" s="55">
        <f t="shared" si="39"/>
        <v>0.42531645569620252</v>
      </c>
      <c r="N251" s="56">
        <v>159</v>
      </c>
      <c r="O251" s="56">
        <f t="shared" si="40"/>
        <v>64.357142857142861</v>
      </c>
      <c r="P251" s="56">
        <f t="shared" si="41"/>
        <v>88.955947136563879</v>
      </c>
      <c r="Q251" s="56">
        <f t="shared" si="42"/>
        <v>70.044052863436121</v>
      </c>
      <c r="R251" s="56">
        <f t="shared" si="43"/>
        <v>94.642857142857139</v>
      </c>
      <c r="S251" s="57">
        <f t="shared" si="44"/>
        <v>-5.6869100062932603</v>
      </c>
      <c r="T251" s="57">
        <f t="shared" si="45"/>
        <v>-5.6869100062932603</v>
      </c>
      <c r="U251" t="s">
        <v>356</v>
      </c>
      <c r="V251" t="s">
        <v>50</v>
      </c>
      <c r="X251" t="s">
        <v>476</v>
      </c>
    </row>
    <row r="252" spans="1:24" ht="15" x14ac:dyDescent="0.25">
      <c r="A252">
        <v>2.04</v>
      </c>
      <c r="B252">
        <v>1.85</v>
      </c>
      <c r="C252" s="45">
        <f t="shared" si="37"/>
        <v>3.0736618971912932E-2</v>
      </c>
      <c r="D252" s="46">
        <f>IF(OR($A252="",$B252=""),"",A252*'MPTO_working_2-way'!$G251)</f>
        <v>2.1027027027027025</v>
      </c>
      <c r="E252" s="48">
        <f>IF(OR($A252="",$B252=""),"",B252*'MPTO_working_2-way'!$G251)</f>
        <v>1.9068627450980391</v>
      </c>
      <c r="F252" s="46">
        <f>IF(OR($A252="",$B252=""),"",'MPTO_working_2-way'!D251)</f>
        <v>2.1060267857142851</v>
      </c>
      <c r="G252" s="48">
        <f>IF(OR($A252="",$B252=""),"",'MPTO_working_2-way'!E251)</f>
        <v>1.9041372351160444</v>
      </c>
      <c r="H252" s="46">
        <f>IF(OR($A252="",$B252=""),"",'OddsRatio_working_2-way'!M251)</f>
        <v>2.1061326375099441</v>
      </c>
      <c r="I252" s="46">
        <f>IF(OR($A252="",$B252=""),"",'OddsRatio_working_2-way'!N251)</f>
        <v>1.904050713349474</v>
      </c>
      <c r="J252" s="46">
        <f>IF('Log_working_2-way'!$D251="","",A252^('Log_working_2-way'!$D251))</f>
        <v>2.1076465292124213</v>
      </c>
      <c r="K252" s="48">
        <f>IF('Log_working_2-way'!$D251="","",B252^('Log_working_2-way'!$D251))</f>
        <v>1.9028150891340896</v>
      </c>
      <c r="L252" s="55">
        <f t="shared" si="38"/>
        <v>0.47557840616966585</v>
      </c>
      <c r="M252" s="55">
        <f t="shared" si="39"/>
        <v>0.52442159383033427</v>
      </c>
      <c r="N252" s="56">
        <v>160</v>
      </c>
      <c r="O252" s="56">
        <f t="shared" si="40"/>
        <v>81.568627450980372</v>
      </c>
      <c r="P252" s="56">
        <f t="shared" si="41"/>
        <v>73.513513513513502</v>
      </c>
      <c r="Q252" s="56">
        <f t="shared" si="42"/>
        <v>86.48648648648647</v>
      </c>
      <c r="R252" s="56">
        <f t="shared" si="43"/>
        <v>78.431372549019599</v>
      </c>
      <c r="S252" s="57">
        <f t="shared" si="44"/>
        <v>-4.9178590355060976</v>
      </c>
      <c r="T252" s="57">
        <f t="shared" si="45"/>
        <v>-4.9178590355060976</v>
      </c>
      <c r="U252" t="s">
        <v>140</v>
      </c>
      <c r="V252" t="s">
        <v>239</v>
      </c>
      <c r="X252" t="s">
        <v>476</v>
      </c>
    </row>
    <row r="253" spans="1:24" ht="15" x14ac:dyDescent="0.25">
      <c r="A253">
        <v>1.88</v>
      </c>
      <c r="B253">
        <v>2.0299999999999998</v>
      </c>
      <c r="C253" s="45">
        <f t="shared" si="37"/>
        <v>2.4525731055444977E-2</v>
      </c>
      <c r="D253" s="46">
        <f>IF(OR($A253="",$B253=""),"",A253*'MPTO_working_2-way'!$G252)</f>
        <v>1.9261083743842364</v>
      </c>
      <c r="E253" s="48">
        <f>IF(OR($A253="",$B253=""),"",B253*'MPTO_working_2-way'!$G252)</f>
        <v>2.0797872340425529</v>
      </c>
      <c r="F253" s="46">
        <f>IF(OR($A253="",$B253=""),"",'MPTO_working_2-way'!D252)</f>
        <v>1.9243646631706333</v>
      </c>
      <c r="G253" s="48">
        <f>IF(OR($A253="",$B253=""),"",'MPTO_working_2-way'!E252)</f>
        <v>2.0818241326641935</v>
      </c>
      <c r="H253" s="46">
        <f>IF(OR($A253="",$B253=""),"",'OddsRatio_working_2-way'!M252)</f>
        <v>1.9243207949834495</v>
      </c>
      <c r="I253" s="46">
        <f>IF(OR($A253="",$B253=""),"",'OddsRatio_working_2-way'!N252)</f>
        <v>2.081875475946537</v>
      </c>
      <c r="J253" s="46">
        <f>IF('Log_working_2-way'!$D252="","",A253^('Log_working_2-way'!$D252))</f>
        <v>1.9235339030630429</v>
      </c>
      <c r="K253" s="48">
        <f>IF('Log_working_2-way'!$D252="","",B253^('Log_working_2-way'!$D252))</f>
        <v>2.0827972819225606</v>
      </c>
      <c r="L253" s="55">
        <f t="shared" si="38"/>
        <v>0.51918158567774941</v>
      </c>
      <c r="M253" s="55">
        <f t="shared" si="39"/>
        <v>0.4808184143222507</v>
      </c>
      <c r="N253" s="56">
        <v>161</v>
      </c>
      <c r="O253" s="56">
        <f t="shared" si="40"/>
        <v>75.361702127659584</v>
      </c>
      <c r="P253" s="56">
        <f t="shared" si="41"/>
        <v>81.689655172413794</v>
      </c>
      <c r="Q253" s="56">
        <f t="shared" si="42"/>
        <v>79.310344827586221</v>
      </c>
      <c r="R253" s="56">
        <f t="shared" si="43"/>
        <v>85.638297872340431</v>
      </c>
      <c r="S253" s="57">
        <f t="shared" si="44"/>
        <v>-3.9486426999266371</v>
      </c>
      <c r="T253" s="57">
        <f t="shared" si="45"/>
        <v>-3.9486426999266371</v>
      </c>
      <c r="U253" t="s">
        <v>178</v>
      </c>
      <c r="V253" t="s">
        <v>154</v>
      </c>
      <c r="X253" t="s">
        <v>476</v>
      </c>
    </row>
    <row r="254" spans="1:24" ht="15" x14ac:dyDescent="0.25">
      <c r="A254">
        <v>2.08</v>
      </c>
      <c r="B254">
        <v>1.79</v>
      </c>
      <c r="C254" s="45">
        <f t="shared" si="37"/>
        <v>3.9428448646325664E-2</v>
      </c>
      <c r="D254" s="46">
        <f>IF(OR($A254="",$B254=""),"",A254*'MPTO_working_2-way'!$G253)</f>
        <v>2.1620111731843576</v>
      </c>
      <c r="E254" s="48">
        <f>IF(OR($A254="",$B254=""),"",B254*'MPTO_working_2-way'!$G253)</f>
        <v>1.8605769230769229</v>
      </c>
      <c r="F254" s="46">
        <f>IF(OR($A254="",$B254=""),"",'MPTO_working_2-way'!D253)</f>
        <v>2.1689385995572641</v>
      </c>
      <c r="G254" s="48">
        <f>IF(OR($A254="",$B254=""),"",'MPTO_working_2-way'!E253)</f>
        <v>1.8554769261437256</v>
      </c>
      <c r="H254" s="46">
        <f>IF(OR($A254="",$B254=""),"",'OddsRatio_working_2-way'!M253)</f>
        <v>2.1692256444309357</v>
      </c>
      <c r="I254" s="46">
        <f>IF(OR($A254="",$B254=""),"",'OddsRatio_working_2-way'!N253)</f>
        <v>1.8552669065744805</v>
      </c>
      <c r="J254" s="46">
        <f>IF('Log_working_2-way'!$D253="","",A254^('Log_working_2-way'!$D253))</f>
        <v>2.1724139714397546</v>
      </c>
      <c r="K254" s="48">
        <f>IF('Log_working_2-way'!$D253="","",B254^('Log_working_2-way'!$D253))</f>
        <v>1.8529410467292624</v>
      </c>
      <c r="L254" s="55">
        <f t="shared" si="38"/>
        <v>0.46253229974160204</v>
      </c>
      <c r="M254" s="55">
        <f t="shared" si="39"/>
        <v>0.53746770025839796</v>
      </c>
      <c r="N254" s="56">
        <v>162</v>
      </c>
      <c r="O254" s="56">
        <f t="shared" si="40"/>
        <v>84.115384615384627</v>
      </c>
      <c r="P254" s="56">
        <f t="shared" si="41"/>
        <v>71.497206703910621</v>
      </c>
      <c r="Q254" s="56">
        <f t="shared" si="42"/>
        <v>90.502793296089379</v>
      </c>
      <c r="R254" s="56">
        <f t="shared" si="43"/>
        <v>77.884615384615373</v>
      </c>
      <c r="S254" s="57">
        <f t="shared" si="44"/>
        <v>-6.3874086807047519</v>
      </c>
      <c r="T254" s="57">
        <f t="shared" si="45"/>
        <v>-6.3874086807047519</v>
      </c>
      <c r="U254" t="s">
        <v>131</v>
      </c>
      <c r="V254" t="s">
        <v>412</v>
      </c>
      <c r="X254" t="s">
        <v>476</v>
      </c>
    </row>
    <row r="255" spans="1:24" ht="15" x14ac:dyDescent="0.25">
      <c r="A255">
        <v>1.55</v>
      </c>
      <c r="B255">
        <v>2.57</v>
      </c>
      <c r="C255" s="45">
        <f t="shared" si="37"/>
        <v>3.4266348688339443E-2</v>
      </c>
      <c r="D255" s="46">
        <f>IF(OR($A255="",$B255=""),"",A255*'MPTO_working_2-way'!$G254)</f>
        <v>1.6031128404669261</v>
      </c>
      <c r="E255" s="48">
        <f>IF(OR($A255="",$B255=""),"",B255*'MPTO_working_2-way'!$G254)</f>
        <v>2.6580645161290324</v>
      </c>
      <c r="F255" s="46">
        <f>IF(OR($A255="",$B255=""),"",'MPTO_working_2-way'!D254)</f>
        <v>1.5922854002198461</v>
      </c>
      <c r="G255" s="48">
        <f>IF(OR($A255="",$B255=""),"",'MPTO_working_2-way'!E254)</f>
        <v>2.6883752319892018</v>
      </c>
      <c r="H255" s="46">
        <f>IF(OR($A255="",$B255=""),"",'OddsRatio_working_2-way'!M254)</f>
        <v>1.5918770745159672</v>
      </c>
      <c r="I255" s="46">
        <f>IF(OR($A255="",$B255=""),"",'OddsRatio_working_2-way'!N254)</f>
        <v>2.6895400127092146</v>
      </c>
      <c r="J255" s="46">
        <f>IF('Log_working_2-way'!$D254="","",A255^('Log_working_2-way'!$D254))</f>
        <v>1.5869428836481319</v>
      </c>
      <c r="K255" s="48">
        <f>IF('Log_working_2-way'!$D254="","",B255^('Log_working_2-way'!$D254))</f>
        <v>2.7037432906322652</v>
      </c>
      <c r="L255" s="55">
        <f t="shared" si="38"/>
        <v>0.62378640776699024</v>
      </c>
      <c r="M255" s="55">
        <f t="shared" si="39"/>
        <v>0.37621359223300971</v>
      </c>
      <c r="N255" s="56">
        <v>163</v>
      </c>
      <c r="O255" s="56">
        <f t="shared" si="40"/>
        <v>57.838709677419359</v>
      </c>
      <c r="P255" s="56">
        <f t="shared" si="41"/>
        <v>99.575875486381307</v>
      </c>
      <c r="Q255" s="56">
        <f t="shared" si="42"/>
        <v>63.424124513618679</v>
      </c>
      <c r="R255" s="56">
        <f t="shared" si="43"/>
        <v>105.16129032258064</v>
      </c>
      <c r="S255" s="57">
        <f t="shared" si="44"/>
        <v>-5.5854148361993197</v>
      </c>
      <c r="T255" s="57">
        <f t="shared" si="45"/>
        <v>-5.5854148361993339</v>
      </c>
      <c r="U255" t="s">
        <v>414</v>
      </c>
      <c r="V255" t="s">
        <v>513</v>
      </c>
      <c r="X255" t="s">
        <v>515</v>
      </c>
    </row>
    <row r="256" spans="1:24" ht="15" x14ac:dyDescent="0.25">
      <c r="A256">
        <v>1.59</v>
      </c>
      <c r="B256">
        <v>2.42</v>
      </c>
      <c r="C256" s="45">
        <f t="shared" si="37"/>
        <v>4.21539581059307E-2</v>
      </c>
      <c r="D256" s="46">
        <f>IF(OR($A256="",$B256=""),"",A256*'MPTO_working_2-way'!$G255)</f>
        <v>1.6570247933884299</v>
      </c>
      <c r="E256" s="48">
        <f>IF(OR($A256="",$B256=""),"",B256*'MPTO_working_2-way'!$G255)</f>
        <v>2.5220125786163523</v>
      </c>
      <c r="F256" s="46">
        <f>IF(OR($A256="",$B256=""),"",'MPTO_working_2-way'!D255)</f>
        <v>1.6451323271623415</v>
      </c>
      <c r="G256" s="48">
        <f>IF(OR($A256="",$B256=""),"",'MPTO_working_2-way'!E255)</f>
        <v>2.5500695871164427</v>
      </c>
      <c r="H256" s="46">
        <f>IF(OR($A256="",$B256=""),"",'OddsRatio_working_2-way'!M255)</f>
        <v>1.6445874321971223</v>
      </c>
      <c r="I256" s="46">
        <f>IF(OR($A256="",$B256=""),"",'OddsRatio_working_2-way'!N255)</f>
        <v>2.5513799215591741</v>
      </c>
      <c r="J256" s="46">
        <f>IF('Log_working_2-way'!$D255="","",A256^('Log_working_2-way'!$D255))</f>
        <v>1.6391536337391139</v>
      </c>
      <c r="K256" s="48">
        <f>IF('Log_working_2-way'!$D255="","",B256^('Log_working_2-way'!$D255))</f>
        <v>2.5645690601012014</v>
      </c>
      <c r="L256" s="55">
        <f t="shared" si="38"/>
        <v>0.60349127182044882</v>
      </c>
      <c r="M256" s="55">
        <f t="shared" si="39"/>
        <v>0.39650872817955113</v>
      </c>
      <c r="N256" s="56">
        <v>164</v>
      </c>
      <c r="O256" s="56">
        <f t="shared" si="40"/>
        <v>60.855345911949676</v>
      </c>
      <c r="P256" s="56">
        <f t="shared" si="41"/>
        <v>96.231404958677686</v>
      </c>
      <c r="Q256" s="56">
        <f t="shared" si="42"/>
        <v>67.768595041322314</v>
      </c>
      <c r="R256" s="56">
        <f t="shared" si="43"/>
        <v>103.14465408805032</v>
      </c>
      <c r="S256" s="57">
        <f t="shared" si="44"/>
        <v>-6.9132491293726375</v>
      </c>
      <c r="T256" s="57">
        <f t="shared" si="45"/>
        <v>-6.9132491293726304</v>
      </c>
      <c r="U256" t="s">
        <v>514</v>
      </c>
      <c r="V256" t="s">
        <v>227</v>
      </c>
      <c r="X256" t="s">
        <v>515</v>
      </c>
    </row>
    <row r="257" spans="1:24" ht="15" x14ac:dyDescent="0.25">
      <c r="A257">
        <v>1.53</v>
      </c>
      <c r="B257">
        <v>2.62</v>
      </c>
      <c r="C257" s="45">
        <f t="shared" ref="C257:C303" si="46">IF(OR($A257="",$B257=""),"",(1/A257)+(1/B257)-1)</f>
        <v>3.5274160554807032E-2</v>
      </c>
      <c r="D257" s="46">
        <f>IF(OR($A257="",$B257=""),"",A257*'MPTO_working_2-way'!$G256)</f>
        <v>1.5839694656488548</v>
      </c>
      <c r="E257" s="48">
        <f>IF(OR($A257="",$B257=""),"",B257*'MPTO_working_2-way'!$G256)</f>
        <v>2.7124183006535945</v>
      </c>
      <c r="F257" s="46">
        <f>IF(OR($A257="",$B257=""),"",'MPTO_working_2-way'!D256)</f>
        <v>1.5724316479033458</v>
      </c>
      <c r="G257" s="48">
        <f>IF(OR($A257="",$B257=""),"",'MPTO_working_2-way'!E256)</f>
        <v>2.7469334612485432</v>
      </c>
      <c r="H257" s="46">
        <f>IF(OR($A257="",$B257=""),"",'OddsRatio_working_2-way'!M256)</f>
        <v>1.5719794522770554</v>
      </c>
      <c r="I257" s="46">
        <f>IF(OR($A257="",$B257=""),"",'OddsRatio_working_2-way'!N256)</f>
        <v>2.7483145522430754</v>
      </c>
      <c r="J257" s="46">
        <f>IF('Log_working_2-way'!$D256="","",A257^('Log_working_2-way'!$D256))</f>
        <v>1.5667142145094044</v>
      </c>
      <c r="K257" s="48">
        <f>IF('Log_working_2-way'!$D256="","",B257^('Log_working_2-way'!$D256))</f>
        <v>2.7645578219093752</v>
      </c>
      <c r="L257" s="55">
        <f t="shared" ref="L257:L303" si="47">(1/D257)</f>
        <v>0.63132530120481933</v>
      </c>
      <c r="M257" s="55">
        <f t="shared" ref="M257:M303" si="48">(1/E257)</f>
        <v>0.36867469879518078</v>
      </c>
      <c r="N257" s="56">
        <v>165</v>
      </c>
      <c r="O257" s="56">
        <f t="shared" ref="O257:O303" si="49">(1/A257)*((N257*A257)-N257)</f>
        <v>57.156862745098053</v>
      </c>
      <c r="P257" s="56">
        <f t="shared" ref="P257:P303" si="50">(1/B257)*((N257*B257)-N257)</f>
        <v>102.02290076335878</v>
      </c>
      <c r="Q257" s="56">
        <f t="shared" ref="Q257:Q303" si="51">(1/B257)*N257</f>
        <v>62.977099236641216</v>
      </c>
      <c r="R257" s="56">
        <f t="shared" ref="R257:R303" si="52">(1/A257)*N257</f>
        <v>107.84313725490196</v>
      </c>
      <c r="S257" s="57">
        <f t="shared" ref="S257:S303" si="53">O257-Q257</f>
        <v>-5.820236491543163</v>
      </c>
      <c r="T257" s="57">
        <f t="shared" ref="T257:T303" si="54">P257-R257</f>
        <v>-5.8202364915431843</v>
      </c>
      <c r="U257" t="s">
        <v>416</v>
      </c>
      <c r="V257" t="s">
        <v>419</v>
      </c>
      <c r="X257" t="s">
        <v>515</v>
      </c>
    </row>
    <row r="258" spans="1:24" ht="15" x14ac:dyDescent="0.25">
      <c r="A258">
        <v>1.82</v>
      </c>
      <c r="B258">
        <v>2.0699999999999998</v>
      </c>
      <c r="C258" s="45">
        <f t="shared" si="46"/>
        <v>3.2542336890162948E-2</v>
      </c>
      <c r="D258" s="46">
        <f>IF(OR($A258="",$B258=""),"",A258*'MPTO_working_2-way'!$G257)</f>
        <v>1.8792270531400965</v>
      </c>
      <c r="E258" s="48">
        <f>IF(OR($A258="",$B258=""),"",B258*'MPTO_working_2-way'!$G257)</f>
        <v>2.1373626373626373</v>
      </c>
      <c r="F258" s="46">
        <f>IF(OR($A258="",$B258=""),"",'MPTO_working_2-way'!D257)</f>
        <v>1.8755413949320454</v>
      </c>
      <c r="G258" s="48">
        <f>IF(OR($A258="",$B258=""),"",'MPTO_working_2-way'!E257)</f>
        <v>2.1421504520384373</v>
      </c>
      <c r="H258" s="46">
        <f>IF(OR($A258="",$B258=""),"",'OddsRatio_working_2-way'!M257)</f>
        <v>1.8754171235399244</v>
      </c>
      <c r="I258" s="46">
        <f>IF(OR($A258="",$B258=""),"",'OddsRatio_working_2-way'!N257)</f>
        <v>2.1423125880338039</v>
      </c>
      <c r="J258" s="46">
        <f>IF('Log_working_2-way'!$D257="","",A258^('Log_working_2-way'!$D257))</f>
        <v>1.8737445050186454</v>
      </c>
      <c r="K258" s="48">
        <f>IF('Log_working_2-way'!$D257="","",B258^('Log_working_2-way'!$D257))</f>
        <v>2.1444993293304022</v>
      </c>
      <c r="L258" s="55">
        <f t="shared" si="47"/>
        <v>0.53213367609254503</v>
      </c>
      <c r="M258" s="55">
        <f t="shared" si="48"/>
        <v>0.46786632390745503</v>
      </c>
      <c r="N258" s="56">
        <v>166</v>
      </c>
      <c r="O258" s="56">
        <f t="shared" si="49"/>
        <v>74.791208791208788</v>
      </c>
      <c r="P258" s="56">
        <f t="shared" si="50"/>
        <v>85.806763285024132</v>
      </c>
      <c r="Q258" s="56">
        <f t="shared" si="51"/>
        <v>80.193236714975853</v>
      </c>
      <c r="R258" s="56">
        <f t="shared" si="52"/>
        <v>91.208791208791197</v>
      </c>
      <c r="S258" s="57">
        <f t="shared" si="53"/>
        <v>-5.402027923767065</v>
      </c>
      <c r="T258" s="57">
        <f t="shared" si="54"/>
        <v>-5.402027923767065</v>
      </c>
      <c r="U258" t="s">
        <v>248</v>
      </c>
      <c r="V258" t="s">
        <v>417</v>
      </c>
      <c r="X258" t="s">
        <v>515</v>
      </c>
    </row>
    <row r="259" spans="1:24" ht="15" x14ac:dyDescent="0.25">
      <c r="A259">
        <v>1.8</v>
      </c>
      <c r="B259">
        <v>2.11</v>
      </c>
      <c r="C259" s="45">
        <f t="shared" si="46"/>
        <v>2.9489204844655115E-2</v>
      </c>
      <c r="D259" s="46">
        <f>IF(OR($A259="",$B259=""),"",A259*'MPTO_working_2-way'!$G258)</f>
        <v>1.8530805687203793</v>
      </c>
      <c r="E259" s="48">
        <f>IF(OR($A259="",$B259=""),"",B259*'MPTO_working_2-way'!$G258)</f>
        <v>2.1722222222222221</v>
      </c>
      <c r="F259" s="46">
        <f>IF(OR($A259="",$B259=""),"",'MPTO_working_2-way'!D258)</f>
        <v>1.8490749756572542</v>
      </c>
      <c r="G259" s="48">
        <f>IF(OR($A259="",$B259=""),"",'MPTO_working_2-way'!E258)</f>
        <v>2.1777522935779814</v>
      </c>
      <c r="H259" s="46">
        <f>IF(OR($A259="",$B259=""),"",'OddsRatio_working_2-way'!M258)</f>
        <v>1.8489527199560174</v>
      </c>
      <c r="I259" s="46">
        <f>IF(OR($A259="",$B259=""),"",'OddsRatio_working_2-way'!N258)</f>
        <v>2.1779218989389744</v>
      </c>
      <c r="J259" s="46">
        <f>IF('Log_working_2-way'!$D258="","",A259^('Log_working_2-way'!$D258))</f>
        <v>1.847139460573918</v>
      </c>
      <c r="K259" s="48">
        <f>IF('Log_working_2-way'!$D258="","",B259^('Log_working_2-way'!$D258))</f>
        <v>2.1804431814833727</v>
      </c>
      <c r="L259" s="55">
        <f t="shared" si="47"/>
        <v>0.53964194373401531</v>
      </c>
      <c r="M259" s="55">
        <f t="shared" si="48"/>
        <v>0.46035805626598469</v>
      </c>
      <c r="N259" s="56">
        <v>167</v>
      </c>
      <c r="O259" s="56">
        <f t="shared" si="49"/>
        <v>74.222222222222243</v>
      </c>
      <c r="P259" s="56">
        <f t="shared" si="50"/>
        <v>87.853080568720387</v>
      </c>
      <c r="Q259" s="56">
        <f t="shared" si="51"/>
        <v>79.146919431279628</v>
      </c>
      <c r="R259" s="56">
        <f t="shared" si="52"/>
        <v>92.777777777777786</v>
      </c>
      <c r="S259" s="57">
        <f t="shared" si="53"/>
        <v>-4.9246972090573848</v>
      </c>
      <c r="T259" s="57">
        <f t="shared" si="54"/>
        <v>-4.924697209057399</v>
      </c>
      <c r="U259" t="s">
        <v>421</v>
      </c>
      <c r="V259" t="s">
        <v>253</v>
      </c>
      <c r="X259" t="s">
        <v>515</v>
      </c>
    </row>
    <row r="260" spans="1:24" ht="15" x14ac:dyDescent="0.25">
      <c r="A260">
        <v>1.33</v>
      </c>
      <c r="B260">
        <v>3.56</v>
      </c>
      <c r="C260" s="45">
        <f t="shared" si="46"/>
        <v>3.2778575652614661E-2</v>
      </c>
      <c r="D260" s="46">
        <f>IF(OR($A260="",$B260=""),"",A260*'MPTO_working_2-way'!$G259)</f>
        <v>1.3735955056179776</v>
      </c>
      <c r="E260" s="48">
        <f>IF(OR($A260="",$B260=""),"",B260*'MPTO_working_2-way'!$G259)</f>
        <v>3.6766917293233083</v>
      </c>
      <c r="F260" s="46">
        <f>IF(OR($A260="",$B260=""),"",'MPTO_working_2-way'!D259)</f>
        <v>1.359637031932001</v>
      </c>
      <c r="G260" s="48">
        <f>IF(OR($A260="",$B260=""),"",'MPTO_working_2-way'!E259)</f>
        <v>3.7805812839348452</v>
      </c>
      <c r="H260" s="46">
        <f>IF(OR($A260="",$B260=""),"",'OddsRatio_working_2-way'!M259)</f>
        <v>1.359035165408627</v>
      </c>
      <c r="I260" s="46">
        <f>IF(OR($A260="",$B260=""),"",'OddsRatio_working_2-way'!N259)</f>
        <v>3.7852424952911647</v>
      </c>
      <c r="J260" s="46">
        <f>IF('Log_working_2-way'!$D259="","",A260^('Log_working_2-way'!$D259))</f>
        <v>1.3525379569264515</v>
      </c>
      <c r="K260" s="48">
        <f>IF('Log_working_2-way'!$D259="","",B260^('Log_working_2-way'!$D259))</f>
        <v>3.8365739925340625</v>
      </c>
      <c r="L260" s="55">
        <f t="shared" si="47"/>
        <v>0.72801635991820035</v>
      </c>
      <c r="M260" s="55">
        <f t="shared" si="48"/>
        <v>0.27198364008179959</v>
      </c>
      <c r="N260" s="56">
        <v>168</v>
      </c>
      <c r="O260" s="56">
        <f t="shared" si="49"/>
        <v>41.684210526315788</v>
      </c>
      <c r="P260" s="56">
        <f t="shared" si="50"/>
        <v>120.80898876404497</v>
      </c>
      <c r="Q260" s="56">
        <f t="shared" si="51"/>
        <v>47.19101123595506</v>
      </c>
      <c r="R260" s="56">
        <f t="shared" si="52"/>
        <v>126.31578947368421</v>
      </c>
      <c r="S260" s="57">
        <f t="shared" si="53"/>
        <v>-5.5068007096392719</v>
      </c>
      <c r="T260" s="57">
        <f t="shared" si="54"/>
        <v>-5.5068007096392364</v>
      </c>
      <c r="U260" t="s">
        <v>262</v>
      </c>
      <c r="V260" t="s">
        <v>228</v>
      </c>
      <c r="X260" t="s">
        <v>515</v>
      </c>
    </row>
    <row r="261" spans="1:24" ht="15" x14ac:dyDescent="0.25">
      <c r="A261">
        <v>2.19</v>
      </c>
      <c r="B261">
        <v>1.75</v>
      </c>
      <c r="C261" s="45">
        <f t="shared" si="46"/>
        <v>2.8049575994781417E-2</v>
      </c>
      <c r="D261" s="46">
        <f>IF(OR($A261="",$B261=""),"",A261*'MPTO_working_2-way'!$G260)</f>
        <v>2.2514285714285713</v>
      </c>
      <c r="E261" s="48">
        <f>IF(OR($A261="",$B261=""),"",B261*'MPTO_working_2-way'!$G260)</f>
        <v>1.7990867579908674</v>
      </c>
      <c r="F261" s="46">
        <f>IF(OR($A261="",$B261=""),"",'MPTO_working_2-way'!D260)</f>
        <v>2.2593957258658803</v>
      </c>
      <c r="G261" s="48">
        <f>IF(OR($A261="",$B261=""),"",'MPTO_working_2-way'!E260)</f>
        <v>1.7940315974253949</v>
      </c>
      <c r="H261" s="46">
        <f>IF(OR($A261="",$B261=""),"",'OddsRatio_working_2-way'!M260)</f>
        <v>2.2596295751794115</v>
      </c>
      <c r="I261" s="46">
        <f>IF(OR($A261="",$B261=""),"",'OddsRatio_working_2-way'!N260)</f>
        <v>1.7938841860374448</v>
      </c>
      <c r="J261" s="46">
        <f>IF('Log_working_2-way'!$D260="","",A261^('Log_working_2-way'!$D260))</f>
        <v>2.2632669083588914</v>
      </c>
      <c r="K261" s="48">
        <f>IF('Log_working_2-way'!$D260="","",B261^('Log_working_2-way'!$D260))</f>
        <v>1.7915983497890287</v>
      </c>
      <c r="L261" s="55">
        <f t="shared" si="47"/>
        <v>0.44416243654822335</v>
      </c>
      <c r="M261" s="55">
        <f t="shared" si="48"/>
        <v>0.55583756345177671</v>
      </c>
      <c r="N261" s="56">
        <v>169</v>
      </c>
      <c r="O261" s="56">
        <f t="shared" si="49"/>
        <v>91.831050228310517</v>
      </c>
      <c r="P261" s="56">
        <f t="shared" si="50"/>
        <v>72.428571428571431</v>
      </c>
      <c r="Q261" s="56">
        <f t="shared" si="51"/>
        <v>96.571428571428569</v>
      </c>
      <c r="R261" s="56">
        <f t="shared" si="52"/>
        <v>77.168949771689498</v>
      </c>
      <c r="S261" s="57">
        <f t="shared" si="53"/>
        <v>-4.7403783431180528</v>
      </c>
      <c r="T261" s="57">
        <f t="shared" si="54"/>
        <v>-4.7403783431180671</v>
      </c>
      <c r="U261" t="s">
        <v>254</v>
      </c>
      <c r="V261" t="s">
        <v>420</v>
      </c>
      <c r="X261" t="s">
        <v>515</v>
      </c>
    </row>
    <row r="262" spans="1:24" ht="15" x14ac:dyDescent="0.25">
      <c r="A262">
        <v>1.69</v>
      </c>
      <c r="B262">
        <v>2.2799999999999998</v>
      </c>
      <c r="C262" s="45">
        <f t="shared" si="46"/>
        <v>3.0312467559431067E-2</v>
      </c>
      <c r="D262" s="46">
        <f>IF(OR($A262="",$B262=""),"",A262*'MPTO_working_2-way'!$G261)</f>
        <v>1.7412280701754383</v>
      </c>
      <c r="E262" s="48">
        <f>IF(OR($A262="",$B262=""),"",B262*'MPTO_working_2-way'!$G261)</f>
        <v>2.3491124260355027</v>
      </c>
      <c r="F262" s="46">
        <f>IF(OR($A262="",$B262=""),"",'MPTO_working_2-way'!D261)</f>
        <v>1.7344256391789699</v>
      </c>
      <c r="G262" s="48">
        <f>IF(OR($A262="",$B262=""),"",'MPTO_working_2-way'!E261)</f>
        <v>2.3616082373130669</v>
      </c>
      <c r="H262" s="46">
        <f>IF(OR($A262="",$B262=""),"",'OddsRatio_working_2-way'!M261)</f>
        <v>1.7342087577794201</v>
      </c>
      <c r="I262" s="46">
        <f>IF(OR($A262="",$B262=""),"",'OddsRatio_working_2-way'!N261)</f>
        <v>2.3620104492139973</v>
      </c>
      <c r="J262" s="46">
        <f>IF('Log_working_2-way'!$D261="","",A262^('Log_working_2-way'!$D261))</f>
        <v>1.7311269576388733</v>
      </c>
      <c r="K262" s="48">
        <f>IF('Log_working_2-way'!$D261="","",B262^('Log_working_2-way'!$D261))</f>
        <v>2.3677515095728476</v>
      </c>
      <c r="L262" s="55">
        <f t="shared" si="47"/>
        <v>0.57430730478589431</v>
      </c>
      <c r="M262" s="55">
        <f t="shared" si="48"/>
        <v>0.42569269521410585</v>
      </c>
      <c r="N262" s="56">
        <v>170</v>
      </c>
      <c r="O262" s="56">
        <f t="shared" si="49"/>
        <v>69.408284023668642</v>
      </c>
      <c r="P262" s="56">
        <f t="shared" si="50"/>
        <v>95.438596491228068</v>
      </c>
      <c r="Q262" s="56">
        <f t="shared" si="51"/>
        <v>74.561403508771932</v>
      </c>
      <c r="R262" s="56">
        <f t="shared" si="52"/>
        <v>100.59171597633137</v>
      </c>
      <c r="S262" s="57">
        <f t="shared" si="53"/>
        <v>-5.1531194851032893</v>
      </c>
      <c r="T262" s="57">
        <f t="shared" si="54"/>
        <v>-5.1531194851033035</v>
      </c>
      <c r="U262" t="s">
        <v>256</v>
      </c>
      <c r="V262" t="s">
        <v>422</v>
      </c>
      <c r="X262" t="s">
        <v>515</v>
      </c>
    </row>
    <row r="263" spans="1:24" ht="15" x14ac:dyDescent="0.25">
      <c r="A263">
        <v>1.44</v>
      </c>
      <c r="B263">
        <v>2.94</v>
      </c>
      <c r="C263" s="45">
        <f t="shared" si="46"/>
        <v>3.4580498866213061E-2</v>
      </c>
      <c r="D263" s="46">
        <f>IF(OR($A263="",$B263=""),"",A263*'MPTO_working_2-way'!$G262)</f>
        <v>1.4897959183673468</v>
      </c>
      <c r="E263" s="48">
        <f>IF(OR($A263="",$B263=""),"",B263*'MPTO_working_2-way'!$G262)</f>
        <v>3.0416666666666665</v>
      </c>
      <c r="F263" s="46">
        <f>IF(OR($A263="",$B263=""),"",'MPTO_working_2-way'!D262)</f>
        <v>1.4767685223943072</v>
      </c>
      <c r="G263" s="48">
        <f>IF(OR($A263="",$B263=""),"",'MPTO_working_2-way'!E262)</f>
        <v>3.0974539069359079</v>
      </c>
      <c r="H263" s="46">
        <f>IF(OR($A263="",$B263=""),"",'OddsRatio_working_2-way'!M262)</f>
        <v>1.4762395654619005</v>
      </c>
      <c r="I263" s="46">
        <f>IF(OR($A263="",$B263=""),"",'OddsRatio_working_2-way'!N262)</f>
        <v>3.0997835386274715</v>
      </c>
      <c r="J263" s="46">
        <f>IF('Log_working_2-way'!$D262="","",A263^('Log_working_2-way'!$D262))</f>
        <v>1.4702588167346649</v>
      </c>
      <c r="K263" s="48">
        <f>IF('Log_working_2-way'!$D262="","",B263^('Log_working_2-way'!$D262))</f>
        <v>3.1264885727040568</v>
      </c>
      <c r="L263" s="55">
        <f t="shared" si="47"/>
        <v>0.67123287671232879</v>
      </c>
      <c r="M263" s="55">
        <f t="shared" si="48"/>
        <v>0.32876712328767127</v>
      </c>
      <c r="N263" s="56">
        <v>171</v>
      </c>
      <c r="O263" s="56">
        <f t="shared" si="49"/>
        <v>52.249999999999986</v>
      </c>
      <c r="P263" s="56">
        <f t="shared" si="50"/>
        <v>112.83673469387755</v>
      </c>
      <c r="Q263" s="56">
        <f t="shared" si="51"/>
        <v>58.163265306122447</v>
      </c>
      <c r="R263" s="56">
        <f t="shared" si="52"/>
        <v>118.75</v>
      </c>
      <c r="S263" s="57">
        <f t="shared" si="53"/>
        <v>-5.9132653061224616</v>
      </c>
      <c r="T263" s="57">
        <f t="shared" si="54"/>
        <v>-5.9132653061224545</v>
      </c>
      <c r="U263" t="s">
        <v>423</v>
      </c>
      <c r="V263" t="s">
        <v>259</v>
      </c>
      <c r="X263" t="s">
        <v>515</v>
      </c>
    </row>
    <row r="264" spans="1:24" ht="15" x14ac:dyDescent="0.25">
      <c r="A264">
        <v>2.04</v>
      </c>
      <c r="B264">
        <v>1.86</v>
      </c>
      <c r="C264" s="45">
        <f t="shared" si="46"/>
        <v>2.7830487033523088E-2</v>
      </c>
      <c r="D264" s="46">
        <f>IF(OR($A264="",$B264=""),"",A264*'MPTO_working_2-way'!$G263)</f>
        <v>2.096774193548387</v>
      </c>
      <c r="E264" s="48">
        <f>IF(OR($A264="",$B264=""),"",B264*'MPTO_working_2-way'!$G263)</f>
        <v>1.911764705882353</v>
      </c>
      <c r="F264" s="46">
        <f>IF(OR($A264="",$B264=""),"",'MPTO_working_2-way'!D263)</f>
        <v>2.0996015936254984</v>
      </c>
      <c r="G264" s="48">
        <f>IF(OR($A264="",$B264=""),"",'MPTO_working_2-way'!E263)</f>
        <v>1.9094202898550725</v>
      </c>
      <c r="H264" s="46">
        <f>IF(OR($A264="",$B264=""),"",'OddsRatio_working_2-way'!M263)</f>
        <v>2.0996828295383159</v>
      </c>
      <c r="I264" s="46">
        <f>IF(OR($A264="",$B264=""),"",'OddsRatio_working_2-way'!N263)</f>
        <v>1.9093531090412992</v>
      </c>
      <c r="J264" s="46">
        <f>IF('Log_working_2-way'!$D263="","",A264^('Log_working_2-way'!$D263))</f>
        <v>2.1009668261031296</v>
      </c>
      <c r="K264" s="48">
        <f>IF('Log_working_2-way'!$D263="","",B264^('Log_working_2-way'!$D263))</f>
        <v>1.9082925809304243</v>
      </c>
      <c r="L264" s="55">
        <f t="shared" si="47"/>
        <v>0.47692307692307695</v>
      </c>
      <c r="M264" s="55">
        <f t="shared" si="48"/>
        <v>0.52307692307692311</v>
      </c>
      <c r="N264" s="56">
        <v>172</v>
      </c>
      <c r="O264" s="56">
        <f t="shared" si="49"/>
        <v>87.686274509803923</v>
      </c>
      <c r="P264" s="56">
        <f t="shared" si="50"/>
        <v>79.526881720430111</v>
      </c>
      <c r="Q264" s="56">
        <f t="shared" si="51"/>
        <v>92.473118279569889</v>
      </c>
      <c r="R264" s="56">
        <f t="shared" si="52"/>
        <v>84.313725490196077</v>
      </c>
      <c r="S264" s="57">
        <f t="shared" si="53"/>
        <v>-4.7868437697659658</v>
      </c>
      <c r="T264" s="57">
        <f t="shared" si="54"/>
        <v>-4.7868437697659658</v>
      </c>
      <c r="U264" t="s">
        <v>427</v>
      </c>
      <c r="V264" t="s">
        <v>425</v>
      </c>
      <c r="X264" t="s">
        <v>515</v>
      </c>
    </row>
    <row r="265" spans="1:24" ht="15" x14ac:dyDescent="0.25">
      <c r="A265">
        <v>1.82</v>
      </c>
      <c r="B265">
        <v>2.06</v>
      </c>
      <c r="C265" s="45">
        <f t="shared" si="46"/>
        <v>3.4887442654432999E-2</v>
      </c>
      <c r="D265" s="46">
        <f>IF(OR($A265="",$B265=""),"",A265*'MPTO_working_2-way'!$G264)</f>
        <v>1.883495145631068</v>
      </c>
      <c r="E265" s="48">
        <f>IF(OR($A265="",$B265=""),"",B265*'MPTO_working_2-way'!$G264)</f>
        <v>2.1318681318681318</v>
      </c>
      <c r="F265" s="46">
        <f>IF(OR($A265="",$B265=""),"",'MPTO_working_2-way'!D264)</f>
        <v>1.8796751228316457</v>
      </c>
      <c r="G265" s="48">
        <f>IF(OR($A265="",$B265=""),"",'MPTO_working_2-way'!E264)</f>
        <v>2.1367833124358828</v>
      </c>
      <c r="H265" s="46">
        <f>IF(OR($A265="",$B265=""),"",'OddsRatio_working_2-way'!M264)</f>
        <v>1.8795367562872962</v>
      </c>
      <c r="I265" s="46">
        <f>IF(OR($A265="",$B265=""),"",'OddsRatio_working_2-way'!N264)</f>
        <v>2.1369621483713819</v>
      </c>
      <c r="J265" s="46">
        <f>IF('Log_working_2-way'!$D264="","",A265^('Log_working_2-way'!$D264))</f>
        <v>1.8777999804454721</v>
      </c>
      <c r="K265" s="48">
        <f>IF('Log_working_2-way'!$D264="","",B265^('Log_working_2-way'!$D264))</f>
        <v>2.139211690905316</v>
      </c>
      <c r="L265" s="55">
        <f t="shared" si="47"/>
        <v>0.53092783505154639</v>
      </c>
      <c r="M265" s="55">
        <f t="shared" si="48"/>
        <v>0.46907216494845361</v>
      </c>
      <c r="N265" s="56">
        <v>173</v>
      </c>
      <c r="O265" s="56">
        <f t="shared" si="49"/>
        <v>77.945054945054949</v>
      </c>
      <c r="P265" s="56">
        <f t="shared" si="50"/>
        <v>89.019417475728147</v>
      </c>
      <c r="Q265" s="56">
        <f t="shared" si="51"/>
        <v>83.980582524271853</v>
      </c>
      <c r="R265" s="56">
        <f t="shared" si="52"/>
        <v>95.054945054945037</v>
      </c>
      <c r="S265" s="57">
        <f t="shared" si="53"/>
        <v>-6.0355275792169039</v>
      </c>
      <c r="T265" s="57">
        <f t="shared" si="54"/>
        <v>-6.0355275792168896</v>
      </c>
      <c r="U265" t="s">
        <v>268</v>
      </c>
      <c r="V265" t="s">
        <v>428</v>
      </c>
      <c r="X265" t="s">
        <v>515</v>
      </c>
    </row>
    <row r="266" spans="1:24" ht="15" x14ac:dyDescent="0.25">
      <c r="A266">
        <v>1.66</v>
      </c>
      <c r="B266">
        <v>2.31</v>
      </c>
      <c r="C266" s="45">
        <f t="shared" si="46"/>
        <v>3.5310071454649705E-2</v>
      </c>
      <c r="D266" s="46">
        <f>IF(OR($A266="",$B266=""),"",A266*'MPTO_working_2-way'!$G265)</f>
        <v>1.7186147186147185</v>
      </c>
      <c r="E266" s="48">
        <f>IF(OR($A266="",$B266=""),"",B266*'MPTO_working_2-way'!$G265)</f>
        <v>2.3915662650602409</v>
      </c>
      <c r="F266" s="46">
        <f>IF(OR($A266="",$B266=""),"",'MPTO_working_2-way'!D265)</f>
        <v>1.7101190741649199</v>
      </c>
      <c r="G266" s="48">
        <f>IF(OR($A266="",$B266=""),"",'MPTO_working_2-way'!E265)</f>
        <v>2.4082145324373547</v>
      </c>
      <c r="H266" s="46">
        <f>IF(OR($A266="",$B266=""),"",'OddsRatio_working_2-way'!M265)</f>
        <v>1.7098005310600506</v>
      </c>
      <c r="I266" s="46">
        <f>IF(OR($A266="",$B266=""),"",'OddsRatio_working_2-way'!N265)</f>
        <v>2.4088465086191913</v>
      </c>
      <c r="J266" s="46">
        <f>IF('Log_working_2-way'!$D265="","",A266^('Log_working_2-way'!$D265))</f>
        <v>1.7059384368003565</v>
      </c>
      <c r="K266" s="48">
        <f>IF('Log_working_2-way'!$D265="","",B266^('Log_working_2-way'!$D265))</f>
        <v>2.4165541184191208</v>
      </c>
      <c r="L266" s="55">
        <f t="shared" si="47"/>
        <v>0.58186397984886651</v>
      </c>
      <c r="M266" s="55">
        <f t="shared" si="48"/>
        <v>0.41813602015113349</v>
      </c>
      <c r="N266" s="56">
        <v>174</v>
      </c>
      <c r="O266" s="56">
        <f t="shared" si="49"/>
        <v>69.180722891566262</v>
      </c>
      <c r="P266" s="56">
        <f t="shared" si="50"/>
        <v>98.675324675324674</v>
      </c>
      <c r="Q266" s="56">
        <f t="shared" si="51"/>
        <v>75.324675324675326</v>
      </c>
      <c r="R266" s="56">
        <f t="shared" si="52"/>
        <v>104.81927710843374</v>
      </c>
      <c r="S266" s="57">
        <f t="shared" si="53"/>
        <v>-6.1439524331090638</v>
      </c>
      <c r="T266" s="57">
        <f t="shared" si="54"/>
        <v>-6.1439524331090638</v>
      </c>
      <c r="U266" t="s">
        <v>231</v>
      </c>
      <c r="V266" t="s">
        <v>424</v>
      </c>
      <c r="X266" t="s">
        <v>515</v>
      </c>
    </row>
    <row r="267" spans="1:24" ht="15" x14ac:dyDescent="0.25">
      <c r="A267">
        <v>1.7</v>
      </c>
      <c r="B267">
        <v>2.2400000000000002</v>
      </c>
      <c r="C267" s="45">
        <f t="shared" si="46"/>
        <v>3.4663865546218364E-2</v>
      </c>
      <c r="D267" s="46">
        <f>IF(OR($A267="",$B267=""),"",A267*'MPTO_working_2-way'!$G266)</f>
        <v>1.7589285714285712</v>
      </c>
      <c r="E267" s="48">
        <f>IF(OR($A267="",$B267=""),"",B267*'MPTO_working_2-way'!$G266)</f>
        <v>2.3176470588235292</v>
      </c>
      <c r="F267" s="46">
        <f>IF(OR($A267="",$B267=""),"",'MPTO_working_2-way'!D266)</f>
        <v>1.7516099356025756</v>
      </c>
      <c r="G267" s="48">
        <f>IF(OR($A267="",$B267=""),"",'MPTO_working_2-way'!E266)</f>
        <v>2.3304773561811505</v>
      </c>
      <c r="H267" s="46">
        <f>IF(OR($A267="",$B267=""),"",'OddsRatio_working_2-way'!M266)</f>
        <v>1.7513428837969105</v>
      </c>
      <c r="I267" s="46">
        <f>IF(OR($A267="",$B267=""),"",'OddsRatio_working_2-way'!N266)</f>
        <v>2.3309502512973848</v>
      </c>
      <c r="J267" s="46">
        <f>IF('Log_working_2-way'!$D266="","",A267^('Log_working_2-way'!$D266))</f>
        <v>1.7480183212340654</v>
      </c>
      <c r="K267" s="48">
        <f>IF('Log_working_2-way'!$D266="","",B267^('Log_working_2-way'!$D266))</f>
        <v>2.3368656510313084</v>
      </c>
      <c r="L267" s="55">
        <f t="shared" si="47"/>
        <v>0.56852791878172593</v>
      </c>
      <c r="M267" s="55">
        <f t="shared" si="48"/>
        <v>0.43147208121827418</v>
      </c>
      <c r="N267" s="56">
        <v>175</v>
      </c>
      <c r="O267" s="56">
        <f t="shared" si="49"/>
        <v>72.058823529411768</v>
      </c>
      <c r="P267" s="56">
        <f t="shared" si="50"/>
        <v>96.875000000000014</v>
      </c>
      <c r="Q267" s="56">
        <f t="shared" si="51"/>
        <v>78.125</v>
      </c>
      <c r="R267" s="56">
        <f t="shared" si="52"/>
        <v>102.94117647058823</v>
      </c>
      <c r="S267" s="57">
        <f t="shared" si="53"/>
        <v>-6.066176470588232</v>
      </c>
      <c r="T267" s="57">
        <f t="shared" si="54"/>
        <v>-6.0661764705882177</v>
      </c>
      <c r="U267" t="s">
        <v>429</v>
      </c>
      <c r="V267" t="s">
        <v>430</v>
      </c>
      <c r="X267" t="s">
        <v>515</v>
      </c>
    </row>
    <row r="268" spans="1:24" ht="15" x14ac:dyDescent="0.25">
      <c r="A268">
        <v>1.8</v>
      </c>
      <c r="B268">
        <v>2.11</v>
      </c>
      <c r="C268" s="45">
        <f t="shared" si="46"/>
        <v>2.9489204844655115E-2</v>
      </c>
      <c r="D268" s="46">
        <f>IF(OR($A268="",$B268=""),"",A268*'MPTO_working_2-way'!$G267)</f>
        <v>1.8530805687203793</v>
      </c>
      <c r="E268" s="48">
        <f>IF(OR($A268="",$B268=""),"",B268*'MPTO_working_2-way'!$G267)</f>
        <v>2.1722222222222221</v>
      </c>
      <c r="F268" s="46">
        <f>IF(OR($A268="",$B268=""),"",'MPTO_working_2-way'!D267)</f>
        <v>1.8490749756572542</v>
      </c>
      <c r="G268" s="48">
        <f>IF(OR($A268="",$B268=""),"",'MPTO_working_2-way'!E267)</f>
        <v>2.1777522935779814</v>
      </c>
      <c r="H268" s="46">
        <f>IF(OR($A268="",$B268=""),"",'OddsRatio_working_2-way'!M267)</f>
        <v>1.8489527199560174</v>
      </c>
      <c r="I268" s="46">
        <f>IF(OR($A268="",$B268=""),"",'OddsRatio_working_2-way'!N267)</f>
        <v>2.1779218989389744</v>
      </c>
      <c r="J268" s="46">
        <f>IF('Log_working_2-way'!$D267="","",A268^('Log_working_2-way'!$D267))</f>
        <v>1.847139460573918</v>
      </c>
      <c r="K268" s="48">
        <f>IF('Log_working_2-way'!$D267="","",B268^('Log_working_2-way'!$D267))</f>
        <v>2.1804431814833727</v>
      </c>
      <c r="L268" s="55">
        <f t="shared" si="47"/>
        <v>0.53964194373401531</v>
      </c>
      <c r="M268" s="55">
        <f t="shared" si="48"/>
        <v>0.46035805626598469</v>
      </c>
      <c r="N268" s="56">
        <v>176</v>
      </c>
      <c r="O268" s="56">
        <f t="shared" si="49"/>
        <v>78.222222222222229</v>
      </c>
      <c r="P268" s="56">
        <f t="shared" si="50"/>
        <v>92.587677725118468</v>
      </c>
      <c r="Q268" s="56">
        <f t="shared" si="51"/>
        <v>83.412322274881518</v>
      </c>
      <c r="R268" s="56">
        <f t="shared" si="52"/>
        <v>97.777777777777786</v>
      </c>
      <c r="S268" s="57">
        <f t="shared" si="53"/>
        <v>-5.1901000526592895</v>
      </c>
      <c r="T268" s="57">
        <f t="shared" si="54"/>
        <v>-5.190100052659318</v>
      </c>
      <c r="U268" t="s">
        <v>38</v>
      </c>
      <c r="V268" t="s">
        <v>135</v>
      </c>
      <c r="X268" t="s">
        <v>515</v>
      </c>
    </row>
    <row r="269" spans="1:24" ht="15" x14ac:dyDescent="0.25">
      <c r="A269">
        <v>1.72</v>
      </c>
      <c r="B269">
        <v>2.23</v>
      </c>
      <c r="C269" s="45">
        <f t="shared" si="46"/>
        <v>2.982584211075201E-2</v>
      </c>
      <c r="D269" s="46">
        <f>IF(OR($A269="",$B269=""),"",A269*'MPTO_working_2-way'!$G268)</f>
        <v>1.7713004484304935</v>
      </c>
      <c r="E269" s="48">
        <f>IF(OR($A269="",$B269=""),"",B269*'MPTO_working_2-way'!$G268)</f>
        <v>2.2965116279069768</v>
      </c>
      <c r="F269" s="46">
        <f>IF(OR($A269="",$B269=""),"",'MPTO_working_2-way'!D268)</f>
        <v>1.7652798232695142</v>
      </c>
      <c r="G269" s="48">
        <f>IF(OR($A269="",$B269=""),"",'MPTO_working_2-way'!E268)</f>
        <v>2.3067115708443593</v>
      </c>
      <c r="H269" s="46">
        <f>IF(OR($A269="",$B269=""),"",'OddsRatio_working_2-way'!M268)</f>
        <v>1.7650920556760061</v>
      </c>
      <c r="I269" s="46">
        <f>IF(OR($A269="",$B269=""),"",'OddsRatio_working_2-way'!N268)</f>
        <v>2.3070322617798436</v>
      </c>
      <c r="J269" s="46">
        <f>IF('Log_working_2-way'!$D268="","",A269^('Log_working_2-way'!$D268))</f>
        <v>1.7623660397486636</v>
      </c>
      <c r="K269" s="48">
        <f>IF('Log_working_2-way'!$D268="","",B269^('Log_working_2-way'!$D268))</f>
        <v>2.3117058576345526</v>
      </c>
      <c r="L269" s="55">
        <f t="shared" si="47"/>
        <v>0.56455696202531636</v>
      </c>
      <c r="M269" s="55">
        <f t="shared" si="48"/>
        <v>0.43544303797468353</v>
      </c>
      <c r="N269" s="56">
        <v>177</v>
      </c>
      <c r="O269" s="56">
        <f t="shared" si="49"/>
        <v>74.093023255813961</v>
      </c>
      <c r="P269" s="56">
        <f t="shared" si="50"/>
        <v>97.627802690582953</v>
      </c>
      <c r="Q269" s="56">
        <f t="shared" si="51"/>
        <v>79.372197309417047</v>
      </c>
      <c r="R269" s="56">
        <f t="shared" si="52"/>
        <v>102.90697674418605</v>
      </c>
      <c r="S269" s="57">
        <f t="shared" si="53"/>
        <v>-5.2791740536030858</v>
      </c>
      <c r="T269" s="57">
        <f t="shared" si="54"/>
        <v>-5.2791740536031</v>
      </c>
      <c r="U269" t="s">
        <v>138</v>
      </c>
      <c r="V269" t="s">
        <v>69</v>
      </c>
      <c r="X269" t="s">
        <v>515</v>
      </c>
    </row>
    <row r="270" spans="1:24" ht="15" x14ac:dyDescent="0.25">
      <c r="A270">
        <v>1.71</v>
      </c>
      <c r="B270">
        <v>2.2400000000000002</v>
      </c>
      <c r="C270" s="45">
        <f t="shared" si="46"/>
        <v>3.1223893065998265E-2</v>
      </c>
      <c r="D270" s="46">
        <f>IF(OR($A270="",$B270=""),"",A270*'MPTO_working_2-way'!$G269)</f>
        <v>1.763392857142857</v>
      </c>
      <c r="E270" s="48">
        <f>IF(OR($A270="",$B270=""),"",B270*'MPTO_working_2-way'!$G269)</f>
        <v>2.3099415204678362</v>
      </c>
      <c r="F270" s="46">
        <f>IF(OR($A270="",$B270=""),"",'MPTO_working_2-way'!D269)</f>
        <v>1.7569030364186771</v>
      </c>
      <c r="G270" s="48">
        <f>IF(OR($A270="",$B270=""),"",'MPTO_working_2-way'!E269)</f>
        <v>2.3211731911283482</v>
      </c>
      <c r="H270" s="46">
        <f>IF(OR($A270="",$B270=""),"",'OddsRatio_working_2-way'!M269)</f>
        <v>1.7566905874670904</v>
      </c>
      <c r="I270" s="46">
        <f>IF(OR($A270="",$B270=""),"",'OddsRatio_working_2-way'!N269)</f>
        <v>2.3215441245904116</v>
      </c>
      <c r="J270" s="46">
        <f>IF('Log_working_2-way'!$D269="","",A270^('Log_working_2-way'!$D269))</f>
        <v>1.7537492606317167</v>
      </c>
      <c r="K270" s="48">
        <f>IF('Log_working_2-way'!$D269="","",B270^('Log_working_2-way'!$D269))</f>
        <v>2.3267011355498624</v>
      </c>
      <c r="L270" s="55">
        <f t="shared" si="47"/>
        <v>0.56708860759493673</v>
      </c>
      <c r="M270" s="55">
        <f t="shared" si="48"/>
        <v>0.43291139240506332</v>
      </c>
      <c r="N270" s="56">
        <v>178</v>
      </c>
      <c r="O270" s="56">
        <f t="shared" si="49"/>
        <v>73.906432748538009</v>
      </c>
      <c r="P270" s="56">
        <f t="shared" si="50"/>
        <v>98.535714285714292</v>
      </c>
      <c r="Q270" s="56">
        <f t="shared" si="51"/>
        <v>79.464285714285708</v>
      </c>
      <c r="R270" s="56">
        <f t="shared" si="52"/>
        <v>104.09356725146198</v>
      </c>
      <c r="S270" s="57">
        <f t="shared" si="53"/>
        <v>-5.5578529657476992</v>
      </c>
      <c r="T270" s="57">
        <f t="shared" si="54"/>
        <v>-5.5578529657476849</v>
      </c>
      <c r="U270" t="s">
        <v>39</v>
      </c>
      <c r="V270" t="s">
        <v>134</v>
      </c>
      <c r="X270" t="s">
        <v>515</v>
      </c>
    </row>
    <row r="271" spans="1:24" ht="15" x14ac:dyDescent="0.25">
      <c r="A271">
        <v>2.09</v>
      </c>
      <c r="B271">
        <v>1.81</v>
      </c>
      <c r="C271" s="45">
        <f t="shared" si="46"/>
        <v>3.0955087366835166E-2</v>
      </c>
      <c r="D271" s="46">
        <f>IF(OR($A271="",$B271=""),"",A271*'MPTO_working_2-way'!$G270)</f>
        <v>2.1546961325966851</v>
      </c>
      <c r="E271" s="48">
        <f>IF(OR($A271="",$B271=""),"",B271*'MPTO_working_2-way'!$G270)</f>
        <v>1.8660287081339717</v>
      </c>
      <c r="F271" s="46">
        <f>IF(OR($A271="",$B271=""),"",'MPTO_working_2-way'!D270)</f>
        <v>2.159867538325388</v>
      </c>
      <c r="G271" s="48">
        <f>IF(OR($A271="",$B271=""),"",'MPTO_working_2-way'!E270)</f>
        <v>1.8621674173619833</v>
      </c>
      <c r="H271" s="46">
        <f>IF(OR($A271="",$B271=""),"",'OddsRatio_working_2-way'!M270)</f>
        <v>2.1600340565456171</v>
      </c>
      <c r="I271" s="46">
        <f>IF(OR($A271="",$B271=""),"",'OddsRatio_working_2-way'!N270)</f>
        <v>1.8620436566990362</v>
      </c>
      <c r="J271" s="46">
        <f>IF('Log_working_2-way'!$D270="","",A271^('Log_working_2-way'!$D270))</f>
        <v>2.1623937828196005</v>
      </c>
      <c r="K271" s="48">
        <f>IF('Log_working_2-way'!$D270="","",B271^('Log_working_2-way'!$D270))</f>
        <v>1.8602936584659731</v>
      </c>
      <c r="L271" s="55">
        <f t="shared" si="47"/>
        <v>0.46410256410256412</v>
      </c>
      <c r="M271" s="55">
        <f t="shared" si="48"/>
        <v>0.53589743589743577</v>
      </c>
      <c r="N271" s="56">
        <v>179</v>
      </c>
      <c r="O271" s="56">
        <f t="shared" si="49"/>
        <v>93.354066985645929</v>
      </c>
      <c r="P271" s="56">
        <f t="shared" si="50"/>
        <v>80.104972375690622</v>
      </c>
      <c r="Q271" s="56">
        <f t="shared" si="51"/>
        <v>98.895027624309392</v>
      </c>
      <c r="R271" s="56">
        <f t="shared" si="52"/>
        <v>85.645933014354071</v>
      </c>
      <c r="S271" s="57">
        <f t="shared" si="53"/>
        <v>-5.5409606386634636</v>
      </c>
      <c r="T271" s="57">
        <f t="shared" si="54"/>
        <v>-5.5409606386634493</v>
      </c>
      <c r="U271" t="s">
        <v>41</v>
      </c>
      <c r="V271" t="s">
        <v>74</v>
      </c>
      <c r="X271" t="s">
        <v>515</v>
      </c>
    </row>
    <row r="272" spans="1:24" ht="15" x14ac:dyDescent="0.25">
      <c r="A272">
        <v>1.7</v>
      </c>
      <c r="B272">
        <v>2.27</v>
      </c>
      <c r="C272" s="45">
        <f t="shared" si="46"/>
        <v>2.876392847888054E-2</v>
      </c>
      <c r="D272" s="46">
        <f>IF(OR($A272="",$B272=""),"",A272*'MPTO_working_2-way'!$G271)</f>
        <v>1.748898678414097</v>
      </c>
      <c r="E272" s="48">
        <f>IF(OR($A272="",$B272=""),"",B272*'MPTO_working_2-way'!$G271)</f>
        <v>2.335294117647059</v>
      </c>
      <c r="F272" s="46">
        <f>IF(OR($A272="",$B272=""),"",'MPTO_working_2-way'!D271)</f>
        <v>1.7426055543011967</v>
      </c>
      <c r="G272" s="48">
        <f>IF(OR($A272="",$B272=""),"",'MPTO_working_2-way'!E271)</f>
        <v>2.3466099118273029</v>
      </c>
      <c r="H272" s="46">
        <f>IF(OR($A272="",$B272=""),"",'OddsRatio_working_2-way'!M271)</f>
        <v>1.7424157207132702</v>
      </c>
      <c r="I272" s="46">
        <f>IF(OR($A272="",$B272=""),"",'OddsRatio_working_2-way'!N271)</f>
        <v>2.3469542361512192</v>
      </c>
      <c r="J272" s="46">
        <f>IF('Log_working_2-way'!$D271="","",A272^('Log_working_2-way'!$D271))</f>
        <v>1.7395677440294552</v>
      </c>
      <c r="K272" s="48">
        <f>IF('Log_working_2-way'!$D271="","",B272^('Log_working_2-way'!$D271))</f>
        <v>2.352141177157876</v>
      </c>
      <c r="L272" s="55">
        <f t="shared" si="47"/>
        <v>0.5717884130982368</v>
      </c>
      <c r="M272" s="55">
        <f t="shared" si="48"/>
        <v>0.4282115869017632</v>
      </c>
      <c r="N272" s="56">
        <v>180</v>
      </c>
      <c r="O272" s="56">
        <f t="shared" si="49"/>
        <v>74.117647058823536</v>
      </c>
      <c r="P272" s="56">
        <f t="shared" si="50"/>
        <v>100.70484581497799</v>
      </c>
      <c r="Q272" s="56">
        <f t="shared" si="51"/>
        <v>79.295154185022028</v>
      </c>
      <c r="R272" s="56">
        <f t="shared" si="52"/>
        <v>105.88235294117648</v>
      </c>
      <c r="S272" s="57">
        <f t="shared" si="53"/>
        <v>-5.177507126198492</v>
      </c>
      <c r="T272" s="57">
        <f t="shared" si="54"/>
        <v>-5.177507126198492</v>
      </c>
      <c r="U272" t="s">
        <v>75</v>
      </c>
      <c r="V272" t="s">
        <v>133</v>
      </c>
      <c r="X272" t="s">
        <v>515</v>
      </c>
    </row>
    <row r="273" spans="1:24" ht="15" x14ac:dyDescent="0.25">
      <c r="A273">
        <v>1.99</v>
      </c>
      <c r="B273">
        <v>1.92</v>
      </c>
      <c r="C273" s="45">
        <f t="shared" si="46"/>
        <v>2.3345896147403788E-2</v>
      </c>
      <c r="D273" s="46">
        <f>IF(OR($A273="",$B273=""),"",A273*'MPTO_working_2-way'!$G272)</f>
        <v>2.0364583333333335</v>
      </c>
      <c r="E273" s="48">
        <f>IF(OR($A273="",$B273=""),"",B273*'MPTO_working_2-way'!$G272)</f>
        <v>1.9648241206030153</v>
      </c>
      <c r="F273" s="46">
        <f>IF(OR($A273="",$B273=""),"",'MPTO_working_2-way'!D272)</f>
        <v>2.0373253705876082</v>
      </c>
      <c r="G273" s="48">
        <f>IF(OR($A273="",$B273=""),"",'MPTO_working_2-way'!E272)</f>
        <v>1.9640176827387685</v>
      </c>
      <c r="H273" s="46">
        <f>IF(OR($A273="",$B273=""),"",'OddsRatio_working_2-way'!M272)</f>
        <v>2.0373461122121879</v>
      </c>
      <c r="I273" s="46">
        <f>IF(OR($A273="",$B273=""),"",'OddsRatio_working_2-way'!N272)</f>
        <v>1.9639984073082948</v>
      </c>
      <c r="J273" s="46">
        <f>IF('Log_working_2-way'!$D272="","",A273^('Log_working_2-way'!$D272))</f>
        <v>2.0377376988644484</v>
      </c>
      <c r="K273" s="48">
        <f>IF('Log_working_2-way'!$D272="","",B273^('Log_working_2-way'!$D272))</f>
        <v>1.9636346459170313</v>
      </c>
      <c r="L273" s="55">
        <f t="shared" si="47"/>
        <v>0.49104859335038359</v>
      </c>
      <c r="M273" s="55">
        <f t="shared" si="48"/>
        <v>0.50895140664961636</v>
      </c>
      <c r="N273" s="56">
        <v>181</v>
      </c>
      <c r="O273" s="56">
        <f t="shared" si="49"/>
        <v>90.045226130653262</v>
      </c>
      <c r="P273" s="56">
        <f t="shared" si="50"/>
        <v>86.729166666666657</v>
      </c>
      <c r="Q273" s="56">
        <f t="shared" si="51"/>
        <v>94.270833333333343</v>
      </c>
      <c r="R273" s="56">
        <f t="shared" si="52"/>
        <v>90.954773869346724</v>
      </c>
      <c r="S273" s="57">
        <f t="shared" si="53"/>
        <v>-4.2256072026800808</v>
      </c>
      <c r="T273" s="57">
        <f t="shared" si="54"/>
        <v>-4.2256072026800666</v>
      </c>
      <c r="U273" t="s">
        <v>72</v>
      </c>
      <c r="V273" t="s">
        <v>34</v>
      </c>
      <c r="X273" t="s">
        <v>515</v>
      </c>
    </row>
    <row r="274" spans="1:24" ht="15" x14ac:dyDescent="0.25">
      <c r="A274">
        <v>2.5099999999999998</v>
      </c>
      <c r="B274">
        <v>1.57</v>
      </c>
      <c r="C274" s="45">
        <f t="shared" si="46"/>
        <v>3.5349049661227649E-2</v>
      </c>
      <c r="D274" s="46">
        <f>IF(OR($A274="",$B274=""),"",A274*'MPTO_working_2-way'!$G273)</f>
        <v>2.5987261146496814</v>
      </c>
      <c r="E274" s="48">
        <f>IF(OR($A274="",$B274=""),"",B274*'MPTO_working_2-way'!$G273)</f>
        <v>1.6254980079681274</v>
      </c>
      <c r="F274" s="46">
        <f>IF(OR($A274="",$B274=""),"",'MPTO_working_2-way'!D273)</f>
        <v>2.6265204785550034</v>
      </c>
      <c r="G274" s="48">
        <f>IF(OR($A274="",$B274=""),"",'MPTO_working_2-way'!E273)</f>
        <v>1.6148093511176675</v>
      </c>
      <c r="H274" s="46">
        <f>IF(OR($A274="",$B274=""),"",'OddsRatio_working_2-way'!M273)</f>
        <v>2.6276126096272243</v>
      </c>
      <c r="I274" s="46">
        <f>IF(OR($A274="",$B274=""),"",'OddsRatio_working_2-way'!N273)</f>
        <v>1.6143968129056414</v>
      </c>
      <c r="J274" s="46">
        <f>IF('Log_working_2-way'!$D273="","",A274^('Log_working_2-way'!$D273))</f>
        <v>2.6406155837309813</v>
      </c>
      <c r="K274" s="48">
        <f>IF('Log_working_2-way'!$D273="","",B274^('Log_working_2-way'!$D273))</f>
        <v>1.6095273078692256</v>
      </c>
      <c r="L274" s="55">
        <f t="shared" si="47"/>
        <v>0.38480392156862747</v>
      </c>
      <c r="M274" s="55">
        <f t="shared" si="48"/>
        <v>0.61519607843137258</v>
      </c>
      <c r="N274" s="56">
        <v>182</v>
      </c>
      <c r="O274" s="56">
        <f t="shared" si="49"/>
        <v>109.49003984063744</v>
      </c>
      <c r="P274" s="56">
        <f t="shared" si="50"/>
        <v>66.076433121019107</v>
      </c>
      <c r="Q274" s="56">
        <f t="shared" si="51"/>
        <v>115.92356687898089</v>
      </c>
      <c r="R274" s="56">
        <f t="shared" si="52"/>
        <v>72.509960159362549</v>
      </c>
      <c r="S274" s="57">
        <f t="shared" si="53"/>
        <v>-6.4335270383434562</v>
      </c>
      <c r="T274" s="57">
        <f t="shared" si="54"/>
        <v>-6.433527038343442</v>
      </c>
      <c r="U274" t="s">
        <v>79</v>
      </c>
      <c r="V274" t="s">
        <v>81</v>
      </c>
      <c r="X274" t="s">
        <v>515</v>
      </c>
    </row>
    <row r="275" spans="1:24" ht="15" x14ac:dyDescent="0.25">
      <c r="A275">
        <v>2.4300000000000002</v>
      </c>
      <c r="B275">
        <v>1.61</v>
      </c>
      <c r="C275" s="45">
        <f t="shared" si="46"/>
        <v>3.2640646167216181E-2</v>
      </c>
      <c r="D275" s="46">
        <f>IF(OR($A275="",$B275=""),"",A275*'MPTO_working_2-way'!$G274)</f>
        <v>2.5093167701863357</v>
      </c>
      <c r="E275" s="48">
        <f>IF(OR($A275="",$B275=""),"",B275*'MPTO_working_2-way'!$G274)</f>
        <v>1.6625514403292181</v>
      </c>
      <c r="F275" s="46">
        <f>IF(OR($A275="",$B275=""),"",'MPTO_working_2-way'!D274)</f>
        <v>2.5303495779840248</v>
      </c>
      <c r="G275" s="48">
        <f>IF(OR($A275="",$B275=""),"",'MPTO_working_2-way'!E274)</f>
        <v>1.6534454704900365</v>
      </c>
      <c r="H275" s="46">
        <f>IF(OR($A275="",$B275=""),"",'OddsRatio_working_2-way'!M274)</f>
        <v>2.5310983949707371</v>
      </c>
      <c r="I275" s="46">
        <f>IF(OR($A275="",$B275=""),"",'OddsRatio_working_2-way'!N274)</f>
        <v>1.6531258887637414</v>
      </c>
      <c r="J275" s="46">
        <f>IF('Log_working_2-way'!$D274="","",A275^('Log_working_2-way'!$D274))</f>
        <v>2.5408594420942658</v>
      </c>
      <c r="K275" s="48">
        <f>IF('Log_working_2-way'!$D274="","",B275^('Log_working_2-way'!$D274))</f>
        <v>1.6489884623355247</v>
      </c>
      <c r="L275" s="55">
        <f t="shared" si="47"/>
        <v>0.39851485148514848</v>
      </c>
      <c r="M275" s="55">
        <f t="shared" si="48"/>
        <v>0.60148514851485146</v>
      </c>
      <c r="N275" s="56">
        <v>183</v>
      </c>
      <c r="O275" s="56">
        <f t="shared" si="49"/>
        <v>107.69135802469137</v>
      </c>
      <c r="P275" s="56">
        <f t="shared" si="50"/>
        <v>69.335403726708066</v>
      </c>
      <c r="Q275" s="56">
        <f t="shared" si="51"/>
        <v>113.66459627329192</v>
      </c>
      <c r="R275" s="56">
        <f t="shared" si="52"/>
        <v>75.308641975308632</v>
      </c>
      <c r="S275" s="57">
        <f t="shared" si="53"/>
        <v>-5.973238248600552</v>
      </c>
      <c r="T275" s="57">
        <f t="shared" si="54"/>
        <v>-5.9732382486005662</v>
      </c>
      <c r="U275" t="s">
        <v>48</v>
      </c>
      <c r="V275" t="s">
        <v>80</v>
      </c>
      <c r="X275" t="s">
        <v>515</v>
      </c>
    </row>
    <row r="276" spans="1:24" ht="15" x14ac:dyDescent="0.25">
      <c r="A276">
        <v>2.52</v>
      </c>
      <c r="B276">
        <v>1.57</v>
      </c>
      <c r="C276" s="45">
        <f t="shared" si="46"/>
        <v>3.3768071984632497E-2</v>
      </c>
      <c r="D276" s="46">
        <f>IF(OR($A276="",$B276=""),"",A276*'MPTO_working_2-way'!$G275)</f>
        <v>2.605095541401274</v>
      </c>
      <c r="E276" s="48">
        <f>IF(OR($A276="",$B276=""),"",B276*'MPTO_working_2-way'!$G275)</f>
        <v>1.623015873015873</v>
      </c>
      <c r="F276" s="46">
        <f>IF(OR($A276="",$B276=""),"",'MPTO_working_2-way'!D275)</f>
        <v>2.6319850984566258</v>
      </c>
      <c r="G276" s="48">
        <f>IF(OR($A276="",$B276=""),"",'MPTO_working_2-way'!E275)</f>
        <v>1.6127506929724442</v>
      </c>
      <c r="H276" s="46">
        <f>IF(OR($A276="",$B276=""),"",'OddsRatio_working_2-way'!M275)</f>
        <v>2.6329931618554516</v>
      </c>
      <c r="I276" s="46">
        <f>IF(OR($A276="",$B276=""),"",'OddsRatio_working_2-way'!N275)</f>
        <v>1.6123724356957947</v>
      </c>
      <c r="J276" s="46">
        <f>IF('Log_working_2-way'!$D275="","",A276^('Log_working_2-way'!$D275))</f>
        <v>2.6455503097461972</v>
      </c>
      <c r="K276" s="48">
        <f>IF('Log_working_2-way'!$D275="","",B276^('Log_working_2-way'!$D275))</f>
        <v>1.6076994389518999</v>
      </c>
      <c r="L276" s="55">
        <f t="shared" si="47"/>
        <v>0.38386308068459657</v>
      </c>
      <c r="M276" s="55">
        <f t="shared" si="48"/>
        <v>0.61613691931540338</v>
      </c>
      <c r="N276" s="56">
        <v>184</v>
      </c>
      <c r="O276" s="56">
        <f t="shared" si="49"/>
        <v>110.98412698412699</v>
      </c>
      <c r="P276" s="56">
        <f t="shared" si="50"/>
        <v>66.802547770700627</v>
      </c>
      <c r="Q276" s="56">
        <f t="shared" si="51"/>
        <v>117.19745222929936</v>
      </c>
      <c r="R276" s="56">
        <f t="shared" si="52"/>
        <v>73.015873015873012</v>
      </c>
      <c r="S276" s="57">
        <f t="shared" si="53"/>
        <v>-6.2133252451723706</v>
      </c>
      <c r="T276" s="57">
        <f t="shared" si="54"/>
        <v>-6.2133252451723848</v>
      </c>
      <c r="U276" t="s">
        <v>77</v>
      </c>
      <c r="V276" t="s">
        <v>44</v>
      </c>
      <c r="X276" t="s">
        <v>515</v>
      </c>
    </row>
    <row r="277" spans="1:24" ht="15" x14ac:dyDescent="0.25">
      <c r="A277">
        <v>1.74</v>
      </c>
      <c r="B277">
        <v>2.1800000000000002</v>
      </c>
      <c r="C277" s="45">
        <f t="shared" si="46"/>
        <v>3.3428240008436028E-2</v>
      </c>
      <c r="D277" s="46">
        <f>IF(OR($A277="",$B277=""),"",A277*'MPTO_working_2-way'!$G276)</f>
        <v>1.7981651376146788</v>
      </c>
      <c r="E277" s="48">
        <f>IF(OR($A277="",$B277=""),"",B277*'MPTO_working_2-way'!$G276)</f>
        <v>2.2528735632183907</v>
      </c>
      <c r="F277" s="46">
        <f>IF(OR($A277="",$B277=""),"",'MPTO_working_2-way'!D276)</f>
        <v>1.7921194368326561</v>
      </c>
      <c r="G277" s="48">
        <f>IF(OR($A277="",$B277=""),"",'MPTO_working_2-way'!E276)</f>
        <v>2.2624358821424311</v>
      </c>
      <c r="H277" s="46">
        <f>IF(OR($A277="",$B277=""),"",'OddsRatio_working_2-way'!M276)</f>
        <v>1.7919082295744857</v>
      </c>
      <c r="I277" s="46">
        <f>IF(OR($A277="",$B277=""),"",'OddsRatio_working_2-way'!N276)</f>
        <v>2.26277258229445</v>
      </c>
      <c r="J277" s="46">
        <f>IF('Log_working_2-way'!$D276="","",A277^('Log_working_2-way'!$D276))</f>
        <v>1.7891643629660847</v>
      </c>
      <c r="K277" s="48">
        <f>IF('Log_working_2-way'!$D276="","",B277^('Log_working_2-way'!$D276))</f>
        <v>2.2671631499443738</v>
      </c>
      <c r="L277" s="55">
        <f t="shared" si="47"/>
        <v>0.55612244897959184</v>
      </c>
      <c r="M277" s="55">
        <f t="shared" si="48"/>
        <v>0.44387755102040816</v>
      </c>
      <c r="N277" s="56">
        <v>185</v>
      </c>
      <c r="O277" s="56">
        <f t="shared" si="49"/>
        <v>78.678160919540218</v>
      </c>
      <c r="P277" s="56">
        <f t="shared" si="50"/>
        <v>100.13761467889908</v>
      </c>
      <c r="Q277" s="56">
        <f t="shared" si="51"/>
        <v>84.862385321100916</v>
      </c>
      <c r="R277" s="56">
        <f t="shared" si="52"/>
        <v>106.32183908045977</v>
      </c>
      <c r="S277" s="57">
        <f t="shared" si="53"/>
        <v>-6.184224401560698</v>
      </c>
      <c r="T277" s="57">
        <f t="shared" si="54"/>
        <v>-6.1842244015606838</v>
      </c>
      <c r="U277" t="s">
        <v>49</v>
      </c>
      <c r="V277" t="s">
        <v>269</v>
      </c>
      <c r="X277" t="s">
        <v>515</v>
      </c>
    </row>
    <row r="278" spans="1:24" ht="15" x14ac:dyDescent="0.25">
      <c r="A278">
        <v>2.08</v>
      </c>
      <c r="B278">
        <v>1.83</v>
      </c>
      <c r="C278" s="45">
        <f t="shared" si="46"/>
        <v>2.7217318200924545E-2</v>
      </c>
      <c r="D278" s="46">
        <f>IF(OR($A278="",$B278=""),"",A278*'MPTO_working_2-way'!$G277)</f>
        <v>2.136612021857923</v>
      </c>
      <c r="E278" s="48">
        <f>IF(OR($A278="",$B278=""),"",B278*'MPTO_working_2-way'!$G277)</f>
        <v>1.8798076923076921</v>
      </c>
      <c r="F278" s="46">
        <f>IF(OR($A278="",$B278=""),"",'MPTO_working_2-way'!D277)</f>
        <v>2.1405916094927453</v>
      </c>
      <c r="G278" s="48">
        <f>IF(OR($A278="",$B278=""),"",'MPTO_working_2-way'!E277)</f>
        <v>1.8767379942806428</v>
      </c>
      <c r="H278" s="46">
        <f>IF(OR($A278="",$B278=""),"",'OddsRatio_working_2-way'!M277)</f>
        <v>2.1407036509440598</v>
      </c>
      <c r="I278" s="46">
        <f>IF(OR($A278="",$B278=""),"",'OddsRatio_working_2-way'!N277)</f>
        <v>1.8766518798921943</v>
      </c>
      <c r="J278" s="46">
        <f>IF('Log_working_2-way'!$D277="","",A278^('Log_working_2-way'!$D277))</f>
        <v>2.1425119645428072</v>
      </c>
      <c r="K278" s="48">
        <f>IF('Log_working_2-way'!$D277="","",B278^('Log_working_2-way'!$D277))</f>
        <v>1.875264356990918</v>
      </c>
      <c r="L278" s="55">
        <f t="shared" si="47"/>
        <v>0.46803069053708451</v>
      </c>
      <c r="M278" s="55">
        <f t="shared" si="48"/>
        <v>0.53196930946291565</v>
      </c>
      <c r="N278" s="56">
        <v>186</v>
      </c>
      <c r="O278" s="56">
        <f t="shared" si="49"/>
        <v>96.576923076923066</v>
      </c>
      <c r="P278" s="56">
        <f t="shared" si="50"/>
        <v>84.360655737704903</v>
      </c>
      <c r="Q278" s="56">
        <f t="shared" si="51"/>
        <v>101.63934426229507</v>
      </c>
      <c r="R278" s="56">
        <f t="shared" si="52"/>
        <v>89.42307692307692</v>
      </c>
      <c r="S278" s="57">
        <f t="shared" si="53"/>
        <v>-5.0624211853720027</v>
      </c>
      <c r="T278" s="57">
        <f t="shared" si="54"/>
        <v>-5.0624211853720169</v>
      </c>
      <c r="U278" t="s">
        <v>209</v>
      </c>
      <c r="V278" t="s">
        <v>47</v>
      </c>
      <c r="X278" t="s">
        <v>515</v>
      </c>
    </row>
    <row r="279" spans="1:24" ht="15" x14ac:dyDescent="0.25">
      <c r="A279">
        <v>1.94</v>
      </c>
      <c r="B279">
        <v>1.94</v>
      </c>
      <c r="C279" s="45">
        <f t="shared" si="46"/>
        <v>3.0927835051546504E-2</v>
      </c>
      <c r="D279" s="46">
        <f>IF(OR($A279="",$B279=""),"",A279*'MPTO_working_2-way'!$G278)</f>
        <v>2</v>
      </c>
      <c r="E279" s="48">
        <f>IF(OR($A279="",$B279=""),"",B279*'MPTO_working_2-way'!$G278)</f>
        <v>2</v>
      </c>
      <c r="F279" s="46">
        <f>IF(OR($A279="",$B279=""),"",'MPTO_working_2-way'!D278)</f>
        <v>2.0000000000000004</v>
      </c>
      <c r="G279" s="48">
        <f>IF(OR($A279="",$B279=""),"",'MPTO_working_2-way'!E278)</f>
        <v>2.0000000000000004</v>
      </c>
      <c r="H279" s="46">
        <f>IF(OR($A279="",$B279=""),"",'OddsRatio_working_2-way'!M278)</f>
        <v>2.0000000000000004</v>
      </c>
      <c r="I279" s="46">
        <f>IF(OR($A279="",$B279=""),"",'OddsRatio_working_2-way'!N278)</f>
        <v>2.0000000000000004</v>
      </c>
      <c r="J279" s="46">
        <f>IF('Log_working_2-way'!$D278="","",A279^('Log_working_2-way'!$D278))</f>
        <v>1.9999999999999891</v>
      </c>
      <c r="K279" s="48">
        <f>IF('Log_working_2-way'!$D278="","",B279^('Log_working_2-way'!$D278))</f>
        <v>1.9999999999999891</v>
      </c>
      <c r="L279" s="55">
        <f t="shared" si="47"/>
        <v>0.5</v>
      </c>
      <c r="M279" s="55">
        <f t="shared" si="48"/>
        <v>0.5</v>
      </c>
      <c r="N279" s="56">
        <v>187</v>
      </c>
      <c r="O279" s="56">
        <f t="shared" si="49"/>
        <v>90.608247422680407</v>
      </c>
      <c r="P279" s="56">
        <f t="shared" si="50"/>
        <v>90.608247422680407</v>
      </c>
      <c r="Q279" s="56">
        <f t="shared" si="51"/>
        <v>96.391752577319593</v>
      </c>
      <c r="R279" s="56">
        <f t="shared" si="52"/>
        <v>96.391752577319593</v>
      </c>
      <c r="S279" s="57">
        <f t="shared" si="53"/>
        <v>-5.7835051546391867</v>
      </c>
      <c r="T279" s="57">
        <f t="shared" si="54"/>
        <v>-5.7835051546391867</v>
      </c>
      <c r="U279" t="s">
        <v>46</v>
      </c>
      <c r="V279" t="s">
        <v>37</v>
      </c>
      <c r="X279" t="s">
        <v>515</v>
      </c>
    </row>
    <row r="280" spans="1:24" ht="15" x14ac:dyDescent="0.25">
      <c r="A280">
        <v>2.11</v>
      </c>
      <c r="B280">
        <v>1.8</v>
      </c>
      <c r="C280" s="45">
        <f t="shared" si="46"/>
        <v>2.9489204844655115E-2</v>
      </c>
      <c r="D280" s="46">
        <f>IF(OR($A280="",$B280=""),"",A280*'MPTO_working_2-way'!$G279)</f>
        <v>2.1722222222222221</v>
      </c>
      <c r="E280" s="48">
        <f>IF(OR($A280="",$B280=""),"",B280*'MPTO_working_2-way'!$G279)</f>
        <v>1.8530805687203793</v>
      </c>
      <c r="F280" s="46">
        <f>IF(OR($A280="",$B280=""),"",'MPTO_working_2-way'!D279)</f>
        <v>2.1777522935779814</v>
      </c>
      <c r="G280" s="48">
        <f>IF(OR($A280="",$B280=""),"",'MPTO_working_2-way'!E279)</f>
        <v>1.8490749756572542</v>
      </c>
      <c r="H280" s="46">
        <f>IF(OR($A280="",$B280=""),"",'OddsRatio_working_2-way'!M279)</f>
        <v>2.1779218989389744</v>
      </c>
      <c r="I280" s="46">
        <f>IF(OR($A280="",$B280=""),"",'OddsRatio_working_2-way'!N279)</f>
        <v>1.8489527199560174</v>
      </c>
      <c r="J280" s="46">
        <f>IF('Log_working_2-way'!$D279="","",A280^('Log_working_2-way'!$D279))</f>
        <v>2.1804431814833727</v>
      </c>
      <c r="K280" s="48">
        <f>IF('Log_working_2-way'!$D279="","",B280^('Log_working_2-way'!$D279))</f>
        <v>1.847139460573918</v>
      </c>
      <c r="L280" s="55">
        <f t="shared" si="47"/>
        <v>0.46035805626598469</v>
      </c>
      <c r="M280" s="55">
        <f t="shared" si="48"/>
        <v>0.53964194373401531</v>
      </c>
      <c r="N280" s="56">
        <v>188</v>
      </c>
      <c r="O280" s="56">
        <f t="shared" si="49"/>
        <v>98.900473933649266</v>
      </c>
      <c r="P280" s="56">
        <f t="shared" si="50"/>
        <v>83.555555555555571</v>
      </c>
      <c r="Q280" s="56">
        <f t="shared" si="51"/>
        <v>104.44444444444444</v>
      </c>
      <c r="R280" s="56">
        <f t="shared" si="52"/>
        <v>89.099526066350705</v>
      </c>
      <c r="S280" s="57">
        <f t="shared" si="53"/>
        <v>-5.5439705107951767</v>
      </c>
      <c r="T280" s="57">
        <f t="shared" si="54"/>
        <v>-5.543970510795134</v>
      </c>
      <c r="U280" t="s">
        <v>235</v>
      </c>
      <c r="V280" t="s">
        <v>440</v>
      </c>
      <c r="X280" t="s">
        <v>515</v>
      </c>
    </row>
    <row r="281" spans="1:24" ht="15" x14ac:dyDescent="0.25">
      <c r="A281">
        <v>1.99</v>
      </c>
      <c r="B281">
        <v>1.91</v>
      </c>
      <c r="C281" s="45">
        <f t="shared" si="46"/>
        <v>2.6072772238153963E-2</v>
      </c>
      <c r="D281" s="46">
        <f>IF(OR($A281="",$B281=""),"",A281*'MPTO_working_2-way'!$G280)</f>
        <v>2.0418848167539263</v>
      </c>
      <c r="E281" s="48">
        <f>IF(OR($A281="",$B281=""),"",B281*'MPTO_working_2-way'!$G280)</f>
        <v>1.959798994974874</v>
      </c>
      <c r="F281" s="46">
        <f>IF(OR($A281="",$B281=""),"",'MPTO_working_2-way'!D280)</f>
        <v>2.0430003493778384</v>
      </c>
      <c r="G281" s="48">
        <f>IF(OR($A281="",$B281=""),"",'MPTO_working_2-way'!E280)</f>
        <v>1.9587724496895047</v>
      </c>
      <c r="H281" s="46">
        <f>IF(OR($A281="",$B281=""),"",'OddsRatio_working_2-way'!M280)</f>
        <v>2.043030243047673</v>
      </c>
      <c r="I281" s="46">
        <f>IF(OR($A281="",$B281=""),"",'OddsRatio_working_2-way'!N280)</f>
        <v>1.9587449708822042</v>
      </c>
      <c r="J281" s="46">
        <f>IF('Log_working_2-way'!$D280="","",A281^('Log_working_2-way'!$D280))</f>
        <v>2.0435353200492536</v>
      </c>
      <c r="K281" s="48">
        <f>IF('Log_working_2-way'!$D280="","",B281^('Log_working_2-way'!$D280))</f>
        <v>1.9582809328895501</v>
      </c>
      <c r="L281" s="55">
        <f t="shared" si="47"/>
        <v>0.48974358974358984</v>
      </c>
      <c r="M281" s="55">
        <f t="shared" si="48"/>
        <v>0.51025641025641033</v>
      </c>
      <c r="N281" s="56">
        <v>189</v>
      </c>
      <c r="O281" s="56">
        <f t="shared" si="49"/>
        <v>94.0251256281407</v>
      </c>
      <c r="P281" s="56">
        <f t="shared" si="50"/>
        <v>90.047120418848166</v>
      </c>
      <c r="Q281" s="56">
        <f t="shared" si="51"/>
        <v>98.952879581151834</v>
      </c>
      <c r="R281" s="56">
        <f t="shared" si="52"/>
        <v>94.974874371859286</v>
      </c>
      <c r="S281" s="57">
        <f t="shared" si="53"/>
        <v>-4.9277539530111341</v>
      </c>
      <c r="T281" s="57">
        <f t="shared" si="54"/>
        <v>-4.9277539530111198</v>
      </c>
      <c r="U281" t="s">
        <v>439</v>
      </c>
      <c r="V281" t="s">
        <v>442</v>
      </c>
      <c r="X281" t="s">
        <v>515</v>
      </c>
    </row>
    <row r="282" spans="1:24" ht="15" x14ac:dyDescent="0.25">
      <c r="A282">
        <v>2.1</v>
      </c>
      <c r="B282">
        <v>1.81</v>
      </c>
      <c r="C282" s="45">
        <f t="shared" si="46"/>
        <v>2.8676664035780064E-2</v>
      </c>
      <c r="D282" s="46">
        <f>IF(OR($A282="",$B282=""),"",A282*'MPTO_working_2-way'!$G281)</f>
        <v>2.160220994475138</v>
      </c>
      <c r="E282" s="48">
        <f>IF(OR($A282="",$B282=""),"",B282*'MPTO_working_2-way'!$G281)</f>
        <v>1.861904761904762</v>
      </c>
      <c r="F282" s="46">
        <f>IF(OR($A282="",$B282=""),"",'MPTO_working_2-way'!D281)</f>
        <v>2.1651951011107946</v>
      </c>
      <c r="G282" s="48">
        <f>IF(OR($A282="",$B282=""),"",'MPTO_working_2-way'!E281)</f>
        <v>1.858225372769494</v>
      </c>
      <c r="H282" s="46">
        <f>IF(OR($A282="",$B282=""),"",'OddsRatio_working_2-way'!M281)</f>
        <v>2.1653431646335015</v>
      </c>
      <c r="I282" s="46">
        <f>IF(OR($A282="",$B282=""),"",'OddsRatio_working_2-way'!N281)</f>
        <v>1.8581163303210331</v>
      </c>
      <c r="J282" s="46">
        <f>IF('Log_working_2-way'!$D281="","",A282^('Log_working_2-way'!$D281))</f>
        <v>2.1676082555034109</v>
      </c>
      <c r="K282" s="48">
        <f>IF('Log_working_2-way'!$D281="","",B282^('Log_working_2-way'!$D281))</f>
        <v>1.8564516354578522</v>
      </c>
      <c r="L282" s="55">
        <f t="shared" si="47"/>
        <v>0.46291560102301793</v>
      </c>
      <c r="M282" s="55">
        <f t="shared" si="48"/>
        <v>0.53708439897698212</v>
      </c>
      <c r="N282" s="56">
        <v>190</v>
      </c>
      <c r="O282" s="56">
        <f t="shared" si="49"/>
        <v>99.523809523809518</v>
      </c>
      <c r="P282" s="56">
        <f t="shared" si="50"/>
        <v>85.027624309392294</v>
      </c>
      <c r="Q282" s="56">
        <f t="shared" si="51"/>
        <v>104.97237569060773</v>
      </c>
      <c r="R282" s="56">
        <f t="shared" si="52"/>
        <v>90.476190476190467</v>
      </c>
      <c r="S282" s="57">
        <f t="shared" si="53"/>
        <v>-5.4485661667982157</v>
      </c>
      <c r="T282" s="57">
        <f t="shared" si="54"/>
        <v>-5.4485661667981731</v>
      </c>
      <c r="U282" t="s">
        <v>335</v>
      </c>
      <c r="V282" t="s">
        <v>441</v>
      </c>
      <c r="X282" t="s">
        <v>515</v>
      </c>
    </row>
    <row r="283" spans="1:24" ht="15" x14ac:dyDescent="0.25">
      <c r="A283">
        <v>1.98</v>
      </c>
      <c r="B283">
        <v>1.92</v>
      </c>
      <c r="C283" s="45">
        <f t="shared" si="46"/>
        <v>2.5883838383838453E-2</v>
      </c>
      <c r="D283" s="46">
        <f>IF(OR($A283="",$B283=""),"",A283*'MPTO_working_2-way'!$G282)</f>
        <v>2.03125</v>
      </c>
      <c r="E283" s="48">
        <f>IF(OR($A283="",$B283=""),"",B283*'MPTO_working_2-way'!$G282)</f>
        <v>1.9696969696969697</v>
      </c>
      <c r="F283" s="46">
        <f>IF(OR($A283="",$B283=""),"",'MPTO_working_2-way'!D282)</f>
        <v>2.0320718409236691</v>
      </c>
      <c r="G283" s="48">
        <f>IF(OR($A283="",$B283=""),"",'MPTO_working_2-way'!E282)</f>
        <v>1.968924798011187</v>
      </c>
      <c r="H283" s="46">
        <f>IF(OR($A283="",$B283=""),"",'OddsRatio_working_2-way'!M282)</f>
        <v>2.0320936930842795</v>
      </c>
      <c r="I283" s="46">
        <f>IF(OR($A283="",$B283=""),"",'OddsRatio_working_2-way'!N282)</f>
        <v>1.9689042833036094</v>
      </c>
      <c r="J283" s="46">
        <f>IF('Log_working_2-way'!$D282="","",A283^('Log_working_2-way'!$D282))</f>
        <v>2.0324656453077439</v>
      </c>
      <c r="K283" s="48">
        <f>IF('Log_working_2-way'!$D282="","",B283^('Log_working_2-way'!$D282))</f>
        <v>1.9685552294594053</v>
      </c>
      <c r="L283" s="55">
        <f t="shared" si="47"/>
        <v>0.49230769230769234</v>
      </c>
      <c r="M283" s="55">
        <f t="shared" si="48"/>
        <v>0.50769230769230766</v>
      </c>
      <c r="N283" s="56">
        <v>191</v>
      </c>
      <c r="O283" s="56">
        <f t="shared" si="49"/>
        <v>94.535353535353551</v>
      </c>
      <c r="P283" s="56">
        <f t="shared" si="50"/>
        <v>91.520833333333329</v>
      </c>
      <c r="Q283" s="56">
        <f t="shared" si="51"/>
        <v>99.479166666666671</v>
      </c>
      <c r="R283" s="56">
        <f t="shared" si="52"/>
        <v>96.464646464646478</v>
      </c>
      <c r="S283" s="57">
        <f t="shared" si="53"/>
        <v>-4.9438131313131208</v>
      </c>
      <c r="T283" s="57">
        <f t="shared" si="54"/>
        <v>-4.9438131313131493</v>
      </c>
      <c r="U283" t="s">
        <v>437</v>
      </c>
      <c r="V283" t="s">
        <v>432</v>
      </c>
      <c r="X283" t="s">
        <v>515</v>
      </c>
    </row>
    <row r="284" spans="1:24" ht="15" x14ac:dyDescent="0.25">
      <c r="A284">
        <v>2.2599999999999998</v>
      </c>
      <c r="B284">
        <v>1.7</v>
      </c>
      <c r="C284" s="45">
        <f t="shared" si="46"/>
        <v>3.0713170223841679E-2</v>
      </c>
      <c r="D284" s="46">
        <f>IF(OR($A284="",$B284=""),"",A284*'MPTO_working_2-way'!$G283)</f>
        <v>2.3294117647058821</v>
      </c>
      <c r="E284" s="48">
        <f>IF(OR($A284="",$B284=""),"",B284*'MPTO_working_2-way'!$G283)</f>
        <v>1.7522123893805308</v>
      </c>
      <c r="F284" s="46">
        <f>IF(OR($A284="",$B284=""),"",'MPTO_working_2-way'!D283)</f>
        <v>2.3412553321145642</v>
      </c>
      <c r="G284" s="48">
        <f>IF(OR($A284="",$B284=""),"",'MPTO_working_2-way'!E283)</f>
        <v>1.7455701953657428</v>
      </c>
      <c r="H284" s="46">
        <f>IF(OR($A284="",$B284=""),"",'OddsRatio_working_2-way'!M283)</f>
        <v>2.3416407864998732</v>
      </c>
      <c r="I284" s="46">
        <f>IF(OR($A284="",$B284=""),"",'OddsRatio_working_2-way'!N283)</f>
        <v>1.7453559924999296</v>
      </c>
      <c r="J284" s="46">
        <f>IF('Log_working_2-way'!$D283="","",A284^('Log_working_2-way'!$D283))</f>
        <v>2.3470801072340981</v>
      </c>
      <c r="K284" s="48">
        <f>IF('Log_working_2-way'!$D283="","",B284^('Log_working_2-way'!$D283))</f>
        <v>1.7423463494336857</v>
      </c>
      <c r="L284" s="55">
        <f t="shared" si="47"/>
        <v>0.42929292929292934</v>
      </c>
      <c r="M284" s="55">
        <f t="shared" si="48"/>
        <v>0.57070707070707072</v>
      </c>
      <c r="N284" s="56">
        <v>192</v>
      </c>
      <c r="O284" s="56">
        <f t="shared" si="49"/>
        <v>107.0442477876106</v>
      </c>
      <c r="P284" s="56">
        <f t="shared" si="50"/>
        <v>79.058823529411754</v>
      </c>
      <c r="Q284" s="56">
        <f t="shared" si="51"/>
        <v>112.94117647058823</v>
      </c>
      <c r="R284" s="56">
        <f t="shared" si="52"/>
        <v>84.955752212389385</v>
      </c>
      <c r="S284" s="57">
        <f t="shared" si="53"/>
        <v>-5.8969286829776308</v>
      </c>
      <c r="T284" s="57">
        <f t="shared" si="54"/>
        <v>-5.8969286829776308</v>
      </c>
      <c r="U284" t="s">
        <v>435</v>
      </c>
      <c r="V284" t="s">
        <v>438</v>
      </c>
      <c r="X284" t="s">
        <v>515</v>
      </c>
    </row>
    <row r="285" spans="1:24" ht="15" x14ac:dyDescent="0.25">
      <c r="A285">
        <v>2.2000000000000002</v>
      </c>
      <c r="B285">
        <v>1.73</v>
      </c>
      <c r="C285" s="45">
        <f t="shared" si="46"/>
        <v>3.2580136626379375E-2</v>
      </c>
      <c r="D285" s="46">
        <f>IF(OR($A285="",$B285=""),"",A285*'MPTO_working_2-way'!$G284)</f>
        <v>2.2716763005780347</v>
      </c>
      <c r="E285" s="48">
        <f>IF(OR($A285="",$B285=""),"",B285*'MPTO_working_2-way'!$G284)</f>
        <v>1.7863636363636364</v>
      </c>
      <c r="F285" s="46">
        <f>IF(OR($A285="",$B285=""),"",'MPTO_working_2-way'!D284)</f>
        <v>2.2817745803357314</v>
      </c>
      <c r="G285" s="48">
        <f>IF(OR($A285="",$B285=""),"",'MPTO_working_2-way'!E284)</f>
        <v>1.7801683816651075</v>
      </c>
      <c r="H285" s="46">
        <f>IF(OR($A285="",$B285=""),"",'OddsRatio_working_2-way'!M284)</f>
        <v>2.2821215295120645</v>
      </c>
      <c r="I285" s="46">
        <f>IF(OR($A285="",$B285=""),"",'OddsRatio_working_2-way'!N284)</f>
        <v>1.7799572637865058</v>
      </c>
      <c r="J285" s="46">
        <f>IF('Log_working_2-way'!$D284="","",A285^('Log_working_2-way'!$D284))</f>
        <v>2.2867575998445693</v>
      </c>
      <c r="K285" s="48">
        <f>IF('Log_working_2-way'!$D284="","",B285^('Log_working_2-way'!$D284))</f>
        <v>1.7771471488652957</v>
      </c>
      <c r="L285" s="55">
        <f t="shared" si="47"/>
        <v>0.44020356234096691</v>
      </c>
      <c r="M285" s="55">
        <f t="shared" si="48"/>
        <v>0.55979643765903309</v>
      </c>
      <c r="N285" s="56">
        <v>193</v>
      </c>
      <c r="O285" s="56">
        <f t="shared" si="49"/>
        <v>105.27272727272728</v>
      </c>
      <c r="P285" s="56">
        <f t="shared" si="50"/>
        <v>81.439306358381501</v>
      </c>
      <c r="Q285" s="56">
        <f t="shared" si="51"/>
        <v>111.5606936416185</v>
      </c>
      <c r="R285" s="56">
        <f t="shared" si="52"/>
        <v>87.72727272727272</v>
      </c>
      <c r="S285" s="57">
        <f t="shared" si="53"/>
        <v>-6.2879663688912188</v>
      </c>
      <c r="T285" s="57">
        <f t="shared" si="54"/>
        <v>-6.2879663688912188</v>
      </c>
      <c r="U285" t="s">
        <v>443</v>
      </c>
      <c r="V285" t="s">
        <v>234</v>
      </c>
      <c r="X285" t="s">
        <v>515</v>
      </c>
    </row>
    <row r="286" spans="1:24" ht="15" x14ac:dyDescent="0.25">
      <c r="A286">
        <v>1.47</v>
      </c>
      <c r="B286">
        <v>2.85</v>
      </c>
      <c r="C286" s="45">
        <f t="shared" si="46"/>
        <v>3.1149301825993625E-2</v>
      </c>
      <c r="D286" s="46">
        <f>IF(OR($A286="",$B286=""),"",A286*'MPTO_working_2-way'!$G285)</f>
        <v>1.5157894736842106</v>
      </c>
      <c r="E286" s="48">
        <f>IF(OR($A286="",$B286=""),"",B286*'MPTO_working_2-way'!$G285)</f>
        <v>2.9387755102040818</v>
      </c>
      <c r="F286" s="46">
        <f>IF(OR($A286="",$B286=""),"",'MPTO_working_2-way'!D285)</f>
        <v>1.5044438459466738</v>
      </c>
      <c r="G286" s="48">
        <f>IF(OR($A286="",$B286=""),"",'MPTO_working_2-way'!E285)</f>
        <v>2.9823812066203956</v>
      </c>
      <c r="H286" s="46">
        <f>IF(OR($A286="",$B286=""),"",'OddsRatio_working_2-way'!M285)</f>
        <v>1.5040377506239528</v>
      </c>
      <c r="I286" s="46">
        <f>IF(OR($A286="",$B286=""),"",'OddsRatio_working_2-way'!N285)</f>
        <v>2.9839783801155599</v>
      </c>
      <c r="J286" s="46">
        <f>IF('Log_working_2-way'!$D285="","",A286^('Log_working_2-way'!$D285))</f>
        <v>1.498848018248756</v>
      </c>
      <c r="K286" s="48">
        <f>IF('Log_working_2-way'!$D285="","",B286^('Log_working_2-way'!$D285))</f>
        <v>3.0046185680168516</v>
      </c>
      <c r="L286" s="55">
        <f t="shared" si="47"/>
        <v>0.65972222222222221</v>
      </c>
      <c r="M286" s="55">
        <f t="shared" si="48"/>
        <v>0.34027777777777773</v>
      </c>
      <c r="N286" s="56">
        <v>194</v>
      </c>
      <c r="O286" s="56">
        <f t="shared" si="49"/>
        <v>62.027210884353742</v>
      </c>
      <c r="P286" s="56">
        <f t="shared" si="50"/>
        <v>125.92982456140349</v>
      </c>
      <c r="Q286" s="56">
        <f t="shared" si="51"/>
        <v>68.070175438596493</v>
      </c>
      <c r="R286" s="56">
        <f t="shared" si="52"/>
        <v>131.97278911564626</v>
      </c>
      <c r="S286" s="57">
        <f t="shared" si="53"/>
        <v>-6.0429645542427508</v>
      </c>
      <c r="T286" s="57">
        <f t="shared" si="54"/>
        <v>-6.0429645542427721</v>
      </c>
      <c r="U286" t="s">
        <v>445</v>
      </c>
      <c r="V286" t="s">
        <v>434</v>
      </c>
      <c r="X286" t="s">
        <v>515</v>
      </c>
    </row>
    <row r="287" spans="1:24" ht="15" x14ac:dyDescent="0.25">
      <c r="A287">
        <v>1.66</v>
      </c>
      <c r="B287">
        <v>2.35</v>
      </c>
      <c r="C287" s="45">
        <f t="shared" si="46"/>
        <v>2.7941553447834E-2</v>
      </c>
      <c r="D287" s="46">
        <f>IF(OR($A287="",$B287=""),"",A287*'MPTO_working_2-way'!$G286)</f>
        <v>1.7063829787234044</v>
      </c>
      <c r="E287" s="48">
        <f>IF(OR($A287="",$B287=""),"",B287*'MPTO_working_2-way'!$G286)</f>
        <v>2.4156626506024099</v>
      </c>
      <c r="F287" s="46">
        <f>IF(OR($A287="",$B287=""),"",'MPTO_working_2-way'!D286)</f>
        <v>1.6994118928338053</v>
      </c>
      <c r="G287" s="48">
        <f>IF(OR($A287="",$B287=""),"",'MPTO_working_2-way'!E286)</f>
        <v>2.4297726564933044</v>
      </c>
      <c r="H287" s="46">
        <f>IF(OR($A287="",$B287=""),"",'OddsRatio_working_2-way'!M286)</f>
        <v>1.6992058987801013</v>
      </c>
      <c r="I287" s="46">
        <f>IF(OR($A287="",$B287=""),"",'OddsRatio_working_2-way'!N286)</f>
        <v>2.4301938838683887</v>
      </c>
      <c r="J287" s="46">
        <f>IF('Log_working_2-way'!$D286="","",A287^('Log_working_2-way'!$D286))</f>
        <v>1.6960505987873902</v>
      </c>
      <c r="K287" s="48">
        <f>IF('Log_working_2-way'!$D286="","",B287^('Log_working_2-way'!$D286))</f>
        <v>2.4366771636172895</v>
      </c>
      <c r="L287" s="55">
        <f t="shared" si="47"/>
        <v>0.5860349127182044</v>
      </c>
      <c r="M287" s="55">
        <f t="shared" si="48"/>
        <v>0.41396508728179549</v>
      </c>
      <c r="N287" s="56">
        <v>195</v>
      </c>
      <c r="O287" s="56">
        <f t="shared" si="49"/>
        <v>77.53012048192771</v>
      </c>
      <c r="P287" s="56">
        <f t="shared" si="50"/>
        <v>112.02127659574468</v>
      </c>
      <c r="Q287" s="56">
        <f t="shared" si="51"/>
        <v>82.978723404255319</v>
      </c>
      <c r="R287" s="56">
        <f t="shared" si="52"/>
        <v>117.4698795180723</v>
      </c>
      <c r="S287" s="57">
        <f t="shared" si="53"/>
        <v>-5.4486029223276091</v>
      </c>
      <c r="T287" s="57">
        <f t="shared" si="54"/>
        <v>-5.4486029223276233</v>
      </c>
      <c r="U287" t="s">
        <v>333</v>
      </c>
      <c r="V287" t="s">
        <v>334</v>
      </c>
      <c r="X287" t="s">
        <v>515</v>
      </c>
    </row>
    <row r="288" spans="1:24" ht="15" x14ac:dyDescent="0.25">
      <c r="A288">
        <v>1.32</v>
      </c>
      <c r="B288">
        <v>3.33</v>
      </c>
      <c r="C288" s="45">
        <f t="shared" si="46"/>
        <v>5.7876057876057985E-2</v>
      </c>
      <c r="D288" s="46">
        <f>IF(OR($A288="",$B288=""),"",A288*'MPTO_working_2-way'!$G287)</f>
        <v>1.3963963963963966</v>
      </c>
      <c r="E288" s="48">
        <f>IF(OR($A288="",$B288=""),"",B288*'MPTO_working_2-way'!$G287)</f>
        <v>3.5227272727272734</v>
      </c>
      <c r="F288" s="46">
        <f>IF(OR($A288="",$B288=""),"",'MPTO_working_2-way'!D287)</f>
        <v>1.3724241288872239</v>
      </c>
      <c r="G288" s="48">
        <f>IF(OR($A288="",$B288=""),"",'MPTO_working_2-way'!E287)</f>
        <v>3.6851106639839042</v>
      </c>
      <c r="H288" s="46">
        <f>IF(OR($A288="",$B288=""),"",'OddsRatio_working_2-way'!M287)</f>
        <v>1.3705928436896637</v>
      </c>
      <c r="I288" s="46">
        <f>IF(OR($A288="",$B288=""),"",'OddsRatio_working_2-way'!N287)</f>
        <v>3.6983791431153641</v>
      </c>
      <c r="J288" s="46">
        <f>IF('Log_working_2-way'!$D287="","",A288^('Log_working_2-way'!$D287))</f>
        <v>1.3593904883211112</v>
      </c>
      <c r="K288" s="48">
        <f>IF('Log_working_2-way'!$D287="","",B288^('Log_working_2-way'!$D287))</f>
        <v>3.7824887758651968</v>
      </c>
      <c r="L288" s="55">
        <f t="shared" si="47"/>
        <v>0.71612903225806446</v>
      </c>
      <c r="M288" s="55">
        <f t="shared" si="48"/>
        <v>0.28387096774193543</v>
      </c>
      <c r="N288" s="56">
        <v>196</v>
      </c>
      <c r="O288" s="56">
        <f t="shared" si="49"/>
        <v>47.515151515151537</v>
      </c>
      <c r="P288" s="56">
        <f t="shared" si="50"/>
        <v>137.14114114114116</v>
      </c>
      <c r="Q288" s="56">
        <f t="shared" si="51"/>
        <v>58.858858858858859</v>
      </c>
      <c r="R288" s="56">
        <f t="shared" si="52"/>
        <v>148.48484848484847</v>
      </c>
      <c r="S288" s="57">
        <f t="shared" si="53"/>
        <v>-11.343707343707322</v>
      </c>
      <c r="T288" s="57">
        <f t="shared" si="54"/>
        <v>-11.343707343707308</v>
      </c>
      <c r="U288" t="s">
        <v>444</v>
      </c>
      <c r="V288" t="s">
        <v>436</v>
      </c>
      <c r="X288" t="s">
        <v>515</v>
      </c>
    </row>
    <row r="289" spans="1:24" ht="15" x14ac:dyDescent="0.25">
      <c r="A289">
        <v>2.2000000000000002</v>
      </c>
      <c r="B289">
        <v>1.74</v>
      </c>
      <c r="C289" s="45">
        <f t="shared" si="46"/>
        <v>2.925809822361547E-2</v>
      </c>
      <c r="D289" s="46">
        <f>IF(OR($A289="",$B289=""),"",A289*'MPTO_working_2-way'!$G288)</f>
        <v>2.264367816091954</v>
      </c>
      <c r="E289" s="48">
        <f>IF(OR($A289="",$B289=""),"",B289*'MPTO_working_2-way'!$G288)</f>
        <v>1.790909090909091</v>
      </c>
      <c r="F289" s="46">
        <f>IF(OR($A289="",$B289=""),"",'MPTO_working_2-way'!D288)</f>
        <v>2.2731591448931119</v>
      </c>
      <c r="G289" s="48">
        <f>IF(OR($A289="",$B289=""),"",'MPTO_working_2-way'!E288)</f>
        <v>1.78544776119403</v>
      </c>
      <c r="H289" s="46">
        <f>IF(OR($A289="",$B289=""),"",'OddsRatio_working_2-way'!M288)</f>
        <v>2.2734290799340271</v>
      </c>
      <c r="I289" s="46">
        <f>IF(OR($A289="",$B289=""),"",'OddsRatio_working_2-way'!N288)</f>
        <v>1.7852812659593167</v>
      </c>
      <c r="J289" s="46">
        <f>IF('Log_working_2-way'!$D288="","",A289^('Log_working_2-way'!$D288))</f>
        <v>2.2774497365044657</v>
      </c>
      <c r="K289" s="48">
        <f>IF('Log_working_2-way'!$D288="","",B289^('Log_working_2-way'!$D288))</f>
        <v>1.7828096647750074</v>
      </c>
      <c r="L289" s="55">
        <f t="shared" si="47"/>
        <v>0.44162436548223349</v>
      </c>
      <c r="M289" s="55">
        <f t="shared" si="48"/>
        <v>0.55837563451776651</v>
      </c>
      <c r="N289" s="56">
        <v>197</v>
      </c>
      <c r="O289" s="56">
        <f t="shared" si="49"/>
        <v>107.45454545454547</v>
      </c>
      <c r="P289" s="56">
        <f t="shared" si="50"/>
        <v>83.781609195402282</v>
      </c>
      <c r="Q289" s="56">
        <f t="shared" si="51"/>
        <v>113.21839080459769</v>
      </c>
      <c r="R289" s="56">
        <f t="shared" si="52"/>
        <v>89.545454545454547</v>
      </c>
      <c r="S289" s="57">
        <f t="shared" si="53"/>
        <v>-5.7638453500522218</v>
      </c>
      <c r="T289" s="57">
        <f t="shared" si="54"/>
        <v>-5.7638453500522644</v>
      </c>
      <c r="U289" t="s">
        <v>433</v>
      </c>
      <c r="V289" t="s">
        <v>332</v>
      </c>
      <c r="X289" t="s">
        <v>515</v>
      </c>
    </row>
    <row r="290" spans="1:24" ht="15" x14ac:dyDescent="0.25">
      <c r="A290">
        <v>2.2999999999999998</v>
      </c>
      <c r="B290">
        <v>1.62</v>
      </c>
      <c r="C290" s="45">
        <f t="shared" si="46"/>
        <v>5.2066559312936134E-2</v>
      </c>
      <c r="D290" s="46">
        <f>IF(OR($A290="",$B290=""),"",A290*'MPTO_working_2-way'!$G289)</f>
        <v>2.4197530864197527</v>
      </c>
      <c r="E290" s="48">
        <f>IF(OR($A290="",$B290=""),"",B290*'MPTO_working_2-way'!$G289)</f>
        <v>1.7043478260869567</v>
      </c>
      <c r="F290" s="46">
        <f>IF(OR($A290="",$B290=""),"",'MPTO_working_2-way'!D289)</f>
        <v>2.4464871963230466</v>
      </c>
      <c r="G290" s="48">
        <f>IF(OR($A290="",$B290=""),"",'MPTO_working_2-way'!E289)</f>
        <v>1.6913300045392647</v>
      </c>
      <c r="H290" s="46">
        <f>IF(OR($A290="",$B290=""),"",'OddsRatio_working_2-way'!M289)</f>
        <v>2.4480242379008672</v>
      </c>
      <c r="I290" s="46">
        <f>IF(OR($A290="",$B290=""),"",'OddsRatio_working_2-way'!N289)</f>
        <v>1.6905961749988752</v>
      </c>
      <c r="J290" s="46">
        <f>IF('Log_working_2-way'!$D289="","",A290^('Log_working_2-way'!$D289))</f>
        <v>2.4606732094544723</v>
      </c>
      <c r="K290" s="48">
        <f>IF('Log_working_2-way'!$D289="","",B290^('Log_working_2-way'!$D289))</f>
        <v>1.6846158288692634</v>
      </c>
      <c r="L290" s="55">
        <f t="shared" si="47"/>
        <v>0.41326530612244905</v>
      </c>
      <c r="M290" s="55">
        <f t="shared" si="48"/>
        <v>0.58673469387755095</v>
      </c>
      <c r="N290" s="56">
        <v>198</v>
      </c>
      <c r="O290" s="56">
        <f t="shared" si="49"/>
        <v>111.91304347826087</v>
      </c>
      <c r="P290" s="56">
        <f t="shared" si="50"/>
        <v>75.7777777777778</v>
      </c>
      <c r="Q290" s="56">
        <f t="shared" si="51"/>
        <v>122.22222222222221</v>
      </c>
      <c r="R290" s="56">
        <f t="shared" si="52"/>
        <v>86.08695652173914</v>
      </c>
      <c r="S290" s="57">
        <f t="shared" si="53"/>
        <v>-10.30917874396134</v>
      </c>
      <c r="T290" s="57">
        <f t="shared" si="54"/>
        <v>-10.30917874396134</v>
      </c>
      <c r="U290" t="s">
        <v>92</v>
      </c>
      <c r="V290" t="s">
        <v>89</v>
      </c>
      <c r="X290" t="s">
        <v>515</v>
      </c>
    </row>
    <row r="291" spans="1:24" ht="15" x14ac:dyDescent="0.25">
      <c r="A291">
        <v>1.75</v>
      </c>
      <c r="B291">
        <v>2.1800000000000002</v>
      </c>
      <c r="C291" s="45">
        <f t="shared" si="46"/>
        <v>3.0144167758846541E-2</v>
      </c>
      <c r="D291" s="46">
        <f>IF(OR($A291="",$B291=""),"",A291*'MPTO_working_2-way'!$G290)</f>
        <v>1.8027522935779814</v>
      </c>
      <c r="E291" s="48">
        <f>IF(OR($A291="",$B291=""),"",B291*'MPTO_working_2-way'!$G290)</f>
        <v>2.2457142857142856</v>
      </c>
      <c r="F291" s="46">
        <f>IF(OR($A291="",$B291=""),"",'MPTO_working_2-way'!D290)</f>
        <v>1.797408716136631</v>
      </c>
      <c r="G291" s="48">
        <f>IF(OR($A291="",$B291=""),"",'MPTO_working_2-way'!E290)</f>
        <v>2.2540620384047267</v>
      </c>
      <c r="H291" s="46">
        <f>IF(OR($A291="",$B291=""),"",'OddsRatio_working_2-way'!M290)</f>
        <v>1.797241005179101</v>
      </c>
      <c r="I291" s="46">
        <f>IF(OR($A291="",$B291=""),"",'OddsRatio_working_2-way'!N290)</f>
        <v>2.2543258481484516</v>
      </c>
      <c r="J291" s="46">
        <f>IF('Log_working_2-way'!$D290="","",A291^('Log_working_2-way'!$D290))</f>
        <v>1.7948212842092994</v>
      </c>
      <c r="K291" s="48">
        <f>IF('Log_working_2-way'!$D290="","",B291^('Log_working_2-way'!$D290))</f>
        <v>2.2581444657647705</v>
      </c>
      <c r="L291" s="55">
        <f t="shared" si="47"/>
        <v>0.55470737913486012</v>
      </c>
      <c r="M291" s="55">
        <f t="shared" si="48"/>
        <v>0.44529262086513999</v>
      </c>
      <c r="N291" s="56">
        <v>199</v>
      </c>
      <c r="O291" s="56">
        <f t="shared" si="49"/>
        <v>85.285714285714278</v>
      </c>
      <c r="P291" s="56">
        <f t="shared" si="50"/>
        <v>107.71559633027525</v>
      </c>
      <c r="Q291" s="56">
        <f t="shared" si="51"/>
        <v>91.284403669724767</v>
      </c>
      <c r="R291" s="56">
        <f t="shared" si="52"/>
        <v>113.71428571428571</v>
      </c>
      <c r="S291" s="57">
        <f t="shared" si="53"/>
        <v>-5.9986893840104898</v>
      </c>
      <c r="T291" s="57">
        <f t="shared" si="54"/>
        <v>-5.9986893840104614</v>
      </c>
      <c r="U291" t="s">
        <v>53</v>
      </c>
      <c r="V291" t="s">
        <v>98</v>
      </c>
      <c r="X291" t="s">
        <v>515</v>
      </c>
    </row>
    <row r="292" spans="1:24" ht="15" x14ac:dyDescent="0.25">
      <c r="A292">
        <v>1.78</v>
      </c>
      <c r="B292">
        <v>2.14</v>
      </c>
      <c r="C292" s="45">
        <f t="shared" si="46"/>
        <v>2.908747243515708E-2</v>
      </c>
      <c r="D292" s="46">
        <f>IF(OR($A292="",$B292=""),"",A292*'MPTO_working_2-way'!$G291)</f>
        <v>1.8317757009345796</v>
      </c>
      <c r="E292" s="48">
        <f>IF(OR($A292="",$B292=""),"",B292*'MPTO_working_2-way'!$G291)</f>
        <v>2.2022471910112364</v>
      </c>
      <c r="F292" s="46">
        <f>IF(OR($A292="",$B292=""),"",'MPTO_working_2-way'!D291)</f>
        <v>1.8273049985608751</v>
      </c>
      <c r="G292" s="48">
        <f>IF(OR($A292="",$B292=""),"",'MPTO_working_2-way'!E291)</f>
        <v>2.2087440565928333</v>
      </c>
      <c r="H292" s="46">
        <f>IF(OR($A292="",$B292=""),"",'OddsRatio_working_2-way'!M291)</f>
        <v>1.8271701918685113</v>
      </c>
      <c r="I292" s="46">
        <f>IF(OR($A292="",$B292=""),"",'OddsRatio_working_2-way'!N291)</f>
        <v>2.2089410496539781</v>
      </c>
      <c r="J292" s="46">
        <f>IF('Log_working_2-way'!$D291="","",A292^('Log_working_2-way'!$D291))</f>
        <v>1.8251471689098502</v>
      </c>
      <c r="K292" s="48">
        <f>IF('Log_working_2-way'!$D291="","",B292^('Log_working_2-way'!$D291))</f>
        <v>2.2119050245559748</v>
      </c>
      <c r="L292" s="55">
        <f t="shared" si="47"/>
        <v>0.54591836734693866</v>
      </c>
      <c r="M292" s="55">
        <f t="shared" si="48"/>
        <v>0.45408163265306112</v>
      </c>
      <c r="N292" s="56">
        <v>200</v>
      </c>
      <c r="O292" s="56">
        <f t="shared" si="49"/>
        <v>87.640449438202253</v>
      </c>
      <c r="P292" s="56">
        <f t="shared" si="50"/>
        <v>106.54205607476635</v>
      </c>
      <c r="Q292" s="56">
        <f t="shared" si="51"/>
        <v>93.45794392523365</v>
      </c>
      <c r="R292" s="56">
        <f t="shared" si="52"/>
        <v>112.35955056179776</v>
      </c>
      <c r="S292" s="57">
        <f t="shared" si="53"/>
        <v>-5.8174944870313965</v>
      </c>
      <c r="T292" s="57">
        <f t="shared" si="54"/>
        <v>-5.8174944870314107</v>
      </c>
      <c r="U292" t="s">
        <v>94</v>
      </c>
      <c r="V292" t="s">
        <v>101</v>
      </c>
      <c r="X292" t="s">
        <v>515</v>
      </c>
    </row>
    <row r="293" spans="1:24" ht="15" x14ac:dyDescent="0.25">
      <c r="A293">
        <v>1.66</v>
      </c>
      <c r="B293">
        <v>2.35</v>
      </c>
      <c r="C293" s="45">
        <f t="shared" si="46"/>
        <v>2.7941553447834E-2</v>
      </c>
      <c r="D293" s="46">
        <f>IF(OR($A293="",$B293=""),"",A293*'MPTO_working_2-way'!$G292)</f>
        <v>1.7063829787234044</v>
      </c>
      <c r="E293" s="48">
        <f>IF(OR($A293="",$B293=""),"",B293*'MPTO_working_2-way'!$G292)</f>
        <v>2.4156626506024099</v>
      </c>
      <c r="F293" s="46">
        <f>IF(OR($A293="",$B293=""),"",'MPTO_working_2-way'!D292)</f>
        <v>1.6994118928338053</v>
      </c>
      <c r="G293" s="48">
        <f>IF(OR($A293="",$B293=""),"",'MPTO_working_2-way'!E292)</f>
        <v>2.4297726564933044</v>
      </c>
      <c r="H293" s="46">
        <f>IF(OR($A293="",$B293=""),"",'OddsRatio_working_2-way'!M292)</f>
        <v>1.6992058987801013</v>
      </c>
      <c r="I293" s="46">
        <f>IF(OR($A293="",$B293=""),"",'OddsRatio_working_2-way'!N292)</f>
        <v>2.4301938838683887</v>
      </c>
      <c r="J293" s="46">
        <f>IF('Log_working_2-way'!$D292="","",A293^('Log_working_2-way'!$D292))</f>
        <v>1.6960505987873902</v>
      </c>
      <c r="K293" s="48">
        <f>IF('Log_working_2-way'!$D292="","",B293^('Log_working_2-way'!$D292))</f>
        <v>2.4366771636172895</v>
      </c>
      <c r="L293" s="55">
        <f t="shared" si="47"/>
        <v>0.5860349127182044</v>
      </c>
      <c r="M293" s="55">
        <f t="shared" si="48"/>
        <v>0.41396508728179549</v>
      </c>
      <c r="N293" s="56">
        <v>201</v>
      </c>
      <c r="O293" s="56">
        <f t="shared" si="49"/>
        <v>79.9156626506024</v>
      </c>
      <c r="P293" s="56">
        <f t="shared" si="50"/>
        <v>115.46808510638299</v>
      </c>
      <c r="Q293" s="56">
        <f t="shared" si="51"/>
        <v>85.531914893617028</v>
      </c>
      <c r="R293" s="56">
        <f t="shared" si="52"/>
        <v>121.0843373493976</v>
      </c>
      <c r="S293" s="57">
        <f t="shared" si="53"/>
        <v>-5.6162522430146282</v>
      </c>
      <c r="T293" s="57">
        <f t="shared" si="54"/>
        <v>-5.616252243014614</v>
      </c>
      <c r="U293" t="s">
        <v>96</v>
      </c>
      <c r="V293" t="s">
        <v>52</v>
      </c>
      <c r="X293" t="s">
        <v>515</v>
      </c>
    </row>
    <row r="294" spans="1:24" ht="15" x14ac:dyDescent="0.25">
      <c r="A294">
        <v>1.72</v>
      </c>
      <c r="B294">
        <v>2.23</v>
      </c>
      <c r="C294" s="45">
        <f t="shared" si="46"/>
        <v>2.982584211075201E-2</v>
      </c>
      <c r="D294" s="46">
        <f>IF(OR($A294="",$B294=""),"",A294*'MPTO_working_2-way'!$G293)</f>
        <v>1.7713004484304935</v>
      </c>
      <c r="E294" s="48">
        <f>IF(OR($A294="",$B294=""),"",B294*'MPTO_working_2-way'!$G293)</f>
        <v>2.2965116279069768</v>
      </c>
      <c r="F294" s="46">
        <f>IF(OR($A294="",$B294=""),"",'MPTO_working_2-way'!D293)</f>
        <v>1.7652798232695142</v>
      </c>
      <c r="G294" s="48">
        <f>IF(OR($A294="",$B294=""),"",'MPTO_working_2-way'!E293)</f>
        <v>2.3067115708443593</v>
      </c>
      <c r="H294" s="46">
        <f>IF(OR($A294="",$B294=""),"",'OddsRatio_working_2-way'!M293)</f>
        <v>1.7650920556760061</v>
      </c>
      <c r="I294" s="46">
        <f>IF(OR($A294="",$B294=""),"",'OddsRatio_working_2-way'!N293)</f>
        <v>2.3070322617798436</v>
      </c>
      <c r="J294" s="46">
        <f>IF('Log_working_2-way'!$D293="","",A294^('Log_working_2-way'!$D293))</f>
        <v>1.7623660397486636</v>
      </c>
      <c r="K294" s="48">
        <f>IF('Log_working_2-way'!$D293="","",B294^('Log_working_2-way'!$D293))</f>
        <v>2.3117058576345526</v>
      </c>
      <c r="L294" s="55">
        <f t="shared" si="47"/>
        <v>0.56455696202531636</v>
      </c>
      <c r="M294" s="55">
        <f t="shared" si="48"/>
        <v>0.43544303797468353</v>
      </c>
      <c r="N294" s="56">
        <v>202</v>
      </c>
      <c r="O294" s="56">
        <f t="shared" si="49"/>
        <v>84.558139534883722</v>
      </c>
      <c r="P294" s="56">
        <f t="shared" si="50"/>
        <v>111.41704035874439</v>
      </c>
      <c r="Q294" s="56">
        <f t="shared" si="51"/>
        <v>90.582959641255613</v>
      </c>
      <c r="R294" s="56">
        <f t="shared" si="52"/>
        <v>117.44186046511629</v>
      </c>
      <c r="S294" s="57">
        <f t="shared" si="53"/>
        <v>-6.0248201063718909</v>
      </c>
      <c r="T294" s="57">
        <f t="shared" si="54"/>
        <v>-6.0248201063719051</v>
      </c>
      <c r="U294" t="s">
        <v>143</v>
      </c>
      <c r="V294" t="s">
        <v>97</v>
      </c>
      <c r="X294" t="s">
        <v>515</v>
      </c>
    </row>
    <row r="295" spans="1:24" ht="15" x14ac:dyDescent="0.25">
      <c r="A295">
        <v>1.76</v>
      </c>
      <c r="B295">
        <v>2.17</v>
      </c>
      <c r="C295" s="45">
        <f t="shared" si="46"/>
        <v>2.9011311269375728E-2</v>
      </c>
      <c r="D295" s="46">
        <f>IF(OR($A295="",$B295=""),"",A295*'MPTO_working_2-way'!$G294)</f>
        <v>1.8110599078341012</v>
      </c>
      <c r="E295" s="48">
        <f>IF(OR($A295="",$B295=""),"",B295*'MPTO_working_2-way'!$G294)</f>
        <v>2.2329545454545454</v>
      </c>
      <c r="F295" s="46">
        <f>IF(OR($A295="",$B295=""),"",'MPTO_working_2-way'!D294)</f>
        <v>1.8061099025820484</v>
      </c>
      <c r="G295" s="48">
        <f>IF(OR($A295="",$B295=""),"",'MPTO_working_2-way'!E294)</f>
        <v>2.2405256365129644</v>
      </c>
      <c r="H295" s="46">
        <f>IF(OR($A295="",$B295=""),"",'OddsRatio_working_2-way'!M294)</f>
        <v>1.8059606997693183</v>
      </c>
      <c r="I295" s="46">
        <f>IF(OR($A295="",$B295=""),"",'OddsRatio_working_2-way'!N294)</f>
        <v>2.2407552878027661</v>
      </c>
      <c r="J295" s="46">
        <f>IF('Log_working_2-way'!$D294="","",A295^('Log_working_2-way'!$D294))</f>
        <v>1.8037209689479914</v>
      </c>
      <c r="K295" s="48">
        <f>IF('Log_working_2-way'!$D294="","",B295^('Log_working_2-way'!$D294))</f>
        <v>2.2442129030289037</v>
      </c>
      <c r="L295" s="55">
        <f t="shared" si="47"/>
        <v>0.55216284987277364</v>
      </c>
      <c r="M295" s="55">
        <f t="shared" si="48"/>
        <v>0.44783715012722647</v>
      </c>
      <c r="N295" s="56">
        <v>203</v>
      </c>
      <c r="O295" s="56">
        <f t="shared" si="49"/>
        <v>87.659090909090935</v>
      </c>
      <c r="P295" s="56">
        <f t="shared" si="50"/>
        <v>109.45161290322581</v>
      </c>
      <c r="Q295" s="56">
        <f t="shared" si="51"/>
        <v>93.548387096774192</v>
      </c>
      <c r="R295" s="56">
        <f t="shared" si="52"/>
        <v>115.34090909090911</v>
      </c>
      <c r="S295" s="57">
        <f t="shared" si="53"/>
        <v>-5.8892961876832572</v>
      </c>
      <c r="T295" s="57">
        <f t="shared" si="54"/>
        <v>-5.8892961876832999</v>
      </c>
      <c r="U295" t="s">
        <v>103</v>
      </c>
      <c r="V295" t="s">
        <v>95</v>
      </c>
      <c r="X295" t="s">
        <v>515</v>
      </c>
    </row>
    <row r="296" spans="1:24" ht="15" x14ac:dyDescent="0.25">
      <c r="A296">
        <v>1.63</v>
      </c>
      <c r="B296">
        <v>2.41</v>
      </c>
      <c r="C296" s="45">
        <f t="shared" si="46"/>
        <v>2.8434691851436877E-2</v>
      </c>
      <c r="D296" s="46">
        <f>IF(OR($A296="",$B296=""),"",A296*'MPTO_working_2-way'!$G295)</f>
        <v>1.6763485477178419</v>
      </c>
      <c r="E296" s="48">
        <f>IF(OR($A296="",$B296=""),"",B296*'MPTO_working_2-way'!$G295)</f>
        <v>2.4785276073619631</v>
      </c>
      <c r="F296" s="46">
        <f>IF(OR($A296="",$B296=""),"",'MPTO_working_2-way'!D295)</f>
        <v>1.6686702206741284</v>
      </c>
      <c r="G296" s="48">
        <f>IF(OR($A296="",$B296=""),"",'MPTO_working_2-way'!E295)</f>
        <v>2.4955055109106499</v>
      </c>
      <c r="H296" s="46">
        <f>IF(OR($A296="",$B296=""),"",'OddsRatio_working_2-way'!M295)</f>
        <v>1.6684373647831916</v>
      </c>
      <c r="I296" s="46">
        <f>IF(OR($A296="",$B296=""),"",'OddsRatio_working_2-way'!N295)</f>
        <v>2.4960264830861911</v>
      </c>
      <c r="J296" s="46">
        <f>IF('Log_working_2-way'!$D295="","",A296^('Log_working_2-way'!$D295))</f>
        <v>1.6649584147953032</v>
      </c>
      <c r="K296" s="48">
        <f>IF('Log_working_2-way'!$D295="","",B296^('Log_working_2-way'!$D295))</f>
        <v>2.5038534406814188</v>
      </c>
      <c r="L296" s="55">
        <f t="shared" si="47"/>
        <v>0.59653465346534673</v>
      </c>
      <c r="M296" s="55">
        <f t="shared" si="48"/>
        <v>0.40346534653465349</v>
      </c>
      <c r="N296" s="56">
        <v>204</v>
      </c>
      <c r="O296" s="56">
        <f t="shared" si="49"/>
        <v>78.846625766871156</v>
      </c>
      <c r="P296" s="56">
        <f t="shared" si="50"/>
        <v>119.35269709543569</v>
      </c>
      <c r="Q296" s="56">
        <f t="shared" si="51"/>
        <v>84.647302904564313</v>
      </c>
      <c r="R296" s="56">
        <f t="shared" si="52"/>
        <v>125.15337423312883</v>
      </c>
      <c r="S296" s="57">
        <f t="shared" si="53"/>
        <v>-5.8006771376931567</v>
      </c>
      <c r="T296" s="57">
        <f t="shared" si="54"/>
        <v>-5.8006771376931425</v>
      </c>
      <c r="U296" t="s">
        <v>355</v>
      </c>
      <c r="V296" t="s">
        <v>100</v>
      </c>
      <c r="X296" t="s">
        <v>515</v>
      </c>
    </row>
    <row r="297" spans="1:24" ht="15" x14ac:dyDescent="0.25">
      <c r="A297">
        <v>1.82</v>
      </c>
      <c r="B297">
        <v>2.08</v>
      </c>
      <c r="C297" s="45">
        <f t="shared" si="46"/>
        <v>3.0219780219780112E-2</v>
      </c>
      <c r="D297" s="46">
        <f>IF(OR($A297="",$B297=""),"",A297*'MPTO_working_2-way'!$G296)</f>
        <v>1.8749999999999998</v>
      </c>
      <c r="E297" s="48">
        <f>IF(OR($A297="",$B297=""),"",B297*'MPTO_working_2-way'!$G296)</f>
        <v>2.1428571428571428</v>
      </c>
      <c r="F297" s="46">
        <f>IF(OR($A297="",$B297=""),"",'MPTO_working_2-way'!D296)</f>
        <v>1.8714652956298199</v>
      </c>
      <c r="G297" s="48">
        <f>IF(OR($A297="",$B297=""),"",'MPTO_working_2-way'!E296)</f>
        <v>2.1474926253687316</v>
      </c>
      <c r="H297" s="46">
        <f>IF(OR($A297="",$B297=""),"",'OddsRatio_working_2-way'!M296)</f>
        <v>1.8713548411865626</v>
      </c>
      <c r="I297" s="46">
        <f>IF(OR($A297="",$B297=""),"",'OddsRatio_working_2-way'!N296)</f>
        <v>2.1476380835140083</v>
      </c>
      <c r="J297" s="46">
        <f>IF('Log_working_2-way'!$D296="","",A297^('Log_working_2-way'!$D296))</f>
        <v>1.8697536002386808</v>
      </c>
      <c r="K297" s="48">
        <f>IF('Log_working_2-way'!$D296="","",B297^('Log_working_2-way'!$D296))</f>
        <v>2.1497509176455911</v>
      </c>
      <c r="L297" s="55">
        <f t="shared" si="47"/>
        <v>0.53333333333333344</v>
      </c>
      <c r="M297" s="55">
        <f t="shared" si="48"/>
        <v>0.46666666666666667</v>
      </c>
      <c r="N297" s="56">
        <v>205</v>
      </c>
      <c r="O297" s="56">
        <f t="shared" si="49"/>
        <v>92.362637362637358</v>
      </c>
      <c r="P297" s="56">
        <f t="shared" si="50"/>
        <v>106.44230769230769</v>
      </c>
      <c r="Q297" s="56">
        <f t="shared" si="51"/>
        <v>98.557692307692292</v>
      </c>
      <c r="R297" s="56">
        <f t="shared" si="52"/>
        <v>112.63736263736263</v>
      </c>
      <c r="S297" s="57">
        <f t="shared" si="53"/>
        <v>-6.1950549450549346</v>
      </c>
      <c r="T297" s="57">
        <f t="shared" si="54"/>
        <v>-6.1950549450549346</v>
      </c>
      <c r="U297" t="s">
        <v>142</v>
      </c>
      <c r="V297" t="s">
        <v>99</v>
      </c>
      <c r="X297" t="s">
        <v>515</v>
      </c>
    </row>
    <row r="298" spans="1:24" ht="15" x14ac:dyDescent="0.25">
      <c r="A298">
        <v>1.56</v>
      </c>
      <c r="B298">
        <v>2.59</v>
      </c>
      <c r="C298" s="45">
        <f t="shared" si="46"/>
        <v>2.7126027126027186E-2</v>
      </c>
      <c r="D298" s="46">
        <f>IF(OR($A298="",$B298=""),"",A298*'MPTO_working_2-way'!$G297)</f>
        <v>1.6023166023166024</v>
      </c>
      <c r="E298" s="48">
        <f>IF(OR($A298="",$B298=""),"",B298*'MPTO_working_2-way'!$G297)</f>
        <v>2.6602564102564101</v>
      </c>
      <c r="F298" s="46">
        <f>IF(OR($A298="",$B298=""),"",'MPTO_working_2-way'!D297)</f>
        <v>1.5937204165351848</v>
      </c>
      <c r="G298" s="48">
        <f>IF(OR($A298="",$B298=""),"",'MPTO_working_2-way'!E297)</f>
        <v>2.6842944459208082</v>
      </c>
      <c r="H298" s="46">
        <f>IF(OR($A298="",$B298=""),"",'OddsRatio_working_2-way'!M297)</f>
        <v>1.5934654647590165</v>
      </c>
      <c r="I298" s="46">
        <f>IF(OR($A298="",$B298=""),"",'OddsRatio_working_2-way'!N297)</f>
        <v>2.685018016012207</v>
      </c>
      <c r="J298" s="46">
        <f>IF('Log_working_2-way'!$D297="","",A298^('Log_working_2-way'!$D297))</f>
        <v>1.5895624969182185</v>
      </c>
      <c r="K298" s="48">
        <f>IF('Log_working_2-way'!$D297="","",B298^('Log_working_2-way'!$D297))</f>
        <v>2.6961730185132402</v>
      </c>
      <c r="L298" s="55">
        <f t="shared" si="47"/>
        <v>0.62409638554216862</v>
      </c>
      <c r="M298" s="55">
        <f t="shared" si="48"/>
        <v>0.37590361445783133</v>
      </c>
      <c r="N298" s="56">
        <v>206</v>
      </c>
      <c r="O298" s="56">
        <f t="shared" si="49"/>
        <v>73.948717948717956</v>
      </c>
      <c r="P298" s="56">
        <f t="shared" si="50"/>
        <v>126.46332046332046</v>
      </c>
      <c r="Q298" s="56">
        <f t="shared" si="51"/>
        <v>79.536679536679543</v>
      </c>
      <c r="R298" s="56">
        <f t="shared" si="52"/>
        <v>132.05128205128204</v>
      </c>
      <c r="S298" s="57">
        <f t="shared" si="53"/>
        <v>-5.5879615879615869</v>
      </c>
      <c r="T298" s="57">
        <f t="shared" si="54"/>
        <v>-5.5879615879615869</v>
      </c>
      <c r="U298" t="s">
        <v>114</v>
      </c>
      <c r="V298" t="s">
        <v>176</v>
      </c>
      <c r="X298" t="s">
        <v>515</v>
      </c>
    </row>
    <row r="299" spans="1:24" ht="15" x14ac:dyDescent="0.25">
      <c r="A299">
        <v>1.59</v>
      </c>
      <c r="B299">
        <v>2.42</v>
      </c>
      <c r="C299" s="45">
        <f t="shared" si="46"/>
        <v>4.21539581059307E-2</v>
      </c>
      <c r="D299" s="46">
        <f>IF(OR($A299="",$B299=""),"",A299*'MPTO_working_2-way'!$G298)</f>
        <v>1.6570247933884299</v>
      </c>
      <c r="E299" s="48">
        <f>IF(OR($A299="",$B299=""),"",B299*'MPTO_working_2-way'!$G298)</f>
        <v>2.5220125786163523</v>
      </c>
      <c r="F299" s="46">
        <f>IF(OR($A299="",$B299=""),"",'MPTO_working_2-way'!D298)</f>
        <v>1.6451323271623415</v>
      </c>
      <c r="G299" s="48">
        <f>IF(OR($A299="",$B299=""),"",'MPTO_working_2-way'!E298)</f>
        <v>2.5500695871164427</v>
      </c>
      <c r="H299" s="46">
        <f>IF(OR($A299="",$B299=""),"",'OddsRatio_working_2-way'!M298)</f>
        <v>1.6445874321971223</v>
      </c>
      <c r="I299" s="46">
        <f>IF(OR($A299="",$B299=""),"",'OddsRatio_working_2-way'!N298)</f>
        <v>2.5513799215591741</v>
      </c>
      <c r="J299" s="46">
        <f>IF('Log_working_2-way'!$D298="","",A299^('Log_working_2-way'!$D298))</f>
        <v>1.6391536337391139</v>
      </c>
      <c r="K299" s="48">
        <f>IF('Log_working_2-way'!$D298="","",B299^('Log_working_2-way'!$D298))</f>
        <v>2.5645690601012014</v>
      </c>
      <c r="L299" s="55">
        <f t="shared" si="47"/>
        <v>0.60349127182044882</v>
      </c>
      <c r="M299" s="55">
        <f t="shared" si="48"/>
        <v>0.39650872817955113</v>
      </c>
      <c r="N299" s="56">
        <v>207</v>
      </c>
      <c r="O299" s="56">
        <f t="shared" si="49"/>
        <v>76.811320754716974</v>
      </c>
      <c r="P299" s="56">
        <f t="shared" si="50"/>
        <v>121.46280991735537</v>
      </c>
      <c r="Q299" s="56">
        <f t="shared" si="51"/>
        <v>85.537190082644628</v>
      </c>
      <c r="R299" s="56">
        <f t="shared" si="52"/>
        <v>130.18867924528303</v>
      </c>
      <c r="S299" s="57">
        <f t="shared" si="53"/>
        <v>-8.7258693279276542</v>
      </c>
      <c r="T299" s="57">
        <f t="shared" si="54"/>
        <v>-8.7258693279276542</v>
      </c>
      <c r="U299" t="s">
        <v>418</v>
      </c>
      <c r="V299" t="s">
        <v>415</v>
      </c>
      <c r="X299" t="s">
        <v>516</v>
      </c>
    </row>
    <row r="300" spans="1:24" ht="15" x14ac:dyDescent="0.25">
      <c r="A300">
        <v>1.86</v>
      </c>
      <c r="B300">
        <v>2.0299999999999998</v>
      </c>
      <c r="C300" s="45">
        <f t="shared" si="46"/>
        <v>3.0245246040574214E-2</v>
      </c>
      <c r="D300" s="46">
        <f>IF(OR($A300="",$B300=""),"",A300*'MPTO_working_2-way'!$G299)</f>
        <v>1.9162561576354682</v>
      </c>
      <c r="E300" s="48">
        <f>IF(OR($A300="",$B300=""),"",B300*'MPTO_working_2-way'!$G299)</f>
        <v>2.0913978494623655</v>
      </c>
      <c r="F300" s="46">
        <f>IF(OR($A300="",$B300=""),"",'MPTO_working_2-way'!D299)</f>
        <v>1.9138324294186226</v>
      </c>
      <c r="G300" s="48">
        <f>IF(OR($A300="",$B300=""),"",'MPTO_working_2-way'!E299)</f>
        <v>2.0942925287037548</v>
      </c>
      <c r="H300" s="46">
        <f>IF(OR($A300="",$B300=""),"",'OddsRatio_working_2-way'!M299)</f>
        <v>1.9137567818137824</v>
      </c>
      <c r="I300" s="46">
        <f>IF(OR($A300="",$B300=""),"",'OddsRatio_working_2-way'!N299)</f>
        <v>2.0943831224048783</v>
      </c>
      <c r="J300" s="46">
        <f>IF('Log_working_2-way'!$D299="","",A300^('Log_working_2-way'!$D299))</f>
        <v>1.9126582447390832</v>
      </c>
      <c r="K300" s="48">
        <f>IF('Log_working_2-way'!$D299="","",B300^('Log_working_2-way'!$D299))</f>
        <v>2.0957003958101184</v>
      </c>
      <c r="L300" s="55">
        <f t="shared" si="47"/>
        <v>0.52185089974293053</v>
      </c>
      <c r="M300" s="55">
        <f t="shared" si="48"/>
        <v>0.47814910025706941</v>
      </c>
      <c r="N300" s="56">
        <v>208</v>
      </c>
      <c r="O300" s="56">
        <f t="shared" si="49"/>
        <v>96.172043010752674</v>
      </c>
      <c r="P300" s="56">
        <f t="shared" si="50"/>
        <v>105.53694581280787</v>
      </c>
      <c r="Q300" s="56">
        <f t="shared" si="51"/>
        <v>102.46305418719213</v>
      </c>
      <c r="R300" s="56">
        <f t="shared" si="52"/>
        <v>111.8279569892473</v>
      </c>
      <c r="S300" s="57">
        <f t="shared" si="53"/>
        <v>-6.2910111764394543</v>
      </c>
      <c r="T300" s="57">
        <f t="shared" si="54"/>
        <v>-6.2910111764394259</v>
      </c>
      <c r="U300" t="s">
        <v>431</v>
      </c>
      <c r="V300" t="s">
        <v>426</v>
      </c>
      <c r="X300" t="s">
        <v>516</v>
      </c>
    </row>
    <row r="301" spans="1:24" ht="15" x14ac:dyDescent="0.25">
      <c r="A301">
        <v>1.9</v>
      </c>
      <c r="B301">
        <v>2.0099999999999998</v>
      </c>
      <c r="C301" s="45">
        <f t="shared" si="46"/>
        <v>2.3828227284629522E-2</v>
      </c>
      <c r="D301" s="46">
        <f>IF(OR($A301="",$B301=""),"",A301*'MPTO_working_2-way'!$G300)</f>
        <v>1.9452736318407959</v>
      </c>
      <c r="E301" s="48">
        <f>IF(OR($A301="",$B301=""),"",B301*'MPTO_working_2-way'!$G300)</f>
        <v>2.0578947368421052</v>
      </c>
      <c r="F301" s="46">
        <f>IF(OR($A301="",$B301=""),"",'MPTO_working_2-way'!D300)</f>
        <v>1.9440061084245355</v>
      </c>
      <c r="G301" s="48">
        <f>IF(OR($A301="",$B301=""),"",'MPTO_working_2-way'!E300)</f>
        <v>2.05931517929361</v>
      </c>
      <c r="H301" s="46">
        <f>IF(OR($A301="",$B301=""),"",'OddsRatio_working_2-way'!M300)</f>
        <v>1.9439751632913294</v>
      </c>
      <c r="I301" s="46">
        <f>IF(OR($A301="",$B301=""),"",'OddsRatio_working_2-way'!N300)</f>
        <v>2.0593499054713802</v>
      </c>
      <c r="J301" s="46">
        <f>IF('Log_working_2-way'!$D300="","",A301^('Log_working_2-way'!$D300))</f>
        <v>1.9434033475162076</v>
      </c>
      <c r="K301" s="48">
        <f>IF('Log_working_2-way'!$D300="","",B301^('Log_working_2-way'!$D300))</f>
        <v>2.0599919987911819</v>
      </c>
      <c r="L301" s="55">
        <f t="shared" si="47"/>
        <v>0.51406649616368294</v>
      </c>
      <c r="M301" s="55">
        <f t="shared" si="48"/>
        <v>0.48593350383631717</v>
      </c>
      <c r="N301" s="56">
        <v>209</v>
      </c>
      <c r="O301" s="56">
        <f t="shared" si="49"/>
        <v>98.999999999999972</v>
      </c>
      <c r="P301" s="56">
        <f t="shared" si="50"/>
        <v>105.01990049751244</v>
      </c>
      <c r="Q301" s="56">
        <f t="shared" si="51"/>
        <v>103.98009950248758</v>
      </c>
      <c r="R301" s="56">
        <f t="shared" si="52"/>
        <v>110</v>
      </c>
      <c r="S301" s="57">
        <f t="shared" si="53"/>
        <v>-4.9800995024876045</v>
      </c>
      <c r="T301" s="57">
        <f t="shared" si="54"/>
        <v>-4.9800995024875618</v>
      </c>
      <c r="U301" t="s">
        <v>136</v>
      </c>
      <c r="V301" t="s">
        <v>73</v>
      </c>
      <c r="X301" t="s">
        <v>516</v>
      </c>
    </row>
    <row r="302" spans="1:24" ht="15" x14ac:dyDescent="0.25">
      <c r="A302">
        <v>1.85</v>
      </c>
      <c r="B302">
        <v>2.0699999999999998</v>
      </c>
      <c r="C302" s="45">
        <f t="shared" si="46"/>
        <v>2.3632327980154022E-2</v>
      </c>
      <c r="D302" s="46">
        <f>IF(OR($A302="",$B302=""),"",A302*'MPTO_working_2-way'!$G301)</f>
        <v>1.893719806763285</v>
      </c>
      <c r="E302" s="48">
        <f>IF(OR($A302="",$B302=""),"",B302*'MPTO_working_2-way'!$G301)</f>
        <v>2.1189189189189186</v>
      </c>
      <c r="F302" s="46">
        <f>IF(OR($A302="",$B302=""),"",'MPTO_working_2-way'!D301)</f>
        <v>1.8913446104457341</v>
      </c>
      <c r="G302" s="48">
        <f>IF(OR($A302="",$B302=""),"",'MPTO_working_2-way'!E301)</f>
        <v>2.1219005402410303</v>
      </c>
      <c r="H302" s="46">
        <f>IF(OR($A302="",$B302=""),"",'OddsRatio_working_2-way'!M301)</f>
        <v>1.8912870039243732</v>
      </c>
      <c r="I302" s="46">
        <f>IF(OR($A302="",$B302=""),"",'OddsRatio_working_2-way'!N301)</f>
        <v>2.1219730519989164</v>
      </c>
      <c r="J302" s="46">
        <f>IF('Log_working_2-way'!$D301="","",A302^('Log_working_2-way'!$D301))</f>
        <v>1.8902161893692622</v>
      </c>
      <c r="K302" s="48">
        <f>IF('Log_working_2-way'!$D301="","",B302^('Log_working_2-way'!$D301))</f>
        <v>2.1233226399853709</v>
      </c>
      <c r="L302" s="55">
        <f t="shared" si="47"/>
        <v>0.52806122448979598</v>
      </c>
      <c r="M302" s="55">
        <f t="shared" si="48"/>
        <v>0.47193877551020413</v>
      </c>
      <c r="N302" s="56">
        <v>210</v>
      </c>
      <c r="O302" s="56">
        <f t="shared" si="49"/>
        <v>96.48648648648647</v>
      </c>
      <c r="P302" s="56">
        <f t="shared" si="50"/>
        <v>108.55072463768116</v>
      </c>
      <c r="Q302" s="56">
        <f t="shared" si="51"/>
        <v>101.44927536231884</v>
      </c>
      <c r="R302" s="56">
        <f t="shared" si="52"/>
        <v>113.5135135135135</v>
      </c>
      <c r="S302" s="57">
        <f t="shared" si="53"/>
        <v>-4.9627888758323735</v>
      </c>
      <c r="T302" s="57">
        <f t="shared" si="54"/>
        <v>-4.9627888758323451</v>
      </c>
      <c r="U302" t="s">
        <v>70</v>
      </c>
      <c r="V302" t="s">
        <v>137</v>
      </c>
      <c r="X302" t="s">
        <v>516</v>
      </c>
    </row>
    <row r="303" spans="1:24" ht="15" x14ac:dyDescent="0.25">
      <c r="A303">
        <v>1.41</v>
      </c>
      <c r="B303">
        <v>3.07</v>
      </c>
      <c r="C303" s="45">
        <f t="shared" si="46"/>
        <v>3.495275717882973E-2</v>
      </c>
      <c r="D303" s="46">
        <f>IF(OR($A303="",$B303=""),"",A303*'MPTO_working_2-way'!$G302)</f>
        <v>1.4592833876221498</v>
      </c>
      <c r="E303" s="48">
        <f>IF(OR($A303="",$B303=""),"",B303*'MPTO_working_2-way'!$G302)</f>
        <v>3.1773049645390072</v>
      </c>
      <c r="F303" s="46">
        <f>IF(OR($A303="",$B303=""),"",'MPTO_working_2-way'!D302)</f>
        <v>1.4456225892096781</v>
      </c>
      <c r="G303" s="48">
        <f>IF(OR($A303="",$B303=""),"",'MPTO_working_2-way'!E302)</f>
        <v>3.2440514107992655</v>
      </c>
      <c r="H303" s="46">
        <f>IF(OR($A303="",$B303=""),"",'OddsRatio_working_2-way'!M302)</f>
        <v>1.4450478995009877</v>
      </c>
      <c r="I303" s="46">
        <f>IF(OR($A303="",$B303=""),"",'OddsRatio_working_2-way'!N302)</f>
        <v>3.2469491511391344</v>
      </c>
      <c r="J303" s="46">
        <f>IF('Log_working_2-way'!$D302="","",A303^('Log_working_2-way'!$D302))</f>
        <v>1.4387570241646461</v>
      </c>
      <c r="K303" s="48">
        <f>IF('Log_working_2-way'!$D302="","",B303^('Log_working_2-way'!$D302))</f>
        <v>3.2791657909141962</v>
      </c>
      <c r="L303" s="55">
        <f t="shared" si="47"/>
        <v>0.68526785714285721</v>
      </c>
      <c r="M303" s="55">
        <f t="shared" si="48"/>
        <v>0.31473214285714285</v>
      </c>
      <c r="N303" s="56">
        <v>211</v>
      </c>
      <c r="O303" s="56">
        <f t="shared" si="49"/>
        <v>61.354609929078009</v>
      </c>
      <c r="P303" s="56">
        <f t="shared" si="50"/>
        <v>142.27035830618894</v>
      </c>
      <c r="Q303" s="56">
        <f t="shared" si="51"/>
        <v>68.729641693811075</v>
      </c>
      <c r="R303" s="56">
        <f t="shared" si="52"/>
        <v>149.64539007092199</v>
      </c>
      <c r="S303" s="57">
        <f t="shared" si="53"/>
        <v>-7.3750317647330661</v>
      </c>
      <c r="T303" s="57">
        <f t="shared" si="54"/>
        <v>-7.3750317647330519</v>
      </c>
      <c r="U303" t="s">
        <v>102</v>
      </c>
      <c r="V303" t="s">
        <v>104</v>
      </c>
      <c r="X303" t="s">
        <v>516</v>
      </c>
    </row>
    <row r="304" spans="1:24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55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55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55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55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55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5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5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5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5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5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5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5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5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5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5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5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5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5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5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5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5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5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5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5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5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5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5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5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5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5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5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5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5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5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5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5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5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5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5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6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6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6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6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6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6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6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6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6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6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6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6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6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6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6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6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6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6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6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6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6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6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6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6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6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6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6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6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6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6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6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6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6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6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6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6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6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6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6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6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6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6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6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6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6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6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6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6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6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6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6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6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6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6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6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6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6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6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6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6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6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6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6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6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7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7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7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7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7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7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7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7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7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7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7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7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7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7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7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7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7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7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7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7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7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7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7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7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7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7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7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7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7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7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7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7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7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7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7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7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7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7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7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7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7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7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7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7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7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7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7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7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7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7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7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7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7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7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7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7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7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7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7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7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7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7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7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7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8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8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8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8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8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8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8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8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8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8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8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8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8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8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8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8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8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8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8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8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8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8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8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8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8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8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8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8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8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8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8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8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8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8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8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8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8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8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8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8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8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8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8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8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8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8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8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8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8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8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8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8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8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8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8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8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8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8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8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8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8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8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8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8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59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59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59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59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59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59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59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59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59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59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59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59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59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59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59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59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59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59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5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5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5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5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5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5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5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5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5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5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5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5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5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5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5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5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5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5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5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5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5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5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5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5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5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5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5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59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59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5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5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5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5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5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5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5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5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5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5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5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5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5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5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5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5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5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0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0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1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1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2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2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3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3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4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356" activePane="bottomLeft" state="frozen"/>
      <selection pane="bottomLeft" activeCell="U368" sqref="U36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181</v>
      </c>
      <c r="O1" s="75"/>
      <c r="P1" s="75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213</v>
      </c>
      <c r="AE1" s="41" t="s">
        <v>214</v>
      </c>
      <c r="AF1" s="13" t="s">
        <v>211</v>
      </c>
      <c r="AG1" s="13" t="s">
        <v>212</v>
      </c>
      <c r="AH1" s="41" t="s">
        <v>210</v>
      </c>
      <c r="AI1" s="41" t="s">
        <v>215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6" customFormat="1" ht="15" x14ac:dyDescent="0.25">
      <c r="A186" s="59">
        <v>3.01</v>
      </c>
      <c r="B186" s="59">
        <v>3.23</v>
      </c>
      <c r="C186" s="59">
        <v>2.59</v>
      </c>
      <c r="D186" s="60">
        <f t="shared" si="17"/>
        <v>2.7923822941462895E-2</v>
      </c>
      <c r="E186" s="61">
        <f>IF(OR($A186="",$B186="",$C186=""),"",A186*'MPTO_working_3-way'!$I185)</f>
        <v>3.0940507070538033</v>
      </c>
      <c r="F186" s="62">
        <f>IF(OR($A186="",$B186="",$C186=""),"",B186*'MPTO_working_3-way'!$I185)</f>
        <v>3.3201939481009251</v>
      </c>
      <c r="G186" s="63">
        <f>IF(OR($A186="",$B186="",$C186=""),"",C186*'MPTO_working_3-way'!$I185)</f>
        <v>2.6623227014183888</v>
      </c>
      <c r="H186" s="61">
        <f>IF(OR($A186="",$B186="",$C186=""),"",'MPTO_working_3-way'!E185)</f>
        <v>3.0967616692937519</v>
      </c>
      <c r="I186" s="62">
        <f>IF(OR($A186="",$B186="",$C186=""),"",'MPTO_working_3-way'!F185)</f>
        <v>3.3301188557484283</v>
      </c>
      <c r="J186" s="63">
        <f>IF(OR($A186="",$B186="",$C186=""),"",'MPTO_working_3-way'!G185)</f>
        <v>2.6539810257655025</v>
      </c>
      <c r="K186" s="61">
        <f>IF(OR($A186="",$B186="",$C186=""),"",'OddsRatio_working_3-way'!H185)</f>
        <v>3.0957803455834147</v>
      </c>
      <c r="L186" s="62">
        <f>IF(OR($A186="",$B186="",$C186=""),"",'OddsRatio_working_3-way'!I185)</f>
        <v>3.3251692391298584</v>
      </c>
      <c r="M186" s="63">
        <f>IF(OR($A186="",$B186="",$C186=""),"",'OddsRatio_working_3-way'!J185)</f>
        <v>2.657856094267478</v>
      </c>
      <c r="N186" s="64">
        <f t="shared" ref="N186" si="39">(1/E186)* 100</f>
        <v>32.320090867295889</v>
      </c>
      <c r="O186" s="65">
        <f t="shared" ref="O186" si="40">(1/F186)* 100</f>
        <v>30.118722449089972</v>
      </c>
      <c r="P186" s="65">
        <f t="shared" ref="P186" si="41">(1/G186)* 100</f>
        <v>37.561186683614132</v>
      </c>
      <c r="Q186" s="59" t="s">
        <v>209</v>
      </c>
      <c r="R186" s="59" t="s">
        <v>80</v>
      </c>
      <c r="S186" s="59" t="s">
        <v>217</v>
      </c>
      <c r="T186" s="66">
        <v>100</v>
      </c>
      <c r="U186" s="66">
        <f t="shared" si="30"/>
        <v>66.777408637873762</v>
      </c>
      <c r="V186" s="66">
        <f t="shared" si="31"/>
        <v>69.040247678018574</v>
      </c>
      <c r="W186" s="66">
        <f t="shared" si="32"/>
        <v>61.389961389961393</v>
      </c>
      <c r="X186" s="66">
        <f t="shared" si="33"/>
        <v>69.569790932020041</v>
      </c>
      <c r="Y186" s="66">
        <f t="shared" si="34"/>
        <v>71.832629972164867</v>
      </c>
      <c r="Z186" s="66">
        <f t="shared" si="35"/>
        <v>64.182343684107664</v>
      </c>
      <c r="AA186" s="66">
        <f t="shared" si="36"/>
        <v>-2.7923822941462788</v>
      </c>
      <c r="AB186" s="66">
        <f t="shared" si="37"/>
        <v>-2.792382294146293</v>
      </c>
      <c r="AC186" s="66">
        <f t="shared" si="38"/>
        <v>-2.7923822941462717</v>
      </c>
      <c r="AD186" s="67"/>
      <c r="AE186" s="67"/>
      <c r="AF186" s="59">
        <v>2.21</v>
      </c>
      <c r="AG186" s="59">
        <v>1.72</v>
      </c>
      <c r="AH186" s="67"/>
      <c r="AI186" s="67"/>
    </row>
    <row r="187" spans="1:35" ht="15" x14ac:dyDescent="0.25">
      <c r="A187">
        <v>2.64</v>
      </c>
      <c r="B187">
        <v>3.73</v>
      </c>
      <c r="C187">
        <v>2.63</v>
      </c>
      <c r="D187" s="45">
        <f t="shared" si="17"/>
        <v>2.711253041531636E-2</v>
      </c>
      <c r="E187" s="46">
        <f>IF(OR($A187="",$B187="",$C187=""),"",A187*'MPTO_working_3-way'!$I186)</f>
        <v>2.7115770802964354</v>
      </c>
      <c r="F187" s="47">
        <f>IF(OR($A187="",$B187="",$C187=""),"",B187*'MPTO_working_3-way'!$I186)</f>
        <v>3.8311297384491301</v>
      </c>
      <c r="G187" s="48">
        <f>IF(OR($A187="",$B187="",$C187=""),"",C187*'MPTO_working_3-way'!$I186)</f>
        <v>2.7013059549922818</v>
      </c>
      <c r="H187" s="46">
        <f>IF(OR($A187="",$B187="",$C187=""),"",'MPTO_working_3-way'!E186)</f>
        <v>2.7045273914198558</v>
      </c>
      <c r="I187" s="47">
        <f>IF(OR($A187="",$B187="",$C187=""),"",'MPTO_working_3-way'!F186)</f>
        <v>3.86012445897232</v>
      </c>
      <c r="J187" s="48">
        <f>IF(OR($A187="",$B187="",$C187=""),"",'MPTO_working_3-way'!G186)</f>
        <v>2.6940335449001149</v>
      </c>
      <c r="K187" s="46">
        <f>IF(OR($A187="",$B187="",$C187=""),"",'OddsRatio_working_3-way'!H186)</f>
        <v>2.7084623542652002</v>
      </c>
      <c r="L187" s="47">
        <f>IF(OR($A187="",$B187="",$C187=""),"",'OddsRatio_working_3-way'!I186)</f>
        <v>3.8439647726487789</v>
      </c>
      <c r="M187" s="48">
        <f>IF(OR($A187="",$B187="",$C187=""),"",'OddsRatio_working_3-way'!J186)</f>
        <v>2.6980449008855345</v>
      </c>
      <c r="N187" s="49">
        <f t="shared" ref="N187:N200" si="42">(1/E187)* 100</f>
        <v>36.878907380743826</v>
      </c>
      <c r="O187" s="50">
        <f t="shared" ref="O187:O200" si="43">(1/F187)* 100</f>
        <v>26.101961256076063</v>
      </c>
      <c r="P187" s="50">
        <f t="shared" ref="P187:P200" si="44">(1/G187)* 100</f>
        <v>37.019131363180122</v>
      </c>
      <c r="Q187" t="s">
        <v>226</v>
      </c>
      <c r="R187" t="s">
        <v>227</v>
      </c>
      <c r="S187" s="40">
        <v>44147</v>
      </c>
      <c r="T187" s="52">
        <v>100</v>
      </c>
      <c r="U187" s="52">
        <f t="shared" ref="U187:U190" si="45">(1/A187)*((T187*A187)-T187)</f>
        <v>62.121212121212118</v>
      </c>
      <c r="V187" s="52">
        <f t="shared" ref="V187:V190" si="46">(1/B187)*((T187*B187)-T187)</f>
        <v>73.190348525469176</v>
      </c>
      <c r="W187" s="52">
        <f t="shared" ref="W187:W190" si="47">(1/C187)*((T187*C187)-T187)</f>
        <v>61.977186311787079</v>
      </c>
      <c r="X187" s="52">
        <f t="shared" ref="X187:X190" si="48">((1/B187)+(1/C187))*T187</f>
        <v>64.832465162743773</v>
      </c>
      <c r="Y187" s="52">
        <f t="shared" ref="Y187:Y190" si="49">((1/A187)+(1/C187))*T187</f>
        <v>75.90160156700081</v>
      </c>
      <c r="Z187" s="52">
        <f t="shared" ref="Z187:Z190" si="50">((1/A187)+(1/B187))*T187</f>
        <v>64.688439353318714</v>
      </c>
      <c r="AA187" s="52">
        <f t="shared" ref="AA187:AA190" si="51">U187-X187</f>
        <v>-2.7112530415316556</v>
      </c>
      <c r="AB187" s="52">
        <f t="shared" ref="AB187:AB190" si="52">V187-Y187</f>
        <v>-2.7112530415316343</v>
      </c>
      <c r="AC187" s="52">
        <f t="shared" ref="AC187:AC190" si="53">W187-Z187</f>
        <v>-2.7112530415316343</v>
      </c>
      <c r="AF187">
        <v>1.67</v>
      </c>
      <c r="AG187">
        <v>2.2999999999999998</v>
      </c>
      <c r="AH187" s="42" t="s">
        <v>486</v>
      </c>
    </row>
    <row r="188" spans="1:35" ht="15" x14ac:dyDescent="0.25">
      <c r="A188">
        <v>2.4</v>
      </c>
      <c r="B188">
        <v>3.74</v>
      </c>
      <c r="C188">
        <v>2.96</v>
      </c>
      <c r="D188" s="45">
        <f t="shared" si="17"/>
        <v>2.1884183648889444E-2</v>
      </c>
      <c r="E188" s="46">
        <f>IF(OR($A188="",$B188="",$C188=""),"",A188*'MPTO_working_3-way'!$I187)</f>
        <v>2.4525220407573345</v>
      </c>
      <c r="F188" s="47">
        <f>IF(OR($A188="",$B188="",$C188=""),"",B188*'MPTO_working_3-way'!$I187)</f>
        <v>3.8218468468468467</v>
      </c>
      <c r="G188" s="48">
        <f>IF(OR($A188="",$B188="",$C188=""),"",C188*'MPTO_working_3-way'!$I187)</f>
        <v>3.0247771836007127</v>
      </c>
      <c r="H188" s="46">
        <f>IF(OR($A188="",$B188="",$C188=""),"",'MPTO_working_3-way'!E187)</f>
        <v>2.4427663580731207</v>
      </c>
      <c r="I188" s="47">
        <f>IF(OR($A188="",$B188="",$C188=""),"",'MPTO_working_3-way'!F187)</f>
        <v>3.8448975811555499</v>
      </c>
      <c r="J188" s="48">
        <f>IF(OR($A188="",$B188="",$C188=""),"",'MPTO_working_3-way'!G187)</f>
        <v>3.0253239891659476</v>
      </c>
      <c r="K188" s="46">
        <f>IF(OR($A188="",$B188="",$C188=""),"",'OddsRatio_working_3-way'!H187)</f>
        <v>2.4472561766810483</v>
      </c>
      <c r="L188" s="47">
        <f>IF(OR($A188="",$B188="",$C188=""),"",'OddsRatio_working_3-way'!I187)</f>
        <v>3.8324870886471958</v>
      </c>
      <c r="M188" s="48">
        <f>IF(OR($A188="",$B188="",$C188=""),"",'OddsRatio_working_3-way'!J187)</f>
        <v>3.0261586473534674</v>
      </c>
      <c r="N188" s="49">
        <f t="shared" si="42"/>
        <v>40.774353232364909</v>
      </c>
      <c r="O188" s="50">
        <f t="shared" si="43"/>
        <v>26.165360363014912</v>
      </c>
      <c r="P188" s="50">
        <f t="shared" si="44"/>
        <v>33.060286404620193</v>
      </c>
      <c r="Q188" t="s">
        <v>228</v>
      </c>
      <c r="R188" t="s">
        <v>229</v>
      </c>
      <c r="S188" s="40">
        <v>44147</v>
      </c>
      <c r="T188" s="52">
        <v>100</v>
      </c>
      <c r="U188" s="52">
        <f t="shared" si="45"/>
        <v>58.333333333333336</v>
      </c>
      <c r="V188" s="52">
        <f t="shared" si="46"/>
        <v>73.262032085561486</v>
      </c>
      <c r="W188" s="52">
        <f t="shared" si="47"/>
        <v>66.21621621621621</v>
      </c>
      <c r="X188" s="52">
        <f t="shared" si="48"/>
        <v>60.521751698222282</v>
      </c>
      <c r="Y188" s="52">
        <f t="shared" si="49"/>
        <v>75.450450450450447</v>
      </c>
      <c r="Z188" s="52">
        <f t="shared" si="50"/>
        <v>68.404634581105171</v>
      </c>
      <c r="AA188" s="52">
        <f t="shared" si="51"/>
        <v>-2.1884183648889461</v>
      </c>
      <c r="AB188" s="52">
        <f t="shared" si="52"/>
        <v>-2.1884183648889604</v>
      </c>
      <c r="AC188" s="52">
        <f t="shared" si="53"/>
        <v>-2.1884183648889604</v>
      </c>
      <c r="AF188">
        <v>1.56</v>
      </c>
      <c r="AG188">
        <v>2.56</v>
      </c>
      <c r="AH188" s="42" t="s">
        <v>482</v>
      </c>
    </row>
    <row r="189" spans="1:35" ht="15" x14ac:dyDescent="0.25">
      <c r="A189">
        <v>2.29</v>
      </c>
      <c r="B189">
        <v>3.55</v>
      </c>
      <c r="C189">
        <v>3.24</v>
      </c>
      <c r="D189" s="45">
        <f t="shared" si="17"/>
        <v>2.7013338861135994E-2</v>
      </c>
      <c r="E189" s="46">
        <f>IF(OR($A189="",$B189="",$C189=""),"",A189*'MPTO_working_3-way'!$I188)</f>
        <v>2.3518605459920017</v>
      </c>
      <c r="F189" s="47">
        <f>IF(OR($A189="",$B189="",$C189=""),"",B189*'MPTO_working_3-way'!$I188)</f>
        <v>3.6458973529570327</v>
      </c>
      <c r="G189" s="48">
        <f>IF(OR($A189="",$B189="",$C189=""),"",C189*'MPTO_working_3-way'!$I188)</f>
        <v>3.3275232179100809</v>
      </c>
      <c r="H189" s="46">
        <f>IF(OR($A189="",$B189="",$C189=""),"",'MPTO_working_3-way'!E188)</f>
        <v>2.3382144066131514</v>
      </c>
      <c r="I189" s="47">
        <f>IF(OR($A189="",$B189="",$C189=""),"",'MPTO_working_3-way'!F188)</f>
        <v>3.6672257472868961</v>
      </c>
      <c r="J189" s="48">
        <f>IF(OR($A189="",$B189="",$C189=""),"",'MPTO_working_3-way'!G188)</f>
        <v>3.3373656606543576</v>
      </c>
      <c r="K189" s="46">
        <f>IF(OR($A189="",$B189="",$C189=""),"",'OddsRatio_working_3-way'!H188)</f>
        <v>2.3441016498727705</v>
      </c>
      <c r="L189" s="47">
        <f>IF(OR($A189="",$B189="",$C189=""),"",'OddsRatio_working_3-way'!I188)</f>
        <v>3.6569451218415225</v>
      </c>
      <c r="M189" s="48">
        <f>IF(OR($A189="",$B189="",$C189=""),"",'OddsRatio_working_3-way'!J188)</f>
        <v>3.3339439501666712</v>
      </c>
      <c r="N189" s="49">
        <f t="shared" si="42"/>
        <v>42.519527856538176</v>
      </c>
      <c r="O189" s="50">
        <f t="shared" si="43"/>
        <v>27.428089800414774</v>
      </c>
      <c r="P189" s="50">
        <f t="shared" si="44"/>
        <v>30.052382343047046</v>
      </c>
      <c r="Q189" t="s">
        <v>230</v>
      </c>
      <c r="R189" t="s">
        <v>231</v>
      </c>
      <c r="S189" s="40">
        <v>44147</v>
      </c>
      <c r="T189" s="52">
        <v>100</v>
      </c>
      <c r="U189" s="52">
        <f t="shared" si="45"/>
        <v>56.331877729257641</v>
      </c>
      <c r="V189" s="52">
        <f t="shared" si="46"/>
        <v>71.83098591549296</v>
      </c>
      <c r="W189" s="52">
        <f t="shared" si="47"/>
        <v>69.135802469135797</v>
      </c>
      <c r="X189" s="52">
        <f t="shared" si="48"/>
        <v>59.033211615371236</v>
      </c>
      <c r="Y189" s="52">
        <f t="shared" si="49"/>
        <v>74.532319801606548</v>
      </c>
      <c r="Z189" s="52">
        <f t="shared" si="50"/>
        <v>71.837136355249399</v>
      </c>
      <c r="AA189" s="52">
        <f t="shared" si="51"/>
        <v>-2.7013338861135949</v>
      </c>
      <c r="AB189" s="52">
        <f t="shared" si="52"/>
        <v>-2.7013338861135878</v>
      </c>
      <c r="AC189" s="52">
        <f t="shared" si="53"/>
        <v>-2.701333886113602</v>
      </c>
      <c r="AF189">
        <v>1.6</v>
      </c>
      <c r="AG189">
        <v>2.44</v>
      </c>
      <c r="AH189" s="42" t="s">
        <v>491</v>
      </c>
    </row>
    <row r="190" spans="1:35" ht="15" x14ac:dyDescent="0.25">
      <c r="A190">
        <v>3.38</v>
      </c>
      <c r="B190">
        <v>3.55</v>
      </c>
      <c r="C190">
        <v>2.2200000000000002</v>
      </c>
      <c r="D190" s="45">
        <f t="shared" si="17"/>
        <v>2.7998579461201434E-2</v>
      </c>
      <c r="E190" s="46">
        <f>IF(OR($A190="",$B190="",$C190=""),"",A190*'MPTO_working_3-way'!$I189)</f>
        <v>3.4746351985788606</v>
      </c>
      <c r="F190" s="47">
        <f>IF(OR($A190="",$B190="",$C190=""),"",B190*'MPTO_working_3-way'!$I189)</f>
        <v>3.649394957087265</v>
      </c>
      <c r="G190" s="48">
        <f>IF(OR($A190="",$B190="",$C190=""),"",C190*'MPTO_working_3-way'!$I189)</f>
        <v>2.2821568464038675</v>
      </c>
      <c r="H190" s="46">
        <f>IF(OR($A190="",$B190="",$C190=""),"",'MPTO_working_3-way'!E189)</f>
        <v>3.4900952868431836</v>
      </c>
      <c r="I190" s="47">
        <f>IF(OR($A190="",$B190="",$C190=""),"",'MPTO_working_3-way'!F189)</f>
        <v>3.6716477570850055</v>
      </c>
      <c r="J190" s="48">
        <f>IF(OR($A190="",$B190="",$C190=""),"",'MPTO_working_3-way'!G189)</f>
        <v>2.2669692191864219</v>
      </c>
      <c r="K190" s="46">
        <f>IF(OR($A190="",$B190="",$C190=""),"",'OddsRatio_working_3-way'!H189)</f>
        <v>3.4841180977742034</v>
      </c>
      <c r="L190" s="47">
        <f>IF(OR($A190="",$B190="",$C190=""),"",'OddsRatio_working_3-way'!I189)</f>
        <v>3.6615551047580763</v>
      </c>
      <c r="M190" s="48">
        <f>IF(OR($A190="",$B190="",$C190=""),"",'OddsRatio_working_3-way'!J189)</f>
        <v>2.2733714618842567</v>
      </c>
      <c r="N190" s="49">
        <f t="shared" si="42"/>
        <v>28.779999707854337</v>
      </c>
      <c r="O190" s="50">
        <f t="shared" si="43"/>
        <v>27.401802538745816</v>
      </c>
      <c r="P190" s="50">
        <f t="shared" si="44"/>
        <v>43.818197753399836</v>
      </c>
      <c r="Q190" t="s">
        <v>232</v>
      </c>
      <c r="R190" t="s">
        <v>233</v>
      </c>
      <c r="S190" s="40">
        <v>44147</v>
      </c>
      <c r="T190" s="52">
        <v>100</v>
      </c>
      <c r="U190" s="52">
        <f t="shared" si="45"/>
        <v>70.414201183431956</v>
      </c>
      <c r="V190" s="52">
        <f t="shared" si="46"/>
        <v>71.83098591549296</v>
      </c>
      <c r="W190" s="52">
        <f t="shared" si="47"/>
        <v>54.954954954954964</v>
      </c>
      <c r="X190" s="52">
        <f t="shared" si="48"/>
        <v>73.214059129552084</v>
      </c>
      <c r="Y190" s="52">
        <f t="shared" si="49"/>
        <v>74.630843861613101</v>
      </c>
      <c r="Z190" s="52">
        <f t="shared" si="50"/>
        <v>57.754812901075091</v>
      </c>
      <c r="AA190" s="52">
        <f t="shared" si="51"/>
        <v>-2.7998579461201274</v>
      </c>
      <c r="AB190" s="52">
        <f t="shared" si="52"/>
        <v>-2.7998579461201416</v>
      </c>
      <c r="AC190" s="52">
        <f t="shared" si="53"/>
        <v>-2.7998579461201274</v>
      </c>
      <c r="AF190">
        <v>1.67</v>
      </c>
      <c r="AG190">
        <v>2.29</v>
      </c>
      <c r="AH190" s="42" t="s">
        <v>495</v>
      </c>
    </row>
    <row r="191" spans="1:35" ht="15" x14ac:dyDescent="0.25">
      <c r="A191">
        <v>2.2200000000000002</v>
      </c>
      <c r="B191">
        <v>3.71</v>
      </c>
      <c r="C191">
        <v>3.3</v>
      </c>
      <c r="D191" s="45">
        <f t="shared" si="17"/>
        <v>2.3022532456494549E-2</v>
      </c>
      <c r="E191" s="46">
        <f>IF(OR($A191="",$B191="",$C191=""),"",A191*'MPTO_working_3-way'!$I190)</f>
        <v>2.2711100220534179</v>
      </c>
      <c r="F191" s="47">
        <f>IF(OR($A191="",$B191="",$C191=""),"",B191*'MPTO_working_3-way'!$I190)</f>
        <v>3.7954135954135948</v>
      </c>
      <c r="G191" s="48">
        <f>IF(OR($A191="",$B191="",$C191=""),"",C191*'MPTO_working_3-way'!$I190)</f>
        <v>3.3759743571064318</v>
      </c>
      <c r="H191" s="46">
        <f>IF(OR($A191="",$B191="",$C191=""),"",'MPTO_working_3-way'!E190)</f>
        <v>2.2584769353238459</v>
      </c>
      <c r="I191" s="47">
        <f>IF(OR($A191="",$B191="",$C191=""),"",'MPTO_working_3-way'!F190)</f>
        <v>3.8187236386218593</v>
      </c>
      <c r="J191" s="48">
        <f>IF(OR($A191="",$B191="",$C191=""),"",'MPTO_working_3-way'!G190)</f>
        <v>3.3857432215276746</v>
      </c>
      <c r="K191" s="46">
        <f>IF(OR($A191="",$B191="",$C191=""),"",'OddsRatio_working_3-way'!H190)</f>
        <v>2.2638424538951245</v>
      </c>
      <c r="L191" s="47">
        <f>IF(OR($A191="",$B191="",$C191=""),"",'OddsRatio_working_3-way'!I190)</f>
        <v>3.8073877459473664</v>
      </c>
      <c r="M191" s="48">
        <f>IF(OR($A191="",$B191="",$C191=""),"",'OddsRatio_working_3-way'!J190)</f>
        <v>3.3826538065235945</v>
      </c>
      <c r="N191" s="49">
        <f t="shared" si="42"/>
        <v>44.031332268784261</v>
      </c>
      <c r="O191" s="50">
        <f t="shared" si="43"/>
        <v>26.347589659488158</v>
      </c>
      <c r="P191" s="50">
        <f t="shared" si="44"/>
        <v>29.621078071727595</v>
      </c>
      <c r="Q191" t="s">
        <v>138</v>
      </c>
      <c r="R191" t="s">
        <v>72</v>
      </c>
      <c r="S191" s="40">
        <v>44147</v>
      </c>
      <c r="T191" s="52">
        <v>100</v>
      </c>
      <c r="U191" s="52">
        <f t="shared" ref="U191:U192" si="54">(1/A191)*((T191*A191)-T191)</f>
        <v>54.954954954954964</v>
      </c>
      <c r="V191" s="52">
        <f t="shared" ref="V191:V192" si="55">(1/B191)*((T191*B191)-T191)</f>
        <v>73.045822102425873</v>
      </c>
      <c r="W191" s="52">
        <f t="shared" ref="W191:W192" si="56">(1/C191)*((T191*C191)-T191)</f>
        <v>69.696969696969703</v>
      </c>
      <c r="X191" s="52">
        <f t="shared" ref="X191:X192" si="57">((1/B191)+(1/C191))*T191</f>
        <v>57.257208200604424</v>
      </c>
      <c r="Y191" s="52">
        <f t="shared" ref="Y191:Y192" si="58">((1/A191)+(1/C191))*T191</f>
        <v>75.348075348075355</v>
      </c>
      <c r="Z191" s="52">
        <f t="shared" ref="Z191:Z192" si="59">((1/A191)+(1/B191))*T191</f>
        <v>71.999222942619156</v>
      </c>
      <c r="AA191" s="52">
        <f t="shared" ref="AA191:AA192" si="60">U191-X191</f>
        <v>-2.3022532456494602</v>
      </c>
      <c r="AB191" s="52">
        <f t="shared" ref="AB191:AB192" si="61">V191-Y191</f>
        <v>-2.3022532456494815</v>
      </c>
      <c r="AC191" s="52">
        <f t="shared" ref="AC191:AC192" si="62">W191-Z191</f>
        <v>-2.3022532456494531</v>
      </c>
      <c r="AF191">
        <v>1.59</v>
      </c>
      <c r="AG191">
        <v>2.5</v>
      </c>
      <c r="AH191" s="42" t="s">
        <v>484</v>
      </c>
    </row>
    <row r="192" spans="1:35" ht="15" x14ac:dyDescent="0.25">
      <c r="A192">
        <v>2.46</v>
      </c>
      <c r="B192">
        <v>3.44</v>
      </c>
      <c r="C192">
        <v>3.08</v>
      </c>
      <c r="D192" s="45">
        <f t="shared" si="17"/>
        <v>2.1877064134579793E-2</v>
      </c>
      <c r="E192" s="46">
        <f>IF(OR($A192="",$B192="",$C192=""),"",A192*'MPTO_working_3-way'!$I191)</f>
        <v>2.5138175777710661</v>
      </c>
      <c r="F192" s="47">
        <f>IF(OR($A192="",$B192="",$C192=""),"",B192*'MPTO_working_3-way'!$I191)</f>
        <v>3.5152571006229545</v>
      </c>
      <c r="G192" s="48">
        <f>IF(OR($A192="",$B192="",$C192=""),"",C192*'MPTO_working_3-way'!$I191)</f>
        <v>3.1473813575345058</v>
      </c>
      <c r="H192" s="46">
        <f>IF(OR($A192="",$B192="",$C192=""),"",'MPTO_working_3-way'!E191)</f>
        <v>2.5049365389997345</v>
      </c>
      <c r="I192" s="47">
        <f>IF(OR($A192="",$B192="",$C192=""),"",'MPTO_working_3-way'!F191)</f>
        <v>3.5285152764019379</v>
      </c>
      <c r="J192" s="48">
        <f>IF(OR($A192="",$B192="",$C192=""),"",'MPTO_working_3-way'!G191)</f>
        <v>3.1507676675722829</v>
      </c>
      <c r="K192" s="46">
        <f>IF(OR($A192="",$B192="",$C192=""),"",'OddsRatio_working_3-way'!H191)</f>
        <v>2.5089616469701066</v>
      </c>
      <c r="L192" s="47">
        <f>IF(OR($A192="",$B192="",$C192=""),"",'OddsRatio_working_3-way'!I191)</f>
        <v>3.5218263141144242</v>
      </c>
      <c r="M192" s="48">
        <f>IF(OR($A192="",$B192="",$C192=""),"",'OddsRatio_working_3-way'!J191)</f>
        <v>3.1497535792450835</v>
      </c>
      <c r="N192" s="49">
        <f t="shared" si="42"/>
        <v>39.780133962094133</v>
      </c>
      <c r="O192" s="50">
        <f t="shared" si="43"/>
        <v>28.447421379869642</v>
      </c>
      <c r="P192" s="50">
        <f t="shared" si="44"/>
        <v>31.772444658036221</v>
      </c>
      <c r="Q192" t="s">
        <v>234</v>
      </c>
      <c r="R192" t="s">
        <v>235</v>
      </c>
      <c r="S192" s="40">
        <v>44147</v>
      </c>
      <c r="T192" s="52">
        <v>100</v>
      </c>
      <c r="U192" s="52">
        <f t="shared" si="54"/>
        <v>59.349593495934961</v>
      </c>
      <c r="V192" s="52">
        <f t="shared" si="55"/>
        <v>70.930232558139537</v>
      </c>
      <c r="W192" s="52">
        <f t="shared" si="56"/>
        <v>67.532467532467535</v>
      </c>
      <c r="X192" s="52">
        <f t="shared" si="57"/>
        <v>61.537299909392942</v>
      </c>
      <c r="Y192" s="52">
        <f t="shared" si="58"/>
        <v>73.117938971597511</v>
      </c>
      <c r="Z192" s="52">
        <f t="shared" si="59"/>
        <v>69.720173945925509</v>
      </c>
      <c r="AA192" s="52">
        <f t="shared" si="60"/>
        <v>-2.1877064134579811</v>
      </c>
      <c r="AB192" s="52">
        <f t="shared" si="61"/>
        <v>-2.187706413457974</v>
      </c>
      <c r="AC192" s="52">
        <f t="shared" si="62"/>
        <v>-2.187706413457974</v>
      </c>
      <c r="AF192">
        <v>2.0699999999999998</v>
      </c>
      <c r="AG192">
        <v>1.85</v>
      </c>
      <c r="AH192" s="42" t="s">
        <v>487</v>
      </c>
    </row>
    <row r="193" spans="1:35" ht="15" x14ac:dyDescent="0.25">
      <c r="A193">
        <v>1.72</v>
      </c>
      <c r="B193">
        <v>4.2699999999999996</v>
      </c>
      <c r="C193">
        <v>4.78</v>
      </c>
      <c r="D193" s="45">
        <f t="shared" si="17"/>
        <v>2.4792407228437341E-2</v>
      </c>
      <c r="E193" s="46">
        <f>IF(OR($A193="",$B193="",$C193=""),"",A193*'MPTO_working_3-way'!$I192)</f>
        <v>1.7626429404329123</v>
      </c>
      <c r="F193" s="47">
        <f>IF(OR($A193="",$B193="",$C193=""),"",B193*'MPTO_working_3-way'!$I192)</f>
        <v>4.3758635788654274</v>
      </c>
      <c r="G193" s="48">
        <f>IF(OR($A193="",$B193="",$C193=""),"",C193*'MPTO_working_3-way'!$I192)</f>
        <v>4.8985077065519311</v>
      </c>
      <c r="H193" s="46">
        <f>IF(OR($A193="",$B193="",$C193=""),"",'MPTO_working_3-way'!E192)</f>
        <v>1.7448011505094843</v>
      </c>
      <c r="I193" s="47">
        <f>IF(OR($A193="",$B193="",$C193=""),"",'MPTO_working_3-way'!F192)</f>
        <v>4.4261907995954672</v>
      </c>
      <c r="J193" s="48">
        <f>IF(OR($A193="",$B193="",$C193=""),"",'MPTO_working_3-way'!G192)</f>
        <v>4.9765880105271352</v>
      </c>
      <c r="K193" s="46">
        <f>IF(OR($A193="",$B193="",$C193=""),"",'OddsRatio_working_3-way'!H192)</f>
        <v>1.7511748777336307</v>
      </c>
      <c r="L193" s="47">
        <f>IF(OR($A193="",$B193="",$C193=""),"",'OddsRatio_working_3-way'!I192)</f>
        <v>4.4115859030402378</v>
      </c>
      <c r="M193" s="48">
        <f>IF(OR($A193="",$B193="",$C193=""),"",'OddsRatio_working_3-way'!J192)</f>
        <v>4.9436681081015603</v>
      </c>
      <c r="N193" s="49">
        <f t="shared" si="42"/>
        <v>56.732987553020578</v>
      </c>
      <c r="O193" s="50">
        <f t="shared" si="43"/>
        <v>22.852631988570348</v>
      </c>
      <c r="P193" s="50">
        <f t="shared" si="44"/>
        <v>20.414380458409077</v>
      </c>
      <c r="Q193" t="s">
        <v>101</v>
      </c>
      <c r="R193" t="s">
        <v>236</v>
      </c>
      <c r="S193" s="40">
        <v>44147</v>
      </c>
      <c r="T193" s="52">
        <v>100</v>
      </c>
      <c r="U193" s="52">
        <f t="shared" ref="U193:U256" si="63">(1/A193)*((T193*A193)-T193)</f>
        <v>41.860465116279073</v>
      </c>
      <c r="V193" s="52">
        <f t="shared" ref="V193:V256" si="64">(1/B193)*((T193*B193)-T193)</f>
        <v>76.580796252927385</v>
      </c>
      <c r="W193" s="52">
        <f t="shared" ref="W193:W256" si="65">(1/C193)*((T193*C193)-T193)</f>
        <v>79.079497907949786</v>
      </c>
      <c r="X193" s="52">
        <f t="shared" ref="X193:X256" si="66">((1/B193)+(1/C193))*T193</f>
        <v>44.339705839122814</v>
      </c>
      <c r="Y193" s="52">
        <f t="shared" ref="Y193:Y256" si="67">((1/A193)+(1/C193))*T193</f>
        <v>79.060036975771141</v>
      </c>
      <c r="Z193" s="52">
        <f t="shared" ref="Z193:Z256" si="68">((1/A193)+(1/B193))*T193</f>
        <v>81.558738630793542</v>
      </c>
      <c r="AA193" s="52">
        <f t="shared" ref="AA193:AA256" si="69">U193-X193</f>
        <v>-2.4792407228437412</v>
      </c>
      <c r="AB193" s="52">
        <f t="shared" ref="AB193:AB256" si="70">V193-Y193</f>
        <v>-2.4792407228437554</v>
      </c>
      <c r="AC193" s="52">
        <f t="shared" ref="AC193:AC256" si="71">W193-Z193</f>
        <v>-2.4792407228437554</v>
      </c>
      <c r="AF193">
        <v>1.53</v>
      </c>
      <c r="AG193">
        <v>2.67</v>
      </c>
      <c r="AH193" s="42" t="s">
        <v>486</v>
      </c>
    </row>
    <row r="194" spans="1:35" ht="15" x14ac:dyDescent="0.25">
      <c r="A194">
        <v>2.48</v>
      </c>
      <c r="B194">
        <v>3.19</v>
      </c>
      <c r="C194">
        <v>3.21</v>
      </c>
      <c r="D194" s="45">
        <f t="shared" si="17"/>
        <v>2.823191002684311E-2</v>
      </c>
      <c r="E194" s="46">
        <f>IF(OR($A194="",$B194="",$C194=""),"",A194*'MPTO_working_3-way'!$I193)</f>
        <v>2.5500151368665711</v>
      </c>
      <c r="F194" s="47">
        <f>IF(OR($A194="",$B194="",$C194=""),"",B194*'MPTO_working_3-way'!$I193)</f>
        <v>3.2800597929856297</v>
      </c>
      <c r="G194" s="48">
        <f>IF(OR($A194="",$B194="",$C194=""),"",C194*'MPTO_working_3-way'!$I193)</f>
        <v>3.3006244311861663</v>
      </c>
      <c r="H194" s="46">
        <f>IF(OR($A194="",$B194="",$C194=""),"",'MPTO_working_3-way'!E193)</f>
        <v>2.5392622650082233</v>
      </c>
      <c r="I194" s="47">
        <f>IF(OR($A194="",$B194="",$C194=""),"",'MPTO_working_3-way'!F193)</f>
        <v>3.2887273686695173</v>
      </c>
      <c r="J194" s="48">
        <f>IF(OR($A194="",$B194="",$C194=""),"",'MPTO_working_3-way'!G193)</f>
        <v>3.3099886117233726</v>
      </c>
      <c r="K194" s="46">
        <f>IF(OR($A194="",$B194="",$C194=""),"",'OddsRatio_working_3-way'!H193)</f>
        <v>2.5441009230315714</v>
      </c>
      <c r="L194" s="47">
        <f>IF(OR($A194="",$B194="",$C194=""),"",'OddsRatio_working_3-way'!I193)</f>
        <v>3.2848520415129334</v>
      </c>
      <c r="M194" s="48">
        <f>IF(OR($A194="",$B194="",$C194=""),"",'OddsRatio_working_3-way'!J193)</f>
        <v>3.3057182702025494</v>
      </c>
      <c r="N194" s="49">
        <f t="shared" si="42"/>
        <v>39.215453490554111</v>
      </c>
      <c r="O194" s="50">
        <f t="shared" si="43"/>
        <v>30.487249108643947</v>
      </c>
      <c r="P194" s="50">
        <f t="shared" si="44"/>
        <v>30.297297400801938</v>
      </c>
      <c r="Q194" t="s">
        <v>237</v>
      </c>
      <c r="R194" t="s">
        <v>238</v>
      </c>
      <c r="S194" s="40">
        <v>44147</v>
      </c>
      <c r="T194" s="52">
        <v>100</v>
      </c>
      <c r="U194" s="52">
        <f t="shared" si="63"/>
        <v>59.677419354838712</v>
      </c>
      <c r="V194" s="52">
        <f t="shared" si="64"/>
        <v>68.652037617554868</v>
      </c>
      <c r="W194" s="52">
        <f t="shared" si="65"/>
        <v>68.847352024922117</v>
      </c>
      <c r="X194" s="52">
        <f t="shared" si="66"/>
        <v>62.500610357523023</v>
      </c>
      <c r="Y194" s="52">
        <f t="shared" si="67"/>
        <v>71.475228620239179</v>
      </c>
      <c r="Z194" s="52">
        <f t="shared" si="68"/>
        <v>71.670543027606442</v>
      </c>
      <c r="AA194" s="52">
        <f t="shared" si="69"/>
        <v>-2.823191002684311</v>
      </c>
      <c r="AB194" s="52">
        <f t="shared" si="70"/>
        <v>-2.823191002684311</v>
      </c>
      <c r="AC194" s="52">
        <f t="shared" si="71"/>
        <v>-2.8231910026843252</v>
      </c>
      <c r="AF194">
        <v>2.15</v>
      </c>
      <c r="AG194">
        <v>1.76</v>
      </c>
      <c r="AH194" s="42" t="s">
        <v>500</v>
      </c>
    </row>
    <row r="195" spans="1:35" ht="15" x14ac:dyDescent="0.25">
      <c r="A195">
        <v>2.02</v>
      </c>
      <c r="B195">
        <v>3.28</v>
      </c>
      <c r="C195">
        <v>4.3600000000000003</v>
      </c>
      <c r="D195" s="45">
        <f t="shared" si="17"/>
        <v>2.9285351896120471E-2</v>
      </c>
      <c r="E195" s="46">
        <f>IF(OR($A195="",$B195="",$C195=""),"",A195*'MPTO_working_3-way'!$I194)</f>
        <v>2.0791564108301634</v>
      </c>
      <c r="F195" s="47">
        <f>IF(OR($A195="",$B195="",$C195=""),"",B195*'MPTO_working_3-way'!$I194)</f>
        <v>3.3760559542192747</v>
      </c>
      <c r="G195" s="48">
        <f>IF(OR($A195="",$B195="",$C195=""),"",C195*'MPTO_working_3-way'!$I194)</f>
        <v>4.4876841342670852</v>
      </c>
      <c r="H195" s="46">
        <f>IF(OR($A195="",$B195="",$C195=""),"",'MPTO_working_3-way'!E194)</f>
        <v>2.0606332218132901</v>
      </c>
      <c r="I195" s="47">
        <f>IF(OR($A195="",$B195="",$C195=""),"",'MPTO_working_3-way'!F194)</f>
        <v>3.3884950415270541</v>
      </c>
      <c r="J195" s="48">
        <f>IF(OR($A195="",$B195="",$C195=""),"",'MPTO_working_3-way'!G194)</f>
        <v>4.553816714953264</v>
      </c>
      <c r="K195" s="46">
        <f>IF(OR($A195="",$B195="",$C195=""),"",'OddsRatio_working_3-way'!H194)</f>
        <v>2.0681881519110319</v>
      </c>
      <c r="L195" s="47">
        <f>IF(OR($A195="",$B195="",$C195=""),"",'OddsRatio_working_3-way'!I194)</f>
        <v>3.387714692507013</v>
      </c>
      <c r="M195" s="48">
        <f>IF(OR($A195="",$B195="",$C195=""),"",'OddsRatio_working_3-way'!J194)</f>
        <v>4.5187374415892823</v>
      </c>
      <c r="N195" s="49">
        <f t="shared" si="42"/>
        <v>48.096429628433825</v>
      </c>
      <c r="O195" s="50">
        <f t="shared" si="43"/>
        <v>29.620362149218398</v>
      </c>
      <c r="P195" s="50">
        <f t="shared" si="44"/>
        <v>22.283208222347781</v>
      </c>
      <c r="Q195" t="s">
        <v>239</v>
      </c>
      <c r="R195" t="s">
        <v>240</v>
      </c>
      <c r="S195" s="40">
        <v>44147</v>
      </c>
      <c r="T195" s="52">
        <v>100</v>
      </c>
      <c r="U195" s="52">
        <f t="shared" si="63"/>
        <v>50.495049504950494</v>
      </c>
      <c r="V195" s="52">
        <f t="shared" si="64"/>
        <v>69.512195121951223</v>
      </c>
      <c r="W195" s="52">
        <f t="shared" si="65"/>
        <v>77.064220183486242</v>
      </c>
      <c r="X195" s="52">
        <f t="shared" si="66"/>
        <v>53.423584694562543</v>
      </c>
      <c r="Y195" s="52">
        <f t="shared" si="67"/>
        <v>72.440730311563257</v>
      </c>
      <c r="Z195" s="52">
        <f t="shared" si="68"/>
        <v>79.992755373098291</v>
      </c>
      <c r="AA195" s="52">
        <f t="shared" si="69"/>
        <v>-2.9285351896120488</v>
      </c>
      <c r="AB195" s="52">
        <f t="shared" si="70"/>
        <v>-2.9285351896120346</v>
      </c>
      <c r="AC195" s="52">
        <f t="shared" si="71"/>
        <v>-2.9285351896120488</v>
      </c>
      <c r="AF195">
        <v>2.16</v>
      </c>
      <c r="AG195">
        <v>1.75</v>
      </c>
      <c r="AH195" s="42" t="s">
        <v>491</v>
      </c>
    </row>
    <row r="196" spans="1:35" ht="15" x14ac:dyDescent="0.25">
      <c r="A196">
        <v>1.72</v>
      </c>
      <c r="B196">
        <v>4.18</v>
      </c>
      <c r="C196">
        <v>4.75</v>
      </c>
      <c r="D196" s="45">
        <f t="shared" si="17"/>
        <v>3.1156114387448586E-2</v>
      </c>
      <c r="E196" s="46">
        <f>IF(OR($A196="",$B196="",$C196=""),"",A196*'MPTO_working_3-way'!$I195)</f>
        <v>1.7735885167464116</v>
      </c>
      <c r="F196" s="47">
        <f>IF(OR($A196="",$B196="",$C196=""),"",B196*'MPTO_working_3-way'!$I195)</f>
        <v>4.3102325581395347</v>
      </c>
      <c r="G196" s="48">
        <f>IF(OR($A196="",$B196="",$C196=""),"",C196*'MPTO_working_3-way'!$I195)</f>
        <v>4.8979915433403809</v>
      </c>
      <c r="H196" s="46">
        <f>IF(OR($A196="",$B196="",$C196=""),"",'MPTO_working_3-way'!E195)</f>
        <v>1.7512828840532642</v>
      </c>
      <c r="I196" s="47">
        <f>IF(OR($A196="",$B196="",$C196=""),"",'MPTO_working_3-way'!F195)</f>
        <v>4.369692058346839</v>
      </c>
      <c r="J196" s="48">
        <f>IF(OR($A196="",$B196="",$C196=""),"",'MPTO_working_3-way'!G195)</f>
        <v>4.996478873239437</v>
      </c>
      <c r="K196" s="46">
        <f>IF(OR($A196="",$B196="",$C196=""),"",'OddsRatio_working_3-way'!H195)</f>
        <v>1.7592131227079326</v>
      </c>
      <c r="L196" s="47">
        <f>IF(OR($A196="",$B196="",$C196=""),"",'OddsRatio_working_3-way'!I195)</f>
        <v>4.3531912919600337</v>
      </c>
      <c r="M196" s="48">
        <f>IF(OR($A196="",$B196="",$C196=""),"",'OddsRatio_working_3-way'!J195)</f>
        <v>4.9542350141038138</v>
      </c>
      <c r="N196" s="49">
        <f t="shared" si="42"/>
        <v>56.382863925758066</v>
      </c>
      <c r="O196" s="50">
        <f t="shared" si="43"/>
        <v>23.200604294809541</v>
      </c>
      <c r="P196" s="50">
        <f t="shared" si="44"/>
        <v>20.416531779432393</v>
      </c>
      <c r="Q196" t="s">
        <v>241</v>
      </c>
      <c r="R196" t="s">
        <v>242</v>
      </c>
      <c r="S196" s="40">
        <v>44147</v>
      </c>
      <c r="T196" s="52">
        <v>100</v>
      </c>
      <c r="U196" s="52">
        <f t="shared" si="63"/>
        <v>41.860465116279073</v>
      </c>
      <c r="V196" s="52">
        <f t="shared" si="64"/>
        <v>76.076555023923447</v>
      </c>
      <c r="W196" s="52">
        <f t="shared" si="65"/>
        <v>78.94736842105263</v>
      </c>
      <c r="X196" s="52">
        <f t="shared" si="66"/>
        <v>44.976076555023923</v>
      </c>
      <c r="Y196" s="52">
        <f t="shared" si="67"/>
        <v>79.192166462668297</v>
      </c>
      <c r="Z196" s="52">
        <f t="shared" si="68"/>
        <v>82.062979859797494</v>
      </c>
      <c r="AA196" s="52">
        <f t="shared" si="69"/>
        <v>-3.1156114387448497</v>
      </c>
      <c r="AB196" s="52">
        <f t="shared" si="70"/>
        <v>-3.1156114387448497</v>
      </c>
      <c r="AC196" s="52">
        <f t="shared" si="71"/>
        <v>-3.1156114387448639</v>
      </c>
      <c r="AF196">
        <v>1.59</v>
      </c>
      <c r="AG196">
        <v>2.46</v>
      </c>
      <c r="AH196" s="42" t="s">
        <v>484</v>
      </c>
    </row>
    <row r="197" spans="1:35" ht="15" x14ac:dyDescent="0.25">
      <c r="A197">
        <v>2.57</v>
      </c>
      <c r="B197">
        <v>3.5</v>
      </c>
      <c r="C197">
        <v>2.79</v>
      </c>
      <c r="D197" s="45">
        <f t="shared" ref="D197:D260" si="72">IF(OR($A197="",$B197="",$C197=""),"",(1/A197)+(1/B197)+(1/C197)-1)</f>
        <v>3.3242283148144924E-2</v>
      </c>
      <c r="E197" s="46">
        <f>IF(OR($A197="",$B197="",$C197=""),"",A197*'MPTO_working_3-way'!$I196)</f>
        <v>2.6554326676907323</v>
      </c>
      <c r="F197" s="47">
        <f>IF(OR($A197="",$B197="",$C197=""),"",B197*'MPTO_working_3-way'!$I196)</f>
        <v>3.6163479910185075</v>
      </c>
      <c r="G197" s="48">
        <f>IF(OR($A197="",$B197="",$C197=""),"",C197*'MPTO_working_3-way'!$I196)</f>
        <v>2.8827459699833242</v>
      </c>
      <c r="H197" s="46">
        <f>IF(OR($A197="",$B197="",$C197=""),"",'MPTO_working_3-way'!E196)</f>
        <v>2.6453326071870911</v>
      </c>
      <c r="I197" s="47">
        <f>IF(OR($A197="",$B197="",$C197=""),"",'MPTO_working_3-way'!F196)</f>
        <v>3.6412160577269534</v>
      </c>
      <c r="J197" s="48">
        <f>IF(OR($A197="",$B197="",$C197=""),"",'MPTO_working_3-way'!G196)</f>
        <v>2.8790053822548116</v>
      </c>
      <c r="K197" s="46">
        <f>IF(OR($A197="",$B197="",$C197=""),"",'OddsRatio_working_3-way'!H196)</f>
        <v>2.6502877138810437</v>
      </c>
      <c r="L197" s="47">
        <f>IF(OR($A197="",$B197="",$C197=""),"",'OddsRatio_working_3-way'!I196)</f>
        <v>3.6278466781545284</v>
      </c>
      <c r="M197" s="48">
        <f>IF(OR($A197="",$B197="",$C197=""),"",'OddsRatio_working_3-way'!J196)</f>
        <v>2.8815382215586429</v>
      </c>
      <c r="N197" s="49">
        <f t="shared" si="42"/>
        <v>37.658646448363498</v>
      </c>
      <c r="O197" s="50">
        <f t="shared" si="43"/>
        <v>27.652206106369764</v>
      </c>
      <c r="P197" s="50">
        <f t="shared" si="44"/>
        <v>34.689147445266734</v>
      </c>
      <c r="Q197" t="s">
        <v>243</v>
      </c>
      <c r="R197" t="s">
        <v>244</v>
      </c>
      <c r="S197" s="40">
        <v>44147</v>
      </c>
      <c r="T197" s="52">
        <v>100</v>
      </c>
      <c r="U197" s="52">
        <f t="shared" si="63"/>
        <v>61.089494163424128</v>
      </c>
      <c r="V197" s="52">
        <f t="shared" si="64"/>
        <v>71.428571428571431</v>
      </c>
      <c r="W197" s="52">
        <f t="shared" si="65"/>
        <v>64.157706093189958</v>
      </c>
      <c r="X197" s="52">
        <f t="shared" si="66"/>
        <v>64.413722478238597</v>
      </c>
      <c r="Y197" s="52">
        <f t="shared" si="67"/>
        <v>74.752799743385907</v>
      </c>
      <c r="Z197" s="52">
        <f t="shared" si="68"/>
        <v>67.481934408004449</v>
      </c>
      <c r="AA197" s="52">
        <f t="shared" si="69"/>
        <v>-3.3242283148144693</v>
      </c>
      <c r="AB197" s="52">
        <f t="shared" si="70"/>
        <v>-3.3242283148144764</v>
      </c>
      <c r="AC197" s="52">
        <f t="shared" si="71"/>
        <v>-3.3242283148144907</v>
      </c>
      <c r="AF197">
        <v>1.76</v>
      </c>
      <c r="AG197">
        <v>2.12</v>
      </c>
      <c r="AH197" s="42" t="s">
        <v>487</v>
      </c>
    </row>
    <row r="198" spans="1:35" s="52" customFormat="1" ht="15" x14ac:dyDescent="0.25">
      <c r="A198">
        <v>2.6</v>
      </c>
      <c r="B198">
        <v>3.02</v>
      </c>
      <c r="C198">
        <v>3.27</v>
      </c>
      <c r="D198" s="45">
        <f t="shared" si="72"/>
        <v>2.1551609983470943E-2</v>
      </c>
      <c r="E198" s="46">
        <f>IF(OR($A198="",$B198="",$C198=""),"",A198*'MPTO_working_3-way'!$I197)</f>
        <v>2.6560341859570245</v>
      </c>
      <c r="F198" s="47">
        <f>IF(OR($A198="",$B198="",$C198=""),"",B198*'MPTO_working_3-way'!$I197)</f>
        <v>3.0850858621500823</v>
      </c>
      <c r="G198" s="48">
        <f>IF(OR($A198="",$B198="",$C198=""),"",C198*'MPTO_working_3-way'!$I197)</f>
        <v>3.3404737646459499</v>
      </c>
      <c r="H198" s="46">
        <f>IF(OR($A198="",$B198="",$C198=""),"",'MPTO_working_3-way'!E197)</f>
        <v>2.6494872877916298</v>
      </c>
      <c r="I198" s="47">
        <f>IF(OR($A198="",$B198="",$C198=""),"",'MPTO_working_3-way'!F197)</f>
        <v>3.0869727611988154</v>
      </c>
      <c r="J198" s="48">
        <f>IF(OR($A198="",$B198="",$C198=""),"",'MPTO_working_3-way'!G197)</f>
        <v>3.3486643272250487</v>
      </c>
      <c r="K198" s="46">
        <f>IF(OR($A198="",$B198="",$C198=""),"",'OddsRatio_working_3-way'!H197)</f>
        <v>2.6525426396448641</v>
      </c>
      <c r="L198" s="47">
        <f>IF(OR($A198="",$B198="",$C198=""),"",'OddsRatio_working_3-way'!I197)</f>
        <v>3.0863350825516402</v>
      </c>
      <c r="M198" s="48">
        <f>IF(OR($A198="",$B198="",$C198=""),"",'OddsRatio_working_3-way'!J197)</f>
        <v>3.3445448699961511</v>
      </c>
      <c r="N198" s="49">
        <f t="shared" si="42"/>
        <v>37.650117806735956</v>
      </c>
      <c r="O198" s="50">
        <f t="shared" si="43"/>
        <v>32.414008707785918</v>
      </c>
      <c r="P198" s="50">
        <f t="shared" si="44"/>
        <v>29.935873485478133</v>
      </c>
      <c r="Q198" t="s">
        <v>55</v>
      </c>
      <c r="R198" t="s">
        <v>111</v>
      </c>
      <c r="S198" s="40">
        <v>44147</v>
      </c>
      <c r="T198" s="52">
        <v>100</v>
      </c>
      <c r="U198" s="52">
        <f t="shared" si="63"/>
        <v>61.538461538461533</v>
      </c>
      <c r="V198" s="52">
        <f t="shared" si="64"/>
        <v>66.88741721854305</v>
      </c>
      <c r="W198" s="52">
        <f t="shared" si="65"/>
        <v>69.418960244648318</v>
      </c>
      <c r="X198" s="52">
        <f t="shared" si="66"/>
        <v>63.693622536808633</v>
      </c>
      <c r="Y198" s="52">
        <f t="shared" si="67"/>
        <v>69.042578216890135</v>
      </c>
      <c r="Z198" s="52">
        <f t="shared" si="68"/>
        <v>71.574121242995417</v>
      </c>
      <c r="AA198" s="52">
        <f t="shared" si="69"/>
        <v>-2.1551609983470996</v>
      </c>
      <c r="AB198" s="52">
        <f t="shared" si="70"/>
        <v>-2.1551609983470854</v>
      </c>
      <c r="AC198" s="52">
        <f t="shared" si="71"/>
        <v>-2.1551609983470996</v>
      </c>
      <c r="AD198" s="53"/>
      <c r="AE198" s="53"/>
      <c r="AF198">
        <v>2.69</v>
      </c>
      <c r="AG198">
        <v>1.52</v>
      </c>
      <c r="AH198" s="53" t="s">
        <v>492</v>
      </c>
      <c r="AI198" s="53"/>
    </row>
    <row r="199" spans="1:35" ht="15" x14ac:dyDescent="0.25">
      <c r="A199">
        <v>2.83</v>
      </c>
      <c r="B199">
        <v>2.81</v>
      </c>
      <c r="C199">
        <v>3.15</v>
      </c>
      <c r="D199" s="45">
        <f t="shared" si="72"/>
        <v>2.6689094040677874E-2</v>
      </c>
      <c r="E199" s="46">
        <f>IF(OR($A199="",$B199="",$C199=""),"",A199*'MPTO_working_3-way'!$I198)</f>
        <v>2.9055301361351185</v>
      </c>
      <c r="F199" s="47">
        <f>IF(OR($A199="",$B199="",$C199=""),"",B199*'MPTO_working_3-way'!$I198)</f>
        <v>2.8849963542543047</v>
      </c>
      <c r="G199" s="48">
        <f>IF(OR($A199="",$B199="",$C199=""),"",C199*'MPTO_working_3-way'!$I198)</f>
        <v>3.234070646228135</v>
      </c>
      <c r="H199" s="46">
        <f>IF(OR($A199="",$B199="",$C199=""),"",'MPTO_working_3-way'!E198)</f>
        <v>2.9030902677109145</v>
      </c>
      <c r="I199" s="47">
        <f>IF(OR($A199="",$B199="",$C199=""),"",'MPTO_working_3-way'!F198)</f>
        <v>2.8820476898417233</v>
      </c>
      <c r="J199" s="48">
        <f>IF(OR($A199="",$B199="",$C199=""),"",'MPTO_working_3-way'!G198)</f>
        <v>3.2408192563979874</v>
      </c>
      <c r="K199" s="46">
        <f>IF(OR($A199="",$B199="",$C199=""),"",'OddsRatio_working_3-way'!H198)</f>
        <v>2.9043554259491633</v>
      </c>
      <c r="L199" s="47">
        <f>IF(OR($A199="",$B199="",$C199=""),"",'OddsRatio_working_3-way'!I198)</f>
        <v>2.8835427983431612</v>
      </c>
      <c r="M199" s="48">
        <f>IF(OR($A199="",$B199="",$C199=""),"",'OddsRatio_working_3-way'!J198)</f>
        <v>3.2373574676451917</v>
      </c>
      <c r="N199" s="49">
        <f t="shared" si="42"/>
        <v>34.417127104046536</v>
      </c>
      <c r="O199" s="50">
        <f t="shared" si="43"/>
        <v>34.662088862794199</v>
      </c>
      <c r="P199" s="50">
        <f t="shared" si="44"/>
        <v>30.920784033159272</v>
      </c>
      <c r="Q199" t="s">
        <v>123</v>
      </c>
      <c r="R199" t="s">
        <v>122</v>
      </c>
      <c r="S199" s="40">
        <v>44147</v>
      </c>
      <c r="T199" s="52">
        <v>100</v>
      </c>
      <c r="U199" s="52">
        <f t="shared" si="63"/>
        <v>64.664310954063609</v>
      </c>
      <c r="V199" s="52">
        <f t="shared" si="64"/>
        <v>64.412811387900362</v>
      </c>
      <c r="W199" s="52">
        <f t="shared" si="65"/>
        <v>68.253968253968253</v>
      </c>
      <c r="X199" s="52">
        <f t="shared" si="66"/>
        <v>67.333220358131385</v>
      </c>
      <c r="Y199" s="52">
        <f t="shared" si="67"/>
        <v>67.081720791968152</v>
      </c>
      <c r="Z199" s="52">
        <f t="shared" si="68"/>
        <v>70.922877658036043</v>
      </c>
      <c r="AA199" s="52">
        <f t="shared" si="69"/>
        <v>-2.6689094040677759</v>
      </c>
      <c r="AB199" s="52">
        <f t="shared" si="70"/>
        <v>-2.6689094040677901</v>
      </c>
      <c r="AC199" s="52">
        <f t="shared" si="71"/>
        <v>-2.6689094040677901</v>
      </c>
      <c r="AF199">
        <v>2.98</v>
      </c>
      <c r="AG199">
        <v>1.42</v>
      </c>
      <c r="AH199" s="42" t="s">
        <v>486</v>
      </c>
    </row>
    <row r="200" spans="1:35" ht="15" x14ac:dyDescent="0.25">
      <c r="A200">
        <v>2.62</v>
      </c>
      <c r="B200">
        <v>2.82</v>
      </c>
      <c r="C200">
        <v>3.43</v>
      </c>
      <c r="D200" s="45">
        <f t="shared" si="72"/>
        <v>2.7834507895364347E-2</v>
      </c>
      <c r="E200" s="46">
        <f>IF(OR($A200="",$B200="",$C200=""),"",A200*'MPTO_working_3-way'!$I199)</f>
        <v>2.6929264106858546</v>
      </c>
      <c r="F200" s="47">
        <f>IF(OR($A200="",$B200="",$C200=""),"",B200*'MPTO_working_3-way'!$I199)</f>
        <v>2.8984933122649275</v>
      </c>
      <c r="G200" s="48">
        <f>IF(OR($A200="",$B200="",$C200=""),"",C200*'MPTO_working_3-way'!$I199)</f>
        <v>3.5254723620810999</v>
      </c>
      <c r="H200" s="46">
        <f>IF(OR($A200="",$B200="",$C200=""),"",'MPTO_working_3-way'!E199)</f>
        <v>2.6852758429765711</v>
      </c>
      <c r="I200" s="47">
        <f>IF(OR($A200="",$B200="",$C200=""),"",'MPTO_working_3-way'!F199)</f>
        <v>2.89576609066697</v>
      </c>
      <c r="J200" s="48">
        <f>IF(OR($A200="",$B200="",$C200=""),"",'MPTO_working_3-way'!G199)</f>
        <v>3.5427447360675854</v>
      </c>
      <c r="K200" s="46">
        <f>IF(OR($A200="",$B200="",$C200=""),"",'OddsRatio_working_3-way'!H199)</f>
        <v>2.6890353858990026</v>
      </c>
      <c r="L200" s="47">
        <f>IF(OR($A200="",$B200="",$C200=""),"",'OddsRatio_working_3-way'!I199)</f>
        <v>2.8975582730470282</v>
      </c>
      <c r="M200" s="48">
        <f>IF(OR($A200="",$B200="",$C200=""),"",'OddsRatio_working_3-way'!J199)</f>
        <v>3.533553078848505</v>
      </c>
      <c r="N200" s="49">
        <f t="shared" si="42"/>
        <v>37.134323315775738</v>
      </c>
      <c r="O200" s="50">
        <f t="shared" si="43"/>
        <v>34.500683364302283</v>
      </c>
      <c r="P200" s="50">
        <f t="shared" si="44"/>
        <v>28.364993319921989</v>
      </c>
      <c r="Q200" t="s">
        <v>118</v>
      </c>
      <c r="R200" t="s">
        <v>162</v>
      </c>
      <c r="S200" s="40">
        <v>44147</v>
      </c>
      <c r="T200" s="52">
        <v>100</v>
      </c>
      <c r="U200" s="52">
        <f t="shared" si="63"/>
        <v>61.832061068702288</v>
      </c>
      <c r="V200" s="52">
        <f t="shared" si="64"/>
        <v>64.539007092198588</v>
      </c>
      <c r="W200" s="52">
        <f t="shared" si="65"/>
        <v>70.845481049562679</v>
      </c>
      <c r="X200" s="52">
        <f t="shared" si="66"/>
        <v>64.615511858238733</v>
      </c>
      <c r="Y200" s="52">
        <f t="shared" si="67"/>
        <v>67.322457881735019</v>
      </c>
      <c r="Z200" s="52">
        <f t="shared" si="68"/>
        <v>73.628931839099138</v>
      </c>
      <c r="AA200" s="52">
        <f t="shared" si="69"/>
        <v>-2.7834507895364453</v>
      </c>
      <c r="AB200" s="52">
        <f t="shared" si="70"/>
        <v>-2.7834507895364311</v>
      </c>
      <c r="AC200" s="52">
        <f t="shared" si="71"/>
        <v>-2.7834507895364595</v>
      </c>
      <c r="AF200">
        <v>3.1</v>
      </c>
      <c r="AG200">
        <v>1.4</v>
      </c>
      <c r="AH200" s="42" t="s">
        <v>501</v>
      </c>
    </row>
    <row r="201" spans="1:35" ht="15" x14ac:dyDescent="0.25">
      <c r="A201">
        <v>2.2799999999999998</v>
      </c>
      <c r="B201">
        <v>3.56</v>
      </c>
      <c r="C201">
        <v>3.18</v>
      </c>
      <c r="D201" s="45">
        <f t="shared" si="72"/>
        <v>3.3960776437595985E-2</v>
      </c>
      <c r="E201" s="46">
        <f>IF(OR($A201="",$B201="",$C201=""),"",A201*'MPTO_working_3-way'!$I200)</f>
        <v>2.3574305702777187</v>
      </c>
      <c r="F201" s="47">
        <f>IF(OR($A201="",$B201="",$C201=""),"",B201*'MPTO_working_3-way'!$I200)</f>
        <v>3.6809003641178419</v>
      </c>
      <c r="G201" s="48">
        <f>IF(OR($A201="",$B201="",$C201=""),"",C201*'MPTO_working_3-way'!$I200)</f>
        <v>3.2879952690715553</v>
      </c>
      <c r="H201" s="46">
        <f>IF(OR($A201="",$B201="",$C201=""),"",'MPTO_working_3-way'!E200)</f>
        <v>2.3404063323313333</v>
      </c>
      <c r="I201" s="47">
        <f>IF(OR($A201="",$B201="",$C201=""),"",'MPTO_working_3-way'!F200)</f>
        <v>3.7094930188922204</v>
      </c>
      <c r="J201" s="48">
        <f>IF(OR($A201="",$B201="",$C201=""),"",'MPTO_working_3-way'!G200)</f>
        <v>3.2987497904048357</v>
      </c>
      <c r="K201" s="46">
        <f>IF(OR($A201="",$B201="",$C201=""),"",'OddsRatio_working_3-way'!H200)</f>
        <v>2.3477368553326756</v>
      </c>
      <c r="L201" s="47">
        <f>IF(OR($A201="",$B201="",$C201=""),"",'OddsRatio_working_3-way'!I200)</f>
        <v>3.6954737106653517</v>
      </c>
      <c r="M201" s="48">
        <f>IF(OR($A201="",$B201="",$C201=""),"",'OddsRatio_working_3-way'!J200)</f>
        <v>3.295364331738464</v>
      </c>
      <c r="N201" s="49">
        <f t="shared" ref="N201:N264" si="73">(1/E201)* 100</f>
        <v>42.419064748201443</v>
      </c>
      <c r="O201" s="50">
        <f t="shared" ref="O201:O264" si="74">(1/F201)* 100</f>
        <v>27.167266187050359</v>
      </c>
      <c r="P201" s="50">
        <f t="shared" ref="P201:P264" si="75">(1/G201)* 100</f>
        <v>30.413669064748198</v>
      </c>
      <c r="Q201" t="s">
        <v>167</v>
      </c>
      <c r="R201" t="s">
        <v>67</v>
      </c>
      <c r="S201" s="40">
        <v>44147</v>
      </c>
      <c r="T201" s="52">
        <v>100</v>
      </c>
      <c r="U201" s="52">
        <f t="shared" si="63"/>
        <v>56.140350877192972</v>
      </c>
      <c r="V201" s="52">
        <f t="shared" si="64"/>
        <v>71.910112359550567</v>
      </c>
      <c r="W201" s="52">
        <f t="shared" si="65"/>
        <v>68.55345911949685</v>
      </c>
      <c r="X201" s="52">
        <f t="shared" si="66"/>
        <v>59.536428520952576</v>
      </c>
      <c r="Y201" s="52">
        <f t="shared" si="67"/>
        <v>75.306190003310164</v>
      </c>
      <c r="Z201" s="52">
        <f t="shared" si="68"/>
        <v>71.949536763256461</v>
      </c>
      <c r="AA201" s="52">
        <f t="shared" si="69"/>
        <v>-3.3960776437596039</v>
      </c>
      <c r="AB201" s="52">
        <f t="shared" si="70"/>
        <v>-3.3960776437595968</v>
      </c>
      <c r="AC201" s="52">
        <f t="shared" si="71"/>
        <v>-3.396077643759611</v>
      </c>
      <c r="AF201">
        <v>1.79</v>
      </c>
      <c r="AG201">
        <v>2.09</v>
      </c>
      <c r="AH201" s="42" t="s">
        <v>492</v>
      </c>
    </row>
    <row r="202" spans="1:35" ht="15" x14ac:dyDescent="0.25">
      <c r="A202">
        <v>3.54</v>
      </c>
      <c r="B202">
        <v>4.22</v>
      </c>
      <c r="C202">
        <v>1.96</v>
      </c>
      <c r="D202" s="45">
        <f t="shared" si="72"/>
        <v>2.9656781983417702E-2</v>
      </c>
      <c r="E202" s="46">
        <f>IF(OR($A202="",$B202="",$C202=""),"",A202*'MPTO_working_3-way'!$I201)</f>
        <v>3.6449850082212989</v>
      </c>
      <c r="F202" s="47">
        <f>IF(OR($A202="",$B202="",$C202=""),"",B202*'MPTO_working_3-way'!$I201)</f>
        <v>4.3451516199700224</v>
      </c>
      <c r="G202" s="48">
        <f>IF(OR($A202="",$B202="",$C202=""),"",C202*'MPTO_working_3-way'!$I201)</f>
        <v>2.0181272926874985</v>
      </c>
      <c r="H202" s="46">
        <f>IF(OR($A202="",$B202="",$C202=""),"",'MPTO_working_3-way'!E201)</f>
        <v>3.6683747856777273</v>
      </c>
      <c r="I202" s="47">
        <f>IF(OR($A202="",$B202="",$C202=""),"",'MPTO_working_3-way'!F201)</f>
        <v>4.4037105010275317</v>
      </c>
      <c r="J202" s="48">
        <f>IF(OR($A202="",$B202="",$C202=""),"",'MPTO_working_3-way'!G201)</f>
        <v>1.9987268604057227</v>
      </c>
      <c r="K202" s="46">
        <f>IF(OR($A202="",$B202="",$C202=""),"",'OddsRatio_working_3-way'!H201)</f>
        <v>3.6626009404559836</v>
      </c>
      <c r="L202" s="47">
        <f>IF(OR($A202="",$B202="",$C202=""),"",'OddsRatio_working_3-way'!I201)</f>
        <v>4.3754232394756958</v>
      </c>
      <c r="M202" s="48">
        <f>IF(OR($A202="",$B202="",$C202=""),"",'OddsRatio_working_3-way'!J201)</f>
        <v>2.0063373633219461</v>
      </c>
      <c r="N202" s="49">
        <f t="shared" si="73"/>
        <v>27.434955088827262</v>
      </c>
      <c r="O202" s="50">
        <f t="shared" si="74"/>
        <v>23.01415663849491</v>
      </c>
      <c r="P202" s="50">
        <f t="shared" si="75"/>
        <v>49.550888272677817</v>
      </c>
      <c r="Q202" t="s">
        <v>216</v>
      </c>
      <c r="R202" t="s">
        <v>245</v>
      </c>
      <c r="S202" s="40">
        <v>44177</v>
      </c>
      <c r="T202" s="52">
        <v>100</v>
      </c>
      <c r="U202" s="52">
        <f t="shared" si="63"/>
        <v>71.751412429378533</v>
      </c>
      <c r="V202" s="52">
        <f t="shared" si="64"/>
        <v>76.30331753554502</v>
      </c>
      <c r="W202" s="52">
        <f t="shared" si="65"/>
        <v>48.979591836734699</v>
      </c>
      <c r="X202" s="52">
        <f t="shared" si="66"/>
        <v>74.717090627720282</v>
      </c>
      <c r="Y202" s="52">
        <f t="shared" si="67"/>
        <v>79.268995733886769</v>
      </c>
      <c r="Z202" s="52">
        <f t="shared" si="68"/>
        <v>51.945270035076454</v>
      </c>
      <c r="AA202" s="52">
        <f t="shared" si="69"/>
        <v>-2.9656781983417488</v>
      </c>
      <c r="AB202" s="52">
        <f t="shared" si="70"/>
        <v>-2.9656781983417488</v>
      </c>
      <c r="AC202" s="52">
        <f t="shared" si="71"/>
        <v>-2.9656781983417559</v>
      </c>
      <c r="AD202" s="42" t="s">
        <v>477</v>
      </c>
      <c r="AE202" s="42" t="s">
        <v>478</v>
      </c>
      <c r="AF202">
        <v>1.6</v>
      </c>
      <c r="AG202">
        <v>2.44</v>
      </c>
      <c r="AH202" s="42" t="s">
        <v>483</v>
      </c>
    </row>
    <row r="203" spans="1:35" ht="15" x14ac:dyDescent="0.25">
      <c r="A203">
        <v>2.92</v>
      </c>
      <c r="B203">
        <v>3.82</v>
      </c>
      <c r="C203">
        <v>2.36</v>
      </c>
      <c r="D203" s="45">
        <f t="shared" si="72"/>
        <v>2.7974671696021414E-2</v>
      </c>
      <c r="E203" s="46">
        <f>IF(OR($A203="",$B203="",$C203=""),"",A203*'MPTO_working_3-way'!$I202)</f>
        <v>3.0016860413523823</v>
      </c>
      <c r="F203" s="47">
        <f>IF(OR($A203="",$B203="",$C203=""),"",B203*'MPTO_working_3-way'!$I202)</f>
        <v>3.9268632458788018</v>
      </c>
      <c r="G203" s="48">
        <f>IF(OR($A203="",$B203="",$C203=""),"",C203*'MPTO_working_3-way'!$I202)</f>
        <v>2.4260202252026106</v>
      </c>
      <c r="H203" s="46">
        <f>IF(OR($A203="",$B203="",$C203=""),"",'MPTO_working_3-way'!E202)</f>
        <v>3.0017332350558643</v>
      </c>
      <c r="I203" s="47">
        <f>IF(OR($A203="",$B203="",$C203=""),"",'MPTO_working_3-way'!F202)</f>
        <v>3.9610986185411137</v>
      </c>
      <c r="J203" s="48">
        <f>IF(OR($A203="",$B203="",$C203=""),"",'MPTO_working_3-way'!G202)</f>
        <v>2.4131045690282305</v>
      </c>
      <c r="K203" s="46">
        <f>IF(OR($A203="",$B203="",$C203=""),"",'OddsRatio_working_3-way'!H202)</f>
        <v>3.0033500514329723</v>
      </c>
      <c r="L203" s="47">
        <f>IF(OR($A203="",$B203="",$C203=""),"",'OddsRatio_working_3-way'!I202)</f>
        <v>3.9424203880421782</v>
      </c>
      <c r="M203" s="48">
        <f>IF(OR($A203="",$B203="",$C203=""),"",'OddsRatio_working_3-way'!J202)</f>
        <v>2.4190396197650217</v>
      </c>
      <c r="N203" s="49">
        <f t="shared" si="73"/>
        <v>33.314610063264951</v>
      </c>
      <c r="O203" s="50">
        <f t="shared" si="74"/>
        <v>25.465618163542835</v>
      </c>
      <c r="P203" s="50">
        <f t="shared" si="75"/>
        <v>41.219771773192221</v>
      </c>
      <c r="Q203" t="s">
        <v>246</v>
      </c>
      <c r="R203" t="s">
        <v>247</v>
      </c>
      <c r="S203" s="40">
        <v>44177</v>
      </c>
      <c r="T203" s="52">
        <v>100</v>
      </c>
      <c r="U203" s="52">
        <f t="shared" si="63"/>
        <v>65.753424657534239</v>
      </c>
      <c r="V203" s="52">
        <f t="shared" si="64"/>
        <v>73.821989528795811</v>
      </c>
      <c r="W203" s="52">
        <f t="shared" si="65"/>
        <v>57.627118644067799</v>
      </c>
      <c r="X203" s="52">
        <f t="shared" si="66"/>
        <v>68.550891827136397</v>
      </c>
      <c r="Y203" s="52">
        <f t="shared" si="67"/>
        <v>76.619456698397954</v>
      </c>
      <c r="Z203" s="52">
        <f t="shared" si="68"/>
        <v>60.424585813669943</v>
      </c>
      <c r="AA203" s="52">
        <f t="shared" si="69"/>
        <v>-2.7974671696021574</v>
      </c>
      <c r="AB203" s="52">
        <f t="shared" si="70"/>
        <v>-2.7974671696021431</v>
      </c>
      <c r="AC203" s="52">
        <f t="shared" si="71"/>
        <v>-2.7974671696021431</v>
      </c>
      <c r="AD203" s="42" t="s">
        <v>481</v>
      </c>
      <c r="AE203" s="42" t="s">
        <v>482</v>
      </c>
      <c r="AF203">
        <v>1.69</v>
      </c>
      <c r="AG203">
        <v>2.2599999999999998</v>
      </c>
      <c r="AH203" s="42" t="s">
        <v>485</v>
      </c>
    </row>
    <row r="204" spans="1:35" ht="15" x14ac:dyDescent="0.25">
      <c r="A204">
        <v>2.11</v>
      </c>
      <c r="B204">
        <v>3.68</v>
      </c>
      <c r="C204">
        <v>3.54</v>
      </c>
      <c r="D204" s="45">
        <f t="shared" si="72"/>
        <v>2.8158655430096768E-2</v>
      </c>
      <c r="E204" s="46">
        <f>IF(OR($A204="",$B204="",$C204=""),"",A204*'MPTO_working_3-way'!$I203)</f>
        <v>2.169414762957504</v>
      </c>
      <c r="F204" s="47">
        <f>IF(OR($A204="",$B204="",$C204=""),"",B204*'MPTO_working_3-way'!$I203)</f>
        <v>3.7836238519827563</v>
      </c>
      <c r="G204" s="48">
        <f>IF(OR($A204="",$B204="",$C204=""),"",C204*'MPTO_working_3-way'!$I203)</f>
        <v>3.6396816402225425</v>
      </c>
      <c r="H204" s="46">
        <f>IF(OR($A204="",$B204="",$C204=""),"",'MPTO_working_3-way'!E203)</f>
        <v>2.1526327209499359</v>
      </c>
      <c r="I204" s="47">
        <f>IF(OR($A204="",$B204="",$C204=""),"",'MPTO_working_3-way'!F203)</f>
        <v>3.8116596173316757</v>
      </c>
      <c r="J204" s="48">
        <f>IF(OR($A204="",$B204="",$C204=""),"",'MPTO_working_3-way'!G203)</f>
        <v>3.6616669905213017</v>
      </c>
      <c r="K204" s="46">
        <f>IF(OR($A204="",$B204="",$C204=""),"",'OddsRatio_working_3-way'!H203)</f>
        <v>2.1594802891475191</v>
      </c>
      <c r="L204" s="47">
        <f>IF(OR($A204="",$B204="",$C204=""),"",'OddsRatio_working_3-way'!I203)</f>
        <v>3.7994659233471646</v>
      </c>
      <c r="M204" s="48">
        <f>IF(OR($A204="",$B204="",$C204=""),"",'OddsRatio_working_3-way'!J203)</f>
        <v>3.6532251661573869</v>
      </c>
      <c r="N204" s="49">
        <f t="shared" si="73"/>
        <v>46.095380979003167</v>
      </c>
      <c r="O204" s="50">
        <f t="shared" si="74"/>
        <v>26.429688550461055</v>
      </c>
      <c r="P204" s="50">
        <f t="shared" si="75"/>
        <v>27.474930470535785</v>
      </c>
      <c r="Q204" t="s">
        <v>248</v>
      </c>
      <c r="R204" t="s">
        <v>208</v>
      </c>
      <c r="S204" s="40">
        <v>44177</v>
      </c>
      <c r="T204" s="52">
        <v>100</v>
      </c>
      <c r="U204" s="52">
        <f t="shared" si="63"/>
        <v>52.606635071090047</v>
      </c>
      <c r="V204" s="52">
        <f t="shared" si="64"/>
        <v>72.826086956521735</v>
      </c>
      <c r="W204" s="52">
        <f t="shared" si="65"/>
        <v>71.751412429378533</v>
      </c>
      <c r="X204" s="52">
        <f t="shared" si="66"/>
        <v>55.422500614099725</v>
      </c>
      <c r="Y204" s="52">
        <f t="shared" si="67"/>
        <v>75.641952499531428</v>
      </c>
      <c r="Z204" s="52">
        <f t="shared" si="68"/>
        <v>74.567277972388212</v>
      </c>
      <c r="AA204" s="52">
        <f t="shared" si="69"/>
        <v>-2.8158655430096786</v>
      </c>
      <c r="AB204" s="52">
        <f t="shared" si="70"/>
        <v>-2.8158655430096928</v>
      </c>
      <c r="AC204" s="52">
        <f t="shared" si="71"/>
        <v>-2.8158655430096786</v>
      </c>
      <c r="AD204" s="42" t="s">
        <v>477</v>
      </c>
      <c r="AF204">
        <v>1.56</v>
      </c>
      <c r="AG204">
        <v>2.5499999999999998</v>
      </c>
      <c r="AH204" s="42" t="s">
        <v>500</v>
      </c>
    </row>
    <row r="205" spans="1:35" ht="15" x14ac:dyDescent="0.25">
      <c r="A205">
        <v>3.11</v>
      </c>
      <c r="B205">
        <v>3.66</v>
      </c>
      <c r="C205">
        <v>2.31</v>
      </c>
      <c r="D205" s="45">
        <f t="shared" si="72"/>
        <v>2.7667884976408486E-2</v>
      </c>
      <c r="E205" s="46">
        <f>IF(OR($A205="",$B205="",$C205=""),"",A205*'MPTO_working_3-way'!$I204)</f>
        <v>3.1960471222766302</v>
      </c>
      <c r="F205" s="47">
        <f>IF(OR($A205="",$B205="",$C205=""),"",B205*'MPTO_working_3-way'!$I204)</f>
        <v>3.7612644590136552</v>
      </c>
      <c r="G205" s="48">
        <f>IF(OR($A205="",$B205="",$C205=""),"",C205*'MPTO_working_3-way'!$I204)</f>
        <v>2.3739128142955037</v>
      </c>
      <c r="H205" s="46">
        <f>IF(OR($A205="",$B205="",$C205=""),"",'MPTO_working_3-way'!E204)</f>
        <v>3.2018362655505253</v>
      </c>
      <c r="I205" s="47">
        <f>IF(OR($A205="",$B205="",$C205=""),"",'MPTO_working_3-way'!F204)</f>
        <v>3.7878584799301374</v>
      </c>
      <c r="J205" s="48">
        <f>IF(OR($A205="",$B205="",$C205=""),"",'MPTO_working_3-way'!G204)</f>
        <v>2.3602841338436575</v>
      </c>
      <c r="K205" s="46">
        <f>IF(OR($A205="",$B205="",$C205=""),"",'OddsRatio_working_3-way'!H204)</f>
        <v>3.2006230281247698</v>
      </c>
      <c r="L205" s="47">
        <f>IF(OR($A205="",$B205="",$C205=""),"",'OddsRatio_working_3-way'!I204)</f>
        <v>3.7742451444606111</v>
      </c>
      <c r="M205" s="48">
        <f>IF(OR($A205="",$B205="",$C205=""),"",'OddsRatio_working_3-way'!J204)</f>
        <v>2.3662635861817298</v>
      </c>
      <c r="N205" s="49">
        <f t="shared" si="73"/>
        <v>31.288650064948765</v>
      </c>
      <c r="O205" s="50">
        <f t="shared" si="74"/>
        <v>26.586803743713293</v>
      </c>
      <c r="P205" s="50">
        <f t="shared" si="75"/>
        <v>42.124546191337942</v>
      </c>
      <c r="Q205" t="s">
        <v>249</v>
      </c>
      <c r="R205" t="s">
        <v>250</v>
      </c>
      <c r="S205" s="40">
        <v>44177</v>
      </c>
      <c r="T205" s="52">
        <v>100</v>
      </c>
      <c r="U205" s="52">
        <f t="shared" si="63"/>
        <v>67.845659163987136</v>
      </c>
      <c r="V205" s="52">
        <f t="shared" si="64"/>
        <v>72.67759562841529</v>
      </c>
      <c r="W205" s="52">
        <f t="shared" si="65"/>
        <v>56.709956709956707</v>
      </c>
      <c r="X205" s="52">
        <f t="shared" si="66"/>
        <v>70.612447661627982</v>
      </c>
      <c r="Y205" s="52">
        <f t="shared" si="67"/>
        <v>75.44438412605615</v>
      </c>
      <c r="Z205" s="52">
        <f t="shared" si="68"/>
        <v>59.47674520759756</v>
      </c>
      <c r="AA205" s="52">
        <f t="shared" si="69"/>
        <v>-2.7667884976408459</v>
      </c>
      <c r="AB205" s="52">
        <f t="shared" si="70"/>
        <v>-2.7667884976408601</v>
      </c>
      <c r="AC205" s="52">
        <f t="shared" si="71"/>
        <v>-2.766788497640853</v>
      </c>
      <c r="AD205" s="42" t="s">
        <v>479</v>
      </c>
      <c r="AF205">
        <v>1.9</v>
      </c>
      <c r="AG205">
        <v>1.99</v>
      </c>
      <c r="AH205" s="42" t="s">
        <v>484</v>
      </c>
    </row>
    <row r="206" spans="1:35" ht="15" x14ac:dyDescent="0.25">
      <c r="A206">
        <v>1.52</v>
      </c>
      <c r="B206">
        <v>4.75</v>
      </c>
      <c r="C206">
        <v>6.45</v>
      </c>
      <c r="D206" s="45">
        <f t="shared" si="72"/>
        <v>2.3459812321501516E-2</v>
      </c>
      <c r="E206" s="46">
        <f>IF(OR($A206="",$B206="",$C206=""),"",A206*'MPTO_working_3-way'!$I205)</f>
        <v>1.5556589147286823</v>
      </c>
      <c r="F206" s="47">
        <f>IF(OR($A206="",$B206="",$C206=""),"",B206*'MPTO_working_3-way'!$I205)</f>
        <v>4.8614341085271322</v>
      </c>
      <c r="G206" s="48">
        <f>IF(OR($A206="",$B206="",$C206=""),"",C206*'MPTO_working_3-way'!$I205)</f>
        <v>6.6013157894736851</v>
      </c>
      <c r="H206" s="46">
        <f>IF(OR($A206="",$B206="",$C206=""),"",'MPTO_working_3-way'!E205)</f>
        <v>1.5382845188284522</v>
      </c>
      <c r="I206" s="47">
        <f>IF(OR($A206="",$B206="",$C206=""),"",'MPTO_working_3-way'!F205)</f>
        <v>4.9332438778933252</v>
      </c>
      <c r="J206" s="48">
        <f>IF(OR($A206="",$B206="",$C206=""),"",'MPTO_working_3-way'!G205)</f>
        <v>6.7926096997690557</v>
      </c>
      <c r="K206" s="46">
        <f>IF(OR($A206="",$B206="",$C206=""),"",'OddsRatio_working_3-way'!H205)</f>
        <v>1.5440135327356688</v>
      </c>
      <c r="L206" s="47">
        <f>IF(OR($A206="",$B206="",$C206=""),"",'OddsRatio_working_3-way'!I205)</f>
        <v>4.9231745149206887</v>
      </c>
      <c r="M206" s="48">
        <f>IF(OR($A206="",$B206="",$C206=""),"",'OddsRatio_working_3-way'!J205)</f>
        <v>6.7016802950180674</v>
      </c>
      <c r="N206" s="49">
        <f t="shared" si="73"/>
        <v>64.281443093482153</v>
      </c>
      <c r="O206" s="50">
        <f t="shared" si="74"/>
        <v>20.570061789914291</v>
      </c>
      <c r="P206" s="50">
        <f t="shared" si="75"/>
        <v>15.148495116603547</v>
      </c>
      <c r="Q206" t="s">
        <v>251</v>
      </c>
      <c r="R206" t="s">
        <v>252</v>
      </c>
      <c r="S206" s="40">
        <v>44177</v>
      </c>
      <c r="T206" s="52">
        <v>100</v>
      </c>
      <c r="U206" s="52">
        <f t="shared" si="63"/>
        <v>34.21052631578948</v>
      </c>
      <c r="V206" s="52">
        <f t="shared" si="64"/>
        <v>78.94736842105263</v>
      </c>
      <c r="W206" s="52">
        <f t="shared" si="65"/>
        <v>84.496124031007753</v>
      </c>
      <c r="X206" s="52">
        <f t="shared" si="66"/>
        <v>36.556507547939617</v>
      </c>
      <c r="Y206" s="52">
        <f t="shared" si="67"/>
        <v>81.293349653202782</v>
      </c>
      <c r="Z206" s="52">
        <f t="shared" si="68"/>
        <v>86.842105263157904</v>
      </c>
      <c r="AA206" s="52">
        <f t="shared" si="69"/>
        <v>-2.3459812321501374</v>
      </c>
      <c r="AB206" s="52">
        <f t="shared" si="70"/>
        <v>-2.3459812321501516</v>
      </c>
      <c r="AC206" s="52">
        <f t="shared" si="71"/>
        <v>-2.3459812321501516</v>
      </c>
      <c r="AD206" s="42" t="s">
        <v>477</v>
      </c>
      <c r="AE206" s="42" t="s">
        <v>483</v>
      </c>
      <c r="AF206">
        <v>1.46</v>
      </c>
      <c r="AG206">
        <v>2.88</v>
      </c>
      <c r="AH206" s="42" t="s">
        <v>488</v>
      </c>
    </row>
    <row r="207" spans="1:35" ht="15" x14ac:dyDescent="0.25">
      <c r="A207">
        <v>1.79</v>
      </c>
      <c r="B207">
        <v>4.04</v>
      </c>
      <c r="C207">
        <v>4.5599999999999996</v>
      </c>
      <c r="D207" s="45">
        <f t="shared" si="72"/>
        <v>2.5482215966377453E-2</v>
      </c>
      <c r="E207" s="46">
        <f>IF(OR($A207="",$B207="",$C207=""),"",A207*'MPTO_working_3-way'!$I206)</f>
        <v>1.8356131665798157</v>
      </c>
      <c r="F207" s="47">
        <f>IF(OR($A207="",$B207="",$C207=""),"",B207*'MPTO_working_3-way'!$I206)</f>
        <v>4.1429481525041654</v>
      </c>
      <c r="G207" s="48">
        <f>IF(OR($A207="",$B207="",$C207=""),"",C207*'MPTO_working_3-way'!$I206)</f>
        <v>4.6761989048066805</v>
      </c>
      <c r="H207" s="46">
        <f>IF(OR($A207="",$B207="",$C207=""),"",'MPTO_working_3-way'!E206)</f>
        <v>1.8176360452376339</v>
      </c>
      <c r="I207" s="47">
        <f>IF(OR($A207="",$B207="",$C207=""),"",'MPTO_working_3-way'!F206)</f>
        <v>4.1835633733915856</v>
      </c>
      <c r="J207" s="48">
        <f>IF(OR($A207="",$B207="",$C207=""),"",'MPTO_working_3-way'!G206)</f>
        <v>4.7437390958764949</v>
      </c>
      <c r="K207" s="46">
        <f>IF(OR($A207="",$B207="",$C207=""),"",'OddsRatio_working_3-way'!H206)</f>
        <v>1.8242417169955334</v>
      </c>
      <c r="L207" s="47">
        <f>IF(OR($A207="",$B207="",$C207=""),"",'OddsRatio_working_3-way'!I206)</f>
        <v>4.1717655945144578</v>
      </c>
      <c r="M207" s="48">
        <f>IF(OR($A207="",$B207="",$C207=""),"",'OddsRatio_working_3-way'!J206)</f>
        <v>4.714304446207719</v>
      </c>
      <c r="N207" s="49">
        <f t="shared" si="73"/>
        <v>54.477709040583868</v>
      </c>
      <c r="O207" s="50">
        <f t="shared" si="74"/>
        <v>24.137400787783442</v>
      </c>
      <c r="P207" s="50">
        <f t="shared" si="75"/>
        <v>21.384890171632705</v>
      </c>
      <c r="Q207" t="s">
        <v>253</v>
      </c>
      <c r="R207" t="s">
        <v>254</v>
      </c>
      <c r="S207" s="40">
        <v>44177</v>
      </c>
      <c r="T207" s="52">
        <v>100</v>
      </c>
      <c r="U207" s="52">
        <f t="shared" si="63"/>
        <v>44.134078212290497</v>
      </c>
      <c r="V207" s="52">
        <f t="shared" si="64"/>
        <v>75.247524752475243</v>
      </c>
      <c r="W207" s="52">
        <f t="shared" si="65"/>
        <v>78.070175438596479</v>
      </c>
      <c r="X207" s="52">
        <f t="shared" si="66"/>
        <v>46.682299808928263</v>
      </c>
      <c r="Y207" s="52">
        <f t="shared" si="67"/>
        <v>77.795746349113003</v>
      </c>
      <c r="Z207" s="52">
        <f t="shared" si="68"/>
        <v>80.618397035234253</v>
      </c>
      <c r="AA207" s="52">
        <f t="shared" si="69"/>
        <v>-2.5482215966377666</v>
      </c>
      <c r="AB207" s="52">
        <f t="shared" si="70"/>
        <v>-2.5482215966377595</v>
      </c>
      <c r="AC207" s="52">
        <f t="shared" si="71"/>
        <v>-2.5482215966377737</v>
      </c>
      <c r="AF207">
        <v>1.74</v>
      </c>
      <c r="AG207">
        <v>2.2000000000000002</v>
      </c>
      <c r="AH207" s="42" t="s">
        <v>496</v>
      </c>
    </row>
    <row r="208" spans="1:35" ht="15" x14ac:dyDescent="0.25">
      <c r="A208">
        <v>2.4700000000000002</v>
      </c>
      <c r="B208">
        <v>3.68</v>
      </c>
      <c r="C208">
        <v>2.9</v>
      </c>
      <c r="D208" s="45">
        <f t="shared" si="72"/>
        <v>2.1425016236820804E-2</v>
      </c>
      <c r="E208" s="46">
        <f>IF(OR($A208="",$B208="",$C208=""),"",A208*'MPTO_working_3-way'!$I207)</f>
        <v>2.5229197901049476</v>
      </c>
      <c r="F208" s="47">
        <f>IF(OR($A208="",$B208="",$C208=""),"",B208*'MPTO_working_3-way'!$I207)</f>
        <v>3.7588440597515009</v>
      </c>
      <c r="G208" s="48">
        <f>IF(OR($A208="",$B208="",$C208=""),"",C208*'MPTO_working_3-way'!$I207)</f>
        <v>2.9621325470867803</v>
      </c>
      <c r="H208" s="46">
        <f>IF(OR($A208="",$B208="",$C208=""),"",'MPTO_working_3-way'!E207)</f>
        <v>2.5143530112008303</v>
      </c>
      <c r="I208" s="47">
        <f>IF(OR($A208="",$B208="",$C208=""),"",'MPTO_working_3-way'!F207)</f>
        <v>3.7793257963013236</v>
      </c>
      <c r="J208" s="48">
        <f>IF(OR($A208="",$B208="",$C208=""),"",'MPTO_working_3-way'!G207)</f>
        <v>2.9613316936313754</v>
      </c>
      <c r="K208" s="46">
        <f>IF(OR($A208="",$B208="",$C208=""),"",'OddsRatio_working_3-way'!H207)</f>
        <v>2.5183990319613279</v>
      </c>
      <c r="L208" s="47">
        <f>IF(OR($A208="",$B208="",$C208=""),"",'OddsRatio_working_3-way'!I207)</f>
        <v>3.7682376909226929</v>
      </c>
      <c r="M208" s="48">
        <f>IF(OR($A208="",$B208="",$C208=""),"",'OddsRatio_working_3-way'!J207)</f>
        <v>2.962556571922804</v>
      </c>
      <c r="N208" s="49">
        <f t="shared" si="73"/>
        <v>39.636614842931742</v>
      </c>
      <c r="O208" s="50">
        <f t="shared" si="74"/>
        <v>26.603923549467773</v>
      </c>
      <c r="P208" s="50">
        <f t="shared" si="75"/>
        <v>33.759461607600485</v>
      </c>
      <c r="Q208" t="s">
        <v>255</v>
      </c>
      <c r="R208" t="s">
        <v>256</v>
      </c>
      <c r="S208" s="40">
        <v>44177</v>
      </c>
      <c r="T208" s="52">
        <v>100</v>
      </c>
      <c r="U208" s="52">
        <f t="shared" si="63"/>
        <v>59.514170040485837</v>
      </c>
      <c r="V208" s="52">
        <f t="shared" si="64"/>
        <v>72.826086956521735</v>
      </c>
      <c r="W208" s="52">
        <f t="shared" si="65"/>
        <v>65.517241379310349</v>
      </c>
      <c r="X208" s="52">
        <f t="shared" si="66"/>
        <v>61.656671664167916</v>
      </c>
      <c r="Y208" s="52">
        <f t="shared" si="67"/>
        <v>74.968588580203829</v>
      </c>
      <c r="Z208" s="52">
        <f t="shared" si="68"/>
        <v>67.659743002992428</v>
      </c>
      <c r="AA208" s="52">
        <f t="shared" si="69"/>
        <v>-2.1425016236820795</v>
      </c>
      <c r="AB208" s="52">
        <f t="shared" si="70"/>
        <v>-2.1425016236820937</v>
      </c>
      <c r="AC208" s="52">
        <f t="shared" si="71"/>
        <v>-2.1425016236820795</v>
      </c>
      <c r="AF208">
        <v>1.66</v>
      </c>
      <c r="AG208">
        <v>2.34</v>
      </c>
      <c r="AH208" s="42" t="s">
        <v>485</v>
      </c>
    </row>
    <row r="209" spans="1:34" ht="15" x14ac:dyDescent="0.25">
      <c r="A209">
        <v>1.93</v>
      </c>
      <c r="B209">
        <v>3.81</v>
      </c>
      <c r="C209">
        <v>4.0999999999999996</v>
      </c>
      <c r="D209" s="45">
        <f t="shared" si="72"/>
        <v>2.4504345651346959E-2</v>
      </c>
      <c r="E209" s="46">
        <f>IF(OR($A209="",$B209="",$C209=""),"",A209*'MPTO_working_3-way'!$I208)</f>
        <v>1.9772933871070997</v>
      </c>
      <c r="F209" s="47">
        <f>IF(OR($A209="",$B209="",$C209=""),"",B209*'MPTO_working_3-way'!$I208)</f>
        <v>3.9033615569316318</v>
      </c>
      <c r="G209" s="48">
        <f>IF(OR($A209="",$B209="",$C209=""),"",C209*'MPTO_working_3-way'!$I208)</f>
        <v>4.2004678171705221</v>
      </c>
      <c r="H209" s="46">
        <f>IF(OR($A209="",$B209="",$C209=""),"",'MPTO_working_3-way'!E208)</f>
        <v>1.9609127350201836</v>
      </c>
      <c r="I209" s="47">
        <f>IF(OR($A209="",$B209="",$C209=""),"",'MPTO_working_3-way'!F208)</f>
        <v>3.9323776327454119</v>
      </c>
      <c r="J209" s="48">
        <f>IF(OR($A209="",$B209="",$C209=""),"",'MPTO_working_3-way'!G208)</f>
        <v>4.2420636242075354</v>
      </c>
      <c r="K209" s="46">
        <f>IF(OR($A209="",$B209="",$C209=""),"",'OddsRatio_working_3-way'!H208)</f>
        <v>1.9672391175772144</v>
      </c>
      <c r="L209" s="47">
        <f>IF(OR($A209="",$B209="",$C209=""),"",'OddsRatio_working_3-way'!I208)</f>
        <v>3.9225181939698626</v>
      </c>
      <c r="M209" s="48">
        <f>IF(OR($A209="",$B209="",$C209=""),"",'OddsRatio_working_3-way'!J208)</f>
        <v>4.2241303919240467</v>
      </c>
      <c r="N209" s="49">
        <f t="shared" si="73"/>
        <v>50.574184211633899</v>
      </c>
      <c r="O209" s="50">
        <f t="shared" si="74"/>
        <v>25.618943708255493</v>
      </c>
      <c r="P209" s="50">
        <f t="shared" si="75"/>
        <v>23.806872080110594</v>
      </c>
      <c r="Q209" t="s">
        <v>257</v>
      </c>
      <c r="R209" t="s">
        <v>258</v>
      </c>
      <c r="S209" s="40">
        <v>44177</v>
      </c>
      <c r="T209" s="52">
        <v>100</v>
      </c>
      <c r="U209" s="52">
        <f t="shared" si="63"/>
        <v>48.186528497409334</v>
      </c>
      <c r="V209" s="52">
        <f t="shared" si="64"/>
        <v>73.753280839895012</v>
      </c>
      <c r="W209" s="52">
        <f t="shared" si="65"/>
        <v>75.609756097560975</v>
      </c>
      <c r="X209" s="52">
        <f t="shared" si="66"/>
        <v>50.636963062544012</v>
      </c>
      <c r="Y209" s="52">
        <f t="shared" si="67"/>
        <v>76.203715405029698</v>
      </c>
      <c r="Z209" s="52">
        <f t="shared" si="68"/>
        <v>78.060190662695675</v>
      </c>
      <c r="AA209" s="52">
        <f t="shared" si="69"/>
        <v>-2.4504345651346782</v>
      </c>
      <c r="AB209" s="52">
        <f t="shared" si="70"/>
        <v>-2.4504345651346853</v>
      </c>
      <c r="AC209" s="52">
        <f t="shared" si="71"/>
        <v>-2.4504345651346995</v>
      </c>
      <c r="AF209">
        <v>1.61</v>
      </c>
      <c r="AG209">
        <v>2.4500000000000002</v>
      </c>
      <c r="AH209" s="42" t="s">
        <v>480</v>
      </c>
    </row>
    <row r="210" spans="1:34" ht="15" x14ac:dyDescent="0.25">
      <c r="A210">
        <v>1.37</v>
      </c>
      <c r="B210">
        <v>5.37</v>
      </c>
      <c r="C210">
        <v>9.2100000000000009</v>
      </c>
      <c r="D210" s="45">
        <f t="shared" si="72"/>
        <v>2.4724379599235569E-2</v>
      </c>
      <c r="E210" s="46">
        <f>IF(OR($A210="",$B210="",$C210=""),"",A210*'MPTO_working_3-way'!$I209)</f>
        <v>1.4038724000509528</v>
      </c>
      <c r="F210" s="47">
        <f>IF(OR($A210="",$B210="",$C210=""),"",B210*'MPTO_working_3-way'!$I209)</f>
        <v>5.5027699184478953</v>
      </c>
      <c r="G210" s="48">
        <f>IF(OR($A210="",$B210="",$C210=""),"",C210*'MPTO_working_3-way'!$I209)</f>
        <v>9.4377115361089601</v>
      </c>
      <c r="H210" s="46">
        <f>IF(OR($A210="",$B210="",$C210=""),"",'MPTO_working_3-way'!E209)</f>
        <v>1.3856450410530561</v>
      </c>
      <c r="I210" s="47">
        <f>IF(OR($A210="",$B210="",$C210=""),"",'MPTO_working_3-way'!F209)</f>
        <v>5.6186631493762951</v>
      </c>
      <c r="J210" s="48">
        <f>IF(OR($A210="",$B210="",$C210=""),"",'MPTO_working_3-way'!G209)</f>
        <v>9.9664953196176302</v>
      </c>
      <c r="K210" s="46">
        <f>IF(OR($A210="",$B210="",$C210=""),"",'OddsRatio_working_3-way'!H209)</f>
        <v>1.3912256655557587</v>
      </c>
      <c r="L210" s="47">
        <f>IF(OR($A210="",$B210="",$C210=""),"",'OddsRatio_working_3-way'!I209)</f>
        <v>5.6206923202126093</v>
      </c>
      <c r="M210" s="48">
        <f>IF(OR($A210="",$B210="",$C210=""),"",'OddsRatio_working_3-way'!J209)</f>
        <v>9.6809803086831856</v>
      </c>
      <c r="N210" s="49">
        <f t="shared" si="73"/>
        <v>71.2315449725848</v>
      </c>
      <c r="O210" s="50">
        <f t="shared" si="74"/>
        <v>18.172666035836343</v>
      </c>
      <c r="P210" s="50">
        <f t="shared" si="75"/>
        <v>10.595788991578846</v>
      </c>
      <c r="Q210" t="s">
        <v>259</v>
      </c>
      <c r="R210" t="s">
        <v>260</v>
      </c>
      <c r="S210" s="40">
        <v>44177</v>
      </c>
      <c r="T210" s="52">
        <v>100</v>
      </c>
      <c r="U210" s="52">
        <f t="shared" si="63"/>
        <v>27.007299270072991</v>
      </c>
      <c r="V210" s="52">
        <f t="shared" si="64"/>
        <v>81.378026070763497</v>
      </c>
      <c r="W210" s="52">
        <f t="shared" si="65"/>
        <v>89.142236699239959</v>
      </c>
      <c r="X210" s="52">
        <f t="shared" si="66"/>
        <v>29.479737229996537</v>
      </c>
      <c r="Y210" s="52">
        <f t="shared" si="67"/>
        <v>83.85046403068705</v>
      </c>
      <c r="Z210" s="52">
        <f t="shared" si="68"/>
        <v>91.614674659163512</v>
      </c>
      <c r="AA210" s="52">
        <f t="shared" si="69"/>
        <v>-2.4724379599235462</v>
      </c>
      <c r="AB210" s="52">
        <f t="shared" si="70"/>
        <v>-2.4724379599235533</v>
      </c>
      <c r="AC210" s="52">
        <f t="shared" si="71"/>
        <v>-2.4724379599235533</v>
      </c>
      <c r="AF210">
        <v>1.53</v>
      </c>
      <c r="AG210">
        <v>2.64</v>
      </c>
      <c r="AH210" s="42" t="s">
        <v>496</v>
      </c>
    </row>
    <row r="211" spans="1:34" ht="15" x14ac:dyDescent="0.25">
      <c r="A211">
        <v>8.99</v>
      </c>
      <c r="B211">
        <v>6.54</v>
      </c>
      <c r="C211">
        <v>1.31</v>
      </c>
      <c r="D211" s="45">
        <f t="shared" si="72"/>
        <v>2.7498682630743732E-2</v>
      </c>
      <c r="E211" s="46">
        <f>IF(OR($A211="",$B211="",$C211=""),"",A211*'MPTO_working_3-way'!$I210)</f>
        <v>9.2372131568503857</v>
      </c>
      <c r="F211" s="47">
        <f>IF(OR($A211="",$B211="",$C211=""),"",B211*'MPTO_working_3-way'!$I210)</f>
        <v>6.719841384405064</v>
      </c>
      <c r="G211" s="48">
        <f>IF(OR($A211="",$B211="",$C211=""),"",C211*'MPTO_working_3-way'!$I210)</f>
        <v>1.3460232742462743</v>
      </c>
      <c r="H211" s="46">
        <f>IF(OR($A211="",$B211="",$C211=""),"",'MPTO_working_3-way'!E210)</f>
        <v>9.7973441231440024</v>
      </c>
      <c r="I211" s="47">
        <f>IF(OR($A211="",$B211="",$C211=""),"",'MPTO_working_3-way'!F210)</f>
        <v>6.9570554973415915</v>
      </c>
      <c r="J211" s="48">
        <f>IF(OR($A211="",$B211="",$C211=""),"",'MPTO_working_3-way'!G210)</f>
        <v>1.3259213427192547</v>
      </c>
      <c r="K211" s="46">
        <f>IF(OR($A211="",$B211="",$C211=""),"",'OddsRatio_working_3-way'!H210)</f>
        <v>9.5489947235380708</v>
      </c>
      <c r="L211" s="47">
        <f>IF(OR($A211="",$B211="",$C211=""),"",'OddsRatio_working_3-way'!I210)</f>
        <v>6.9275883314644444</v>
      </c>
      <c r="M211" s="48">
        <f>IF(OR($A211="",$B211="",$C211=""),"",'OddsRatio_working_3-way'!J210)</f>
        <v>1.331688155731765</v>
      </c>
      <c r="N211" s="49">
        <f t="shared" si="73"/>
        <v>10.825775945837004</v>
      </c>
      <c r="O211" s="50">
        <f t="shared" si="74"/>
        <v>14.881303631968605</v>
      </c>
      <c r="P211" s="50">
        <f t="shared" si="75"/>
        <v>74.292920422194399</v>
      </c>
      <c r="Q211" t="s">
        <v>261</v>
      </c>
      <c r="R211" t="s">
        <v>262</v>
      </c>
      <c r="S211" s="40">
        <v>44177</v>
      </c>
      <c r="T211" s="52">
        <v>100</v>
      </c>
      <c r="U211" s="52">
        <f t="shared" si="63"/>
        <v>88.876529477196883</v>
      </c>
      <c r="V211" s="52">
        <f t="shared" si="64"/>
        <v>84.709480122324152</v>
      </c>
      <c r="W211" s="52">
        <f t="shared" si="65"/>
        <v>23.664122137404579</v>
      </c>
      <c r="X211" s="52">
        <f t="shared" si="66"/>
        <v>91.626397740271258</v>
      </c>
      <c r="Y211" s="52">
        <f t="shared" si="67"/>
        <v>87.459348385398528</v>
      </c>
      <c r="Z211" s="52">
        <f t="shared" si="68"/>
        <v>26.413990400478955</v>
      </c>
      <c r="AA211" s="52">
        <f t="shared" si="69"/>
        <v>-2.7498682630743758</v>
      </c>
      <c r="AB211" s="52">
        <f t="shared" si="70"/>
        <v>-2.7498682630743758</v>
      </c>
      <c r="AC211" s="52">
        <f t="shared" si="71"/>
        <v>-2.7498682630743758</v>
      </c>
      <c r="AF211">
        <v>1.35</v>
      </c>
      <c r="AG211">
        <v>3.33</v>
      </c>
      <c r="AH211" s="42" t="s">
        <v>480</v>
      </c>
    </row>
    <row r="212" spans="1:34" ht="15" x14ac:dyDescent="0.25">
      <c r="A212">
        <v>3.46</v>
      </c>
      <c r="B212">
        <v>3.52</v>
      </c>
      <c r="C212">
        <v>2.2000000000000002</v>
      </c>
      <c r="D212" s="45">
        <f t="shared" si="72"/>
        <v>2.7653704676826152E-2</v>
      </c>
      <c r="E212" s="46">
        <f>IF(OR($A212="",$B212="",$C212=""),"",A212*'MPTO_working_3-way'!$I211)</f>
        <v>3.5556818181818186</v>
      </c>
      <c r="F212" s="47">
        <f>IF(OR($A212="",$B212="",$C212=""),"",B212*'MPTO_working_3-way'!$I211)</f>
        <v>3.6173410404624282</v>
      </c>
      <c r="G212" s="48">
        <f>IF(OR($A212="",$B212="",$C212=""),"",C212*'MPTO_working_3-way'!$I211)</f>
        <v>2.2608381502890178</v>
      </c>
      <c r="H212" s="46">
        <f>IF(OR($A212="",$B212="",$C212=""),"",'MPTO_working_3-way'!E211)</f>
        <v>3.5739885750058691</v>
      </c>
      <c r="I212" s="47">
        <f>IF(OR($A212="",$B212="",$C212=""),"",'MPTO_working_3-way'!F211)</f>
        <v>3.638043651425841</v>
      </c>
      <c r="J212" s="48">
        <f>IF(OR($A212="",$B212="",$C212=""),"",'MPTO_working_3-way'!G211)</f>
        <v>2.2455381287182266</v>
      </c>
      <c r="K212" s="46">
        <f>IF(OR($A212="",$B212="",$C212=""),"",'OddsRatio_working_3-way'!H211)</f>
        <v>3.5664876614151688</v>
      </c>
      <c r="L212" s="47">
        <f>IF(OR($A212="",$B212="",$C212=""),"",'OddsRatio_working_3-way'!I211)</f>
        <v>3.6290849214496861</v>
      </c>
      <c r="M212" s="48">
        <f>IF(OR($A212="",$B212="",$C212=""),"",'OddsRatio_working_3-way'!J211)</f>
        <v>2.2519452006903267</v>
      </c>
      <c r="N212" s="49">
        <f t="shared" si="73"/>
        <v>28.124001278363693</v>
      </c>
      <c r="O212" s="50">
        <f t="shared" si="74"/>
        <v>27.644614892937035</v>
      </c>
      <c r="P212" s="50">
        <f t="shared" si="75"/>
        <v>44.231383828699258</v>
      </c>
      <c r="Q212" t="s">
        <v>263</v>
      </c>
      <c r="R212" t="s">
        <v>264</v>
      </c>
      <c r="S212" s="40">
        <v>44177</v>
      </c>
      <c r="T212" s="52">
        <v>100</v>
      </c>
      <c r="U212" s="52">
        <f t="shared" si="63"/>
        <v>71.098265895953759</v>
      </c>
      <c r="V212" s="52">
        <f t="shared" si="64"/>
        <v>71.590909090909093</v>
      </c>
      <c r="W212" s="52">
        <f t="shared" si="65"/>
        <v>54.545454545454554</v>
      </c>
      <c r="X212" s="52">
        <f t="shared" si="66"/>
        <v>73.86363636363636</v>
      </c>
      <c r="Y212" s="52">
        <f t="shared" si="67"/>
        <v>74.356279558591694</v>
      </c>
      <c r="Z212" s="52">
        <f t="shared" si="68"/>
        <v>57.310825013137155</v>
      </c>
      <c r="AA212" s="52">
        <f t="shared" si="69"/>
        <v>-2.765370467682601</v>
      </c>
      <c r="AB212" s="52">
        <f t="shared" si="70"/>
        <v>-2.765370467682601</v>
      </c>
      <c r="AC212" s="52">
        <f t="shared" si="71"/>
        <v>-2.765370467682601</v>
      </c>
      <c r="AF212">
        <v>1.68</v>
      </c>
      <c r="AG212">
        <v>2.29</v>
      </c>
      <c r="AH212" s="42" t="s">
        <v>484</v>
      </c>
    </row>
    <row r="213" spans="1:34" ht="15" x14ac:dyDescent="0.25">
      <c r="A213">
        <v>2.48</v>
      </c>
      <c r="B213">
        <v>3.49</v>
      </c>
      <c r="C213">
        <v>2.96</v>
      </c>
      <c r="D213" s="45">
        <f t="shared" si="72"/>
        <v>2.7596595578848859E-2</v>
      </c>
      <c r="E213" s="46">
        <f>IF(OR($A213="",$B213="",$C213=""),"",A213*'MPTO_working_3-way'!$I212)</f>
        <v>2.5484395570355454</v>
      </c>
      <c r="F213" s="47">
        <f>IF(OR($A213="",$B213="",$C213=""),"",B213*'MPTO_working_3-way'!$I212)</f>
        <v>3.5863121185701829</v>
      </c>
      <c r="G213" s="48">
        <f>IF(OR($A213="",$B213="",$C213=""),"",C213*'MPTO_working_3-way'!$I212)</f>
        <v>3.0416859229133926</v>
      </c>
      <c r="H213" s="46">
        <f>IF(OR($A213="",$B213="",$C213=""),"",'MPTO_working_3-way'!E212)</f>
        <v>2.5378975275285534</v>
      </c>
      <c r="I213" s="47">
        <f>IF(OR($A213="",$B213="",$C213=""),"",'MPTO_working_3-way'!F212)</f>
        <v>3.6057594436921447</v>
      </c>
      <c r="J213" s="48">
        <f>IF(OR($A213="",$B213="",$C213=""),"",'MPTO_working_3-way'!G212)</f>
        <v>3.0428527449194309</v>
      </c>
      <c r="K213" s="46">
        <f>IF(OR($A213="",$B213="",$C213=""),"",'OddsRatio_working_3-way'!H212)</f>
        <v>2.5427662177509927</v>
      </c>
      <c r="L213" s="47">
        <f>IF(OR($A213="",$B213="",$C213=""),"",'OddsRatio_working_3-way'!I212)</f>
        <v>3.5955999204053875</v>
      </c>
      <c r="M213" s="48">
        <f>IF(OR($A213="",$B213="",$C213=""),"",'OddsRatio_working_3-way'!J212)</f>
        <v>3.0431228289134773</v>
      </c>
      <c r="N213" s="49">
        <f t="shared" si="73"/>
        <v>39.239698553543214</v>
      </c>
      <c r="O213" s="50">
        <f t="shared" si="74"/>
        <v>27.883797252947613</v>
      </c>
      <c r="P213" s="50">
        <f t="shared" si="75"/>
        <v>32.876504193509184</v>
      </c>
      <c r="Q213" t="s">
        <v>265</v>
      </c>
      <c r="R213" t="s">
        <v>266</v>
      </c>
      <c r="S213" s="40">
        <v>44177</v>
      </c>
      <c r="T213" s="52">
        <v>100</v>
      </c>
      <c r="U213" s="52">
        <f t="shared" si="63"/>
        <v>59.677419354838712</v>
      </c>
      <c r="V213" s="52">
        <f t="shared" si="64"/>
        <v>71.346704871060169</v>
      </c>
      <c r="W213" s="52">
        <f t="shared" si="65"/>
        <v>66.21621621621621</v>
      </c>
      <c r="X213" s="52">
        <f t="shared" si="66"/>
        <v>62.437078912723607</v>
      </c>
      <c r="Y213" s="52">
        <f t="shared" si="67"/>
        <v>74.106364428945071</v>
      </c>
      <c r="Z213" s="52">
        <f t="shared" si="68"/>
        <v>68.975875774101112</v>
      </c>
      <c r="AA213" s="52">
        <f t="shared" si="69"/>
        <v>-2.7596595578848948</v>
      </c>
      <c r="AB213" s="52">
        <f t="shared" si="70"/>
        <v>-2.7596595578849019</v>
      </c>
      <c r="AC213" s="52">
        <f t="shared" si="71"/>
        <v>-2.7596595578849019</v>
      </c>
      <c r="AF213">
        <v>1.93</v>
      </c>
      <c r="AG213">
        <v>1.96</v>
      </c>
      <c r="AH213" s="42" t="s">
        <v>486</v>
      </c>
    </row>
    <row r="214" spans="1:34" ht="15" x14ac:dyDescent="0.25">
      <c r="A214">
        <v>2.99</v>
      </c>
      <c r="B214">
        <v>3.44</v>
      </c>
      <c r="C214">
        <v>2.48</v>
      </c>
      <c r="D214" s="45">
        <f t="shared" si="72"/>
        <v>2.8371641405334769E-2</v>
      </c>
      <c r="E214" s="46">
        <f>IF(OR($A214="",$B214="",$C214=""),"",A214*'MPTO_working_3-way'!$I213)</f>
        <v>3.0748312078019513</v>
      </c>
      <c r="F214" s="47">
        <f>IF(OR($A214="",$B214="",$C214=""),"",B214*'MPTO_working_3-way'!$I213)</f>
        <v>3.5375984464343517</v>
      </c>
      <c r="G214" s="48">
        <f>IF(OR($A214="",$B214="",$C214=""),"",C214*'MPTO_working_3-way'!$I213)</f>
        <v>2.5503616706852301</v>
      </c>
      <c r="H214" s="46">
        <f>IF(OR($A214="",$B214="",$C214=""),"",'MPTO_working_3-way'!E213)</f>
        <v>3.0770087907110808</v>
      </c>
      <c r="I214" s="47">
        <f>IF(OR($A214="",$B214="",$C214=""),"",'MPTO_working_3-way'!F213)</f>
        <v>3.5556761562926087</v>
      </c>
      <c r="J214" s="48">
        <f>IF(OR($A214="",$B214="",$C214=""),"",'MPTO_working_3-way'!G213)</f>
        <v>2.5395626229877273</v>
      </c>
      <c r="K214" s="46">
        <f>IF(OR($A214="",$B214="",$C214=""),"",'OddsRatio_working_3-way'!H213)</f>
        <v>3.0767462604411433</v>
      </c>
      <c r="L214" s="47">
        <f>IF(OR($A214="",$B214="",$C214=""),"",'OddsRatio_working_3-way'!I213)</f>
        <v>3.5463622489831104</v>
      </c>
      <c r="M214" s="48">
        <f>IF(OR($A214="",$B214="",$C214=""),"",'OddsRatio_working_3-way'!J213)</f>
        <v>2.5445148067602474</v>
      </c>
      <c r="N214" s="49">
        <f t="shared" si="73"/>
        <v>32.522110399512037</v>
      </c>
      <c r="O214" s="50">
        <f t="shared" si="74"/>
        <v>28.267764562366573</v>
      </c>
      <c r="P214" s="50">
        <f t="shared" si="75"/>
        <v>39.210125038121376</v>
      </c>
      <c r="Q214" t="s">
        <v>267</v>
      </c>
      <c r="R214" t="s">
        <v>268</v>
      </c>
      <c r="S214" s="40">
        <v>44177</v>
      </c>
      <c r="T214" s="52">
        <v>100</v>
      </c>
      <c r="U214" s="52">
        <f t="shared" si="63"/>
        <v>66.555183946488299</v>
      </c>
      <c r="V214" s="52">
        <f t="shared" si="64"/>
        <v>70.930232558139537</v>
      </c>
      <c r="W214" s="52">
        <f t="shared" si="65"/>
        <v>59.677419354838712</v>
      </c>
      <c r="X214" s="52">
        <f t="shared" si="66"/>
        <v>69.392348087021759</v>
      </c>
      <c r="Y214" s="52">
        <f t="shared" si="67"/>
        <v>73.767396698673011</v>
      </c>
      <c r="Z214" s="52">
        <f t="shared" si="68"/>
        <v>62.514583495372179</v>
      </c>
      <c r="AA214" s="52">
        <f t="shared" si="69"/>
        <v>-2.83716414053346</v>
      </c>
      <c r="AB214" s="52">
        <f t="shared" si="70"/>
        <v>-2.8371641405334742</v>
      </c>
      <c r="AC214" s="52">
        <f t="shared" si="71"/>
        <v>-2.8371641405334671</v>
      </c>
      <c r="AF214">
        <v>1.64</v>
      </c>
      <c r="AG214">
        <v>2.36</v>
      </c>
      <c r="AH214" s="53" t="s">
        <v>489</v>
      </c>
    </row>
    <row r="215" spans="1:34" ht="15" x14ac:dyDescent="0.25">
      <c r="A215">
        <v>2.4</v>
      </c>
      <c r="B215">
        <v>3.32</v>
      </c>
      <c r="C215">
        <v>3.28</v>
      </c>
      <c r="D215" s="45">
        <f t="shared" si="72"/>
        <v>2.2749534724262999E-2</v>
      </c>
      <c r="E215" s="46">
        <f>IF(OR($A215="",$B215="",$C215=""),"",A215*'MPTO_working_3-way'!$I214)</f>
        <v>2.4545988833382313</v>
      </c>
      <c r="F215" s="47">
        <f>IF(OR($A215="",$B215="",$C215=""),"",B215*'MPTO_working_3-way'!$I214)</f>
        <v>3.3955284552845528</v>
      </c>
      <c r="G215" s="48">
        <f>IF(OR($A215="",$B215="",$C215=""),"",C215*'MPTO_working_3-way'!$I214)</f>
        <v>3.3546184738955827</v>
      </c>
      <c r="H215" s="46">
        <f>IF(OR($A215="",$B215="",$C215=""),"",'MPTO_working_3-way'!E214)</f>
        <v>2.4444887860164419</v>
      </c>
      <c r="I215" s="47">
        <f>IF(OR($A215="",$B215="",$C215=""),"",'MPTO_working_3-way'!F214)</f>
        <v>3.4057435156097968</v>
      </c>
      <c r="J215" s="48">
        <f>IF(OR($A215="",$B215="",$C215=""),"",'MPTO_working_3-way'!G214)</f>
        <v>3.3636638203234397</v>
      </c>
      <c r="K215" s="46">
        <f>IF(OR($A215="",$B215="",$C215=""),"",'OddsRatio_working_3-way'!H214)</f>
        <v>2.4489572321942688</v>
      </c>
      <c r="L215" s="47">
        <f>IF(OR($A215="",$B215="",$C215=""),"",'OddsRatio_working_3-way'!I214)</f>
        <v>3.4011291276362159</v>
      </c>
      <c r="M215" s="48">
        <f>IF(OR($A215="",$B215="",$C215=""),"",'OddsRatio_working_3-way'!J214)</f>
        <v>3.3597303495735233</v>
      </c>
      <c r="N215" s="49">
        <f t="shared" si="73"/>
        <v>40.739853944690523</v>
      </c>
      <c r="O215" s="50">
        <f t="shared" si="74"/>
        <v>29.450496827487132</v>
      </c>
      <c r="P215" s="50">
        <f t="shared" si="75"/>
        <v>29.809649227822337</v>
      </c>
      <c r="Q215" t="s">
        <v>71</v>
      </c>
      <c r="R215" t="s">
        <v>136</v>
      </c>
      <c r="S215" s="40">
        <v>44177</v>
      </c>
      <c r="T215" s="52">
        <v>100</v>
      </c>
      <c r="U215" s="52">
        <f t="shared" si="63"/>
        <v>58.333333333333336</v>
      </c>
      <c r="V215" s="52">
        <f t="shared" si="64"/>
        <v>69.879518072289159</v>
      </c>
      <c r="W215" s="52">
        <f t="shared" si="65"/>
        <v>69.512195121951223</v>
      </c>
      <c r="X215" s="52">
        <f t="shared" si="66"/>
        <v>60.608286805759626</v>
      </c>
      <c r="Y215" s="52">
        <f t="shared" si="67"/>
        <v>72.154471544715449</v>
      </c>
      <c r="Z215" s="52">
        <f t="shared" si="68"/>
        <v>71.787148594377513</v>
      </c>
      <c r="AA215" s="52">
        <f t="shared" si="69"/>
        <v>-2.2749534724262901</v>
      </c>
      <c r="AB215" s="52">
        <f t="shared" si="70"/>
        <v>-2.2749534724262901</v>
      </c>
      <c r="AC215" s="52">
        <f t="shared" si="71"/>
        <v>-2.2749534724262901</v>
      </c>
      <c r="AD215" s="42" t="s">
        <v>479</v>
      </c>
      <c r="AE215" s="42" t="s">
        <v>480</v>
      </c>
      <c r="AF215">
        <v>2.08</v>
      </c>
      <c r="AG215">
        <v>1.84</v>
      </c>
      <c r="AH215" s="42" t="s">
        <v>485</v>
      </c>
    </row>
    <row r="216" spans="1:34" ht="15" x14ac:dyDescent="0.25">
      <c r="A216">
        <v>2.62</v>
      </c>
      <c r="B216">
        <v>3.32</v>
      </c>
      <c r="C216">
        <v>2.95</v>
      </c>
      <c r="D216" s="45">
        <f t="shared" si="72"/>
        <v>2.1867259437543085E-2</v>
      </c>
      <c r="E216" s="46">
        <f>IF(OR($A216="",$B216="",$C216=""),"",A216*'MPTO_working_3-way'!$I215)</f>
        <v>2.6772922197263629</v>
      </c>
      <c r="F216" s="47">
        <f>IF(OR($A216="",$B216="",$C216=""),"",B216*'MPTO_working_3-way'!$I215)</f>
        <v>3.392599301332643</v>
      </c>
      <c r="G216" s="48">
        <f>IF(OR($A216="",$B216="",$C216=""),"",C216*'MPTO_working_3-way'!$I215)</f>
        <v>3.0145084153407522</v>
      </c>
      <c r="H216" s="46">
        <f>IF(OR($A216="",$B216="",$C216=""),"",'MPTO_working_3-way'!E215)</f>
        <v>2.6710093515534568</v>
      </c>
      <c r="I216" s="47">
        <f>IF(OR($A216="",$B216="",$C216=""),"",'MPTO_working_3-way'!F215)</f>
        <v>3.402335732356045</v>
      </c>
      <c r="J216" s="48">
        <f>IF(OR($A216="",$B216="",$C216=""),"",'MPTO_working_3-way'!G215)</f>
        <v>3.0148272426498233</v>
      </c>
      <c r="K216" s="46">
        <f>IF(OR($A216="",$B216="",$C216=""),"",'OddsRatio_working_3-way'!H215)</f>
        <v>2.6739874993505639</v>
      </c>
      <c r="L216" s="47">
        <f>IF(OR($A216="",$B216="",$C216=""),"",'OddsRatio_working_3-way'!I215)</f>
        <v>3.3973154311687077</v>
      </c>
      <c r="M216" s="48">
        <f>IF(OR($A216="",$B216="",$C216=""),"",'OddsRatio_working_3-way'!J215)</f>
        <v>3.0149849529219748</v>
      </c>
      <c r="N216" s="49">
        <f t="shared" si="73"/>
        <v>37.351171180791262</v>
      </c>
      <c r="O216" s="50">
        <f t="shared" si="74"/>
        <v>29.475924245082265</v>
      </c>
      <c r="P216" s="50">
        <f t="shared" si="75"/>
        <v>33.172904574126477</v>
      </c>
      <c r="Q216" t="s">
        <v>69</v>
      </c>
      <c r="R216" t="s">
        <v>78</v>
      </c>
      <c r="S216" s="40">
        <v>44177</v>
      </c>
      <c r="T216" s="52">
        <v>100</v>
      </c>
      <c r="U216" s="52">
        <f t="shared" si="63"/>
        <v>61.832061068702288</v>
      </c>
      <c r="V216" s="52">
        <f t="shared" si="64"/>
        <v>69.879518072289159</v>
      </c>
      <c r="W216" s="52">
        <f t="shared" si="65"/>
        <v>66.101694915254228</v>
      </c>
      <c r="X216" s="52">
        <f t="shared" si="66"/>
        <v>64.018787012456599</v>
      </c>
      <c r="Y216" s="52">
        <f t="shared" si="67"/>
        <v>72.06624401604347</v>
      </c>
      <c r="Z216" s="52">
        <f t="shared" si="68"/>
        <v>68.288420859008554</v>
      </c>
      <c r="AA216" s="52">
        <f t="shared" si="69"/>
        <v>-2.1867259437543112</v>
      </c>
      <c r="AB216" s="52">
        <f t="shared" si="70"/>
        <v>-2.1867259437543112</v>
      </c>
      <c r="AC216" s="52">
        <f t="shared" si="71"/>
        <v>-2.1867259437543254</v>
      </c>
      <c r="AF216">
        <v>2.27</v>
      </c>
      <c r="AG216">
        <v>1.7</v>
      </c>
      <c r="AH216" s="53" t="s">
        <v>482</v>
      </c>
    </row>
    <row r="217" spans="1:34" ht="15" x14ac:dyDescent="0.25">
      <c r="A217">
        <v>4.49</v>
      </c>
      <c r="B217">
        <v>4.32</v>
      </c>
      <c r="C217">
        <v>1.75</v>
      </c>
      <c r="D217" s="45">
        <f t="shared" si="72"/>
        <v>2.5627202130542814E-2</v>
      </c>
      <c r="E217" s="46">
        <f>IF(OR($A217="",$B217="",$C217=""),"",A217*'MPTO_working_3-way'!$I216)</f>
        <v>4.605066137566137</v>
      </c>
      <c r="F217" s="47">
        <f>IF(OR($A217="",$B217="",$C217=""),"",B217*'MPTO_working_3-way'!$I216)</f>
        <v>4.4307095132039453</v>
      </c>
      <c r="G217" s="48">
        <f>IF(OR($A217="",$B217="",$C217=""),"",C217*'MPTO_working_3-way'!$I216)</f>
        <v>1.79484760372845</v>
      </c>
      <c r="H217" s="46">
        <f>IF(OR($A217="",$B217="",$C217=""),"",'MPTO_working_3-way'!E216)</f>
        <v>4.669084506719364</v>
      </c>
      <c r="I217" s="47">
        <f>IF(OR($A217="",$B217="",$C217=""),"",'MPTO_working_3-way'!F216)</f>
        <v>4.4855302916846531</v>
      </c>
      <c r="J217" s="48">
        <f>IF(OR($A217="",$B217="",$C217=""),"",'MPTO_working_3-way'!G216)</f>
        <v>1.7765581249291265</v>
      </c>
      <c r="K217" s="46">
        <f>IF(OR($A217="",$B217="",$C217=""),"",'OddsRatio_working_3-way'!H216)</f>
        <v>4.6442684304388271</v>
      </c>
      <c r="L217" s="47">
        <f>IF(OR($A217="",$B217="",$C217=""),"",'OddsRatio_working_3-way'!I216)</f>
        <v>4.466753922365875</v>
      </c>
      <c r="M217" s="48">
        <f>IF(OR($A217="",$B217="",$C217=""),"",'OddsRatio_working_3-way'!J216)</f>
        <v>1.7831522414983154</v>
      </c>
      <c r="N217" s="49">
        <f t="shared" si="73"/>
        <v>21.715214724983703</v>
      </c>
      <c r="O217" s="50">
        <f t="shared" si="74"/>
        <v>22.56974863777241</v>
      </c>
      <c r="P217" s="50">
        <f t="shared" si="75"/>
        <v>55.715036637243898</v>
      </c>
      <c r="Q217" t="s">
        <v>137</v>
      </c>
      <c r="R217" t="s">
        <v>68</v>
      </c>
      <c r="S217" s="40">
        <v>44177</v>
      </c>
      <c r="T217" s="52">
        <v>100</v>
      </c>
      <c r="U217" s="52">
        <f t="shared" si="63"/>
        <v>77.728285077951</v>
      </c>
      <c r="V217" s="52">
        <f t="shared" si="64"/>
        <v>76.851851851851848</v>
      </c>
      <c r="W217" s="52">
        <f t="shared" si="65"/>
        <v>42.857142857142854</v>
      </c>
      <c r="X217" s="52">
        <f t="shared" si="66"/>
        <v>80.291005291005277</v>
      </c>
      <c r="Y217" s="52">
        <f t="shared" si="67"/>
        <v>79.414572064906139</v>
      </c>
      <c r="Z217" s="52">
        <f t="shared" si="68"/>
        <v>45.419863070197138</v>
      </c>
      <c r="AA217" s="52">
        <f t="shared" si="69"/>
        <v>-2.562720213054277</v>
      </c>
      <c r="AB217" s="52">
        <f t="shared" si="70"/>
        <v>-2.5627202130542912</v>
      </c>
      <c r="AC217" s="52">
        <f t="shared" si="71"/>
        <v>-2.5627202130542841</v>
      </c>
      <c r="AF217">
        <v>1.65</v>
      </c>
      <c r="AG217">
        <v>2.35</v>
      </c>
      <c r="AH217" s="42" t="s">
        <v>487</v>
      </c>
    </row>
    <row r="218" spans="1:34" ht="15" x14ac:dyDescent="0.25">
      <c r="A218">
        <v>4.5199999999999996</v>
      </c>
      <c r="B218">
        <v>4.28</v>
      </c>
      <c r="C218">
        <v>1.76</v>
      </c>
      <c r="D218" s="45">
        <f t="shared" si="72"/>
        <v>2.3065616047999615E-2</v>
      </c>
      <c r="E218" s="46">
        <f>IF(OR($A218="",$B218="",$C218=""),"",A218*'MPTO_working_3-way'!$I217)</f>
        <v>4.6242565845369574</v>
      </c>
      <c r="F218" s="47">
        <f>IF(OR($A218="",$B218="",$C218=""),"",B218*'MPTO_working_3-way'!$I217)</f>
        <v>4.3787208366854387</v>
      </c>
      <c r="G218" s="48">
        <f>IF(OR($A218="",$B218="",$C218=""),"",C218*'MPTO_working_3-way'!$I217)</f>
        <v>1.8005954842444793</v>
      </c>
      <c r="H218" s="46">
        <f>IF(OR($A218="",$B218="",$C218=""),"",'MPTO_working_3-way'!E217)</f>
        <v>4.6827353306203401</v>
      </c>
      <c r="I218" s="47">
        <f>IF(OR($A218="",$B218="",$C218=""),"",'MPTO_working_3-way'!F217)</f>
        <v>4.4256341004189901</v>
      </c>
      <c r="J218" s="48">
        <f>IF(OR($A218="",$B218="",$C218=""),"",'MPTO_working_3-way'!G217)</f>
        <v>1.7841427124578282</v>
      </c>
      <c r="K218" s="46">
        <f>IF(OR($A218="",$B218="",$C218=""),"",'OddsRatio_working_3-way'!H217)</f>
        <v>4.6594704811730727</v>
      </c>
      <c r="L218" s="47">
        <f>IF(OR($A218="",$B218="",$C218=""),"",'OddsRatio_working_3-way'!I217)</f>
        <v>4.4099611301839978</v>
      </c>
      <c r="M218" s="48">
        <f>IF(OR($A218="",$B218="",$C218=""),"",'OddsRatio_working_3-way'!J217)</f>
        <v>1.7901129447987316</v>
      </c>
      <c r="N218" s="49">
        <f t="shared" si="73"/>
        <v>21.625097606908277</v>
      </c>
      <c r="O218" s="50">
        <f t="shared" si="74"/>
        <v>22.837719902622755</v>
      </c>
      <c r="P218" s="50">
        <f t="shared" si="75"/>
        <v>55.537182490468972</v>
      </c>
      <c r="Q218" t="s">
        <v>134</v>
      </c>
      <c r="R218" t="s">
        <v>35</v>
      </c>
      <c r="S218" s="40">
        <v>44177</v>
      </c>
      <c r="T218" s="52">
        <v>100</v>
      </c>
      <c r="U218" s="52">
        <f t="shared" si="63"/>
        <v>77.876106194690252</v>
      </c>
      <c r="V218" s="52">
        <f t="shared" si="64"/>
        <v>76.635514018691595</v>
      </c>
      <c r="W218" s="52">
        <f t="shared" si="65"/>
        <v>43.181818181818187</v>
      </c>
      <c r="X218" s="52">
        <f t="shared" si="66"/>
        <v>80.182667799490233</v>
      </c>
      <c r="Y218" s="52">
        <f t="shared" si="67"/>
        <v>78.942075623491561</v>
      </c>
      <c r="Z218" s="52">
        <f t="shared" si="68"/>
        <v>45.488379786618147</v>
      </c>
      <c r="AA218" s="52">
        <f t="shared" si="69"/>
        <v>-2.3065616047999811</v>
      </c>
      <c r="AB218" s="52">
        <f t="shared" si="70"/>
        <v>-2.3065616047999669</v>
      </c>
      <c r="AC218" s="52">
        <f t="shared" si="71"/>
        <v>-2.3065616047999598</v>
      </c>
      <c r="AD218" s="42" t="s">
        <v>477</v>
      </c>
      <c r="AE218" s="42" t="s">
        <v>484</v>
      </c>
      <c r="AF218">
        <v>1.64</v>
      </c>
      <c r="AG218">
        <v>2.39</v>
      </c>
      <c r="AH218" s="42" t="s">
        <v>486</v>
      </c>
    </row>
    <row r="219" spans="1:34" ht="15" x14ac:dyDescent="0.25">
      <c r="A219">
        <v>2.5299999999999998</v>
      </c>
      <c r="B219">
        <v>3.16</v>
      </c>
      <c r="C219">
        <v>3.16</v>
      </c>
      <c r="D219" s="45">
        <f t="shared" si="72"/>
        <v>2.8168309401110703E-2</v>
      </c>
      <c r="E219" s="46">
        <f>IF(OR($A219="",$B219="",$C219=""),"",A219*'MPTO_working_3-way'!$I218)</f>
        <v>2.6012658227848098</v>
      </c>
      <c r="F219" s="47">
        <f>IF(OR($A219="",$B219="",$C219=""),"",B219*'MPTO_working_3-way'!$I218)</f>
        <v>3.2490118577075098</v>
      </c>
      <c r="G219" s="48">
        <f>IF(OR($A219="",$B219="",$C219=""),"",C219*'MPTO_working_3-way'!$I218)</f>
        <v>3.2490118577075098</v>
      </c>
      <c r="H219" s="46">
        <f>IF(OR($A219="",$B219="",$C219=""),"",'MPTO_working_3-way'!E218)</f>
        <v>2.5915632968837792</v>
      </c>
      <c r="I219" s="47">
        <f>IF(OR($A219="",$B219="",$C219=""),"",'MPTO_working_3-way'!F218)</f>
        <v>3.2566261134043013</v>
      </c>
      <c r="J219" s="48">
        <f>IF(OR($A219="",$B219="",$C219=""),"",'MPTO_working_3-way'!G218)</f>
        <v>3.2566261134043013</v>
      </c>
      <c r="K219" s="46">
        <f>IF(OR($A219="",$B219="",$C219=""),"",'OddsRatio_working_3-way'!H218)</f>
        <v>2.595980136735518</v>
      </c>
      <c r="L219" s="47">
        <f>IF(OR($A219="",$B219="",$C219=""),"",'OddsRatio_working_3-way'!I218)</f>
        <v>3.253148428332497</v>
      </c>
      <c r="M219" s="48">
        <f>IF(OR($A219="",$B219="",$C219=""),"",'OddsRatio_working_3-way'!J218)</f>
        <v>3.253148428332497</v>
      </c>
      <c r="N219" s="49">
        <f t="shared" si="73"/>
        <v>38.442822384428226</v>
      </c>
      <c r="O219" s="50">
        <f t="shared" si="74"/>
        <v>30.778588807785891</v>
      </c>
      <c r="P219" s="50">
        <f t="shared" si="75"/>
        <v>30.778588807785891</v>
      </c>
      <c r="Q219" t="s">
        <v>48</v>
      </c>
      <c r="R219" t="s">
        <v>81</v>
      </c>
      <c r="S219" s="40">
        <v>44177</v>
      </c>
      <c r="T219" s="52">
        <v>100</v>
      </c>
      <c r="U219" s="52">
        <f t="shared" si="63"/>
        <v>60.474308300395251</v>
      </c>
      <c r="V219" s="52">
        <f t="shared" si="64"/>
        <v>68.35443037974683</v>
      </c>
      <c r="W219" s="52">
        <f t="shared" si="65"/>
        <v>68.35443037974683</v>
      </c>
      <c r="X219" s="52">
        <f t="shared" si="66"/>
        <v>63.291139240506325</v>
      </c>
      <c r="Y219" s="52">
        <f t="shared" si="67"/>
        <v>71.171261319857919</v>
      </c>
      <c r="Z219" s="52">
        <f t="shared" si="68"/>
        <v>71.171261319857919</v>
      </c>
      <c r="AA219" s="52">
        <f t="shared" si="69"/>
        <v>-2.8168309401110747</v>
      </c>
      <c r="AB219" s="52">
        <f t="shared" si="70"/>
        <v>-2.8168309401110889</v>
      </c>
      <c r="AC219" s="52">
        <f t="shared" si="71"/>
        <v>-2.8168309401110889</v>
      </c>
      <c r="AF219">
        <v>2.4300000000000002</v>
      </c>
      <c r="AG219">
        <v>1.61</v>
      </c>
      <c r="AH219" s="42" t="s">
        <v>500</v>
      </c>
    </row>
    <row r="220" spans="1:34" ht="15" x14ac:dyDescent="0.25">
      <c r="A220">
        <v>4.03</v>
      </c>
      <c r="B220">
        <v>3.31</v>
      </c>
      <c r="C220">
        <v>2.09</v>
      </c>
      <c r="D220" s="45">
        <f t="shared" si="72"/>
        <v>2.8722660963286017E-2</v>
      </c>
      <c r="E220" s="46">
        <f>IF(OR($A220="",$B220="",$C220=""),"",A220*'MPTO_working_3-way'!$I219)</f>
        <v>4.1457523236820428</v>
      </c>
      <c r="F220" s="47">
        <f>IF(OR($A220="",$B220="",$C220=""),"",B220*'MPTO_working_3-way'!$I219)</f>
        <v>3.4050720077884766</v>
      </c>
      <c r="G220" s="48">
        <f>IF(OR($A220="",$B220="",$C220=""),"",C220*'MPTO_working_3-way'!$I219)</f>
        <v>2.1500303614132674</v>
      </c>
      <c r="H220" s="46">
        <f>IF(OR($A220="",$B220="",$C220=""),"",'MPTO_working_3-way'!E219)</f>
        <v>4.1917343296377876</v>
      </c>
      <c r="I220" s="47">
        <f>IF(OR($A220="",$B220="",$C220=""),"",'MPTO_working_3-way'!F219)</f>
        <v>3.418329138148545</v>
      </c>
      <c r="J220" s="48">
        <f>IF(OR($A220="",$B220="",$C220=""),"",'MPTO_working_3-way'!G219)</f>
        <v>2.1326750853842289</v>
      </c>
      <c r="K220" s="46">
        <f>IF(OR($A220="",$B220="",$C220=""),"",'OddsRatio_working_3-way'!H219)</f>
        <v>4.1684900111285472</v>
      </c>
      <c r="L220" s="47">
        <f>IF(OR($A220="",$B220="",$C220=""),"",'OddsRatio_working_3-way'!I219)</f>
        <v>3.4155814936326543</v>
      </c>
      <c r="M220" s="48">
        <f>IF(OR($A220="",$B220="",$C220=""),"",'OddsRatio_working_3-way'!J219)</f>
        <v>2.1398198389868366</v>
      </c>
      <c r="N220" s="49">
        <f t="shared" si="73"/>
        <v>24.121074341263391</v>
      </c>
      <c r="O220" s="50">
        <f t="shared" si="74"/>
        <v>29.367954560511016</v>
      </c>
      <c r="P220" s="50">
        <f t="shared" si="75"/>
        <v>46.510971098225589</v>
      </c>
      <c r="Q220" t="s">
        <v>80</v>
      </c>
      <c r="R220" t="s">
        <v>36</v>
      </c>
      <c r="S220" s="40">
        <v>44177</v>
      </c>
      <c r="T220" s="52">
        <v>100</v>
      </c>
      <c r="U220" s="52">
        <f t="shared" si="63"/>
        <v>75.186104218362274</v>
      </c>
      <c r="V220" s="52">
        <f t="shared" si="64"/>
        <v>69.78851963746223</v>
      </c>
      <c r="W220" s="52">
        <f t="shared" si="65"/>
        <v>52.153110047846894</v>
      </c>
      <c r="X220" s="52">
        <f t="shared" si="66"/>
        <v>78.058370314690876</v>
      </c>
      <c r="Y220" s="52">
        <f t="shared" si="67"/>
        <v>72.660785733790831</v>
      </c>
      <c r="Z220" s="52">
        <f t="shared" si="68"/>
        <v>55.025376144175475</v>
      </c>
      <c r="AA220" s="52">
        <f t="shared" si="69"/>
        <v>-2.8722660963286017</v>
      </c>
      <c r="AB220" s="52">
        <f t="shared" si="70"/>
        <v>-2.8722660963286017</v>
      </c>
      <c r="AC220" s="52">
        <f t="shared" si="71"/>
        <v>-2.8722660963285804</v>
      </c>
      <c r="AF220">
        <v>2.5099999999999998</v>
      </c>
      <c r="AG220">
        <v>1.57</v>
      </c>
      <c r="AH220" s="42" t="s">
        <v>485</v>
      </c>
    </row>
    <row r="221" spans="1:34" ht="15" x14ac:dyDescent="0.25">
      <c r="A221">
        <v>2.67</v>
      </c>
      <c r="B221">
        <v>3.52</v>
      </c>
      <c r="C221">
        <v>2.71</v>
      </c>
      <c r="D221" s="45">
        <f t="shared" si="72"/>
        <v>2.7626434333801964E-2</v>
      </c>
      <c r="E221" s="46">
        <f>IF(OR($A221="",$B221="",$C221=""),"",A221*'MPTO_working_3-way'!$I220)</f>
        <v>2.7437625796712513</v>
      </c>
      <c r="F221" s="47">
        <f>IF(OR($A221="",$B221="",$C221=""),"",B221*'MPTO_working_3-way'!$I220)</f>
        <v>3.6172450488549828</v>
      </c>
      <c r="G221" s="48">
        <f>IF(OR($A221="",$B221="",$C221=""),"",C221*'MPTO_working_3-way'!$I220)</f>
        <v>2.7848676370446035</v>
      </c>
      <c r="H221" s="46">
        <f>IF(OR($A221="",$B221="",$C221=""),"",'MPTO_working_3-way'!E220)</f>
        <v>2.7373035230682392</v>
      </c>
      <c r="I221" s="47">
        <f>IF(OR($A221="",$B221="",$C221=""),"",'MPTO_working_3-way'!F220)</f>
        <v>3.6379233444540384</v>
      </c>
      <c r="J221" s="48">
        <f>IF(OR($A221="",$B221="",$C221=""),"",'MPTO_working_3-way'!G220)</f>
        <v>2.7793614070119834</v>
      </c>
      <c r="K221" s="46">
        <f>IF(OR($A221="",$B221="",$C221=""),"",'OddsRatio_working_3-way'!H220)</f>
        <v>2.7407183956944028</v>
      </c>
      <c r="L221" s="47">
        <f>IF(OR($A221="",$B221="",$C221=""),"",'OddsRatio_working_3-way'!I220)</f>
        <v>3.6267127887125117</v>
      </c>
      <c r="M221" s="48">
        <f>IF(OR($A221="",$B221="",$C221=""),"",'OddsRatio_working_3-way'!J220)</f>
        <v>2.7824122494834906</v>
      </c>
      <c r="N221" s="49">
        <f t="shared" si="73"/>
        <v>36.446302147608442</v>
      </c>
      <c r="O221" s="50">
        <f t="shared" si="74"/>
        <v>27.645348504009814</v>
      </c>
      <c r="P221" s="50">
        <f t="shared" si="75"/>
        <v>35.908349348381748</v>
      </c>
      <c r="Q221" t="s">
        <v>49</v>
      </c>
      <c r="R221" t="s">
        <v>37</v>
      </c>
      <c r="S221" s="40">
        <v>44177</v>
      </c>
      <c r="T221" s="52">
        <v>100</v>
      </c>
      <c r="U221" s="52">
        <f t="shared" si="63"/>
        <v>62.546816479400754</v>
      </c>
      <c r="V221" s="52">
        <f t="shared" si="64"/>
        <v>71.590909090909093</v>
      </c>
      <c r="W221" s="52">
        <f t="shared" si="65"/>
        <v>63.099630996309962</v>
      </c>
      <c r="X221" s="52">
        <f t="shared" si="66"/>
        <v>65.309459912780937</v>
      </c>
      <c r="Y221" s="52">
        <f t="shared" si="67"/>
        <v>74.353552524289285</v>
      </c>
      <c r="Z221" s="52">
        <f t="shared" si="68"/>
        <v>65.862274429690174</v>
      </c>
      <c r="AA221" s="52">
        <f t="shared" si="69"/>
        <v>-2.7626434333801839</v>
      </c>
      <c r="AB221" s="52">
        <f t="shared" si="70"/>
        <v>-2.762643433380191</v>
      </c>
      <c r="AC221" s="52">
        <f t="shared" si="71"/>
        <v>-2.7626434333802123</v>
      </c>
      <c r="AF221">
        <v>1.76</v>
      </c>
      <c r="AG221">
        <v>2.15</v>
      </c>
      <c r="AH221" s="42" t="s">
        <v>484</v>
      </c>
    </row>
    <row r="222" spans="1:34" ht="15" x14ac:dyDescent="0.25">
      <c r="A222">
        <v>1.59</v>
      </c>
      <c r="B222">
        <v>4.3499999999999996</v>
      </c>
      <c r="C222">
        <v>5.83</v>
      </c>
      <c r="D222" s="45">
        <f t="shared" si="72"/>
        <v>3.0342461702253409E-2</v>
      </c>
      <c r="E222" s="46">
        <f>IF(OR($A222="",$B222="",$C222=""),"",A222*'MPTO_working_3-way'!$I221)</f>
        <v>1.6382445141065829</v>
      </c>
      <c r="F222" s="47">
        <f>IF(OR($A222="",$B222="",$C222=""),"",B222*'MPTO_working_3-way'!$I221)</f>
        <v>4.4819897084048019</v>
      </c>
      <c r="G222" s="48">
        <f>IF(OR($A222="",$B222="",$C222=""),"",C222*'MPTO_working_3-way'!$I221)</f>
        <v>6.0068965517241377</v>
      </c>
      <c r="H222" s="46">
        <f>IF(OR($A222="",$B222="",$C222=""),"",'MPTO_working_3-way'!E221)</f>
        <v>1.6159875107528596</v>
      </c>
      <c r="I222" s="47">
        <f>IF(OR($A222="",$B222="",$C222=""),"",'MPTO_working_3-way'!F221)</f>
        <v>4.550192877007265</v>
      </c>
      <c r="J222" s="48">
        <f>IF(OR($A222="",$B222="",$C222=""),"",'MPTO_working_3-way'!G221)</f>
        <v>6.1953096372297534</v>
      </c>
      <c r="K222" s="46">
        <f>IF(OR($A222="",$B222="",$C222=""),"",'OddsRatio_working_3-way'!H221)</f>
        <v>1.6235315935479226</v>
      </c>
      <c r="L222" s="47">
        <f>IF(OR($A222="",$B222="",$C222=""),"",'OddsRatio_working_3-way'!I221)</f>
        <v>4.5403912515009148</v>
      </c>
      <c r="M222" s="48">
        <f>IF(OR($A222="",$B222="",$C222=""),"",'OddsRatio_working_3-way'!J221)</f>
        <v>6.1045044014177368</v>
      </c>
      <c r="N222" s="49">
        <f t="shared" si="73"/>
        <v>61.0409491006506</v>
      </c>
      <c r="O222" s="50">
        <f t="shared" si="74"/>
        <v>22.311519326444703</v>
      </c>
      <c r="P222" s="50">
        <f t="shared" si="75"/>
        <v>16.647531572904708</v>
      </c>
      <c r="Q222" t="s">
        <v>132</v>
      </c>
      <c r="R222" t="s">
        <v>47</v>
      </c>
      <c r="S222" s="40">
        <v>44177</v>
      </c>
      <c r="T222" s="52">
        <v>100</v>
      </c>
      <c r="U222" s="52">
        <f t="shared" si="63"/>
        <v>37.106918238993707</v>
      </c>
      <c r="V222" s="52">
        <f t="shared" si="64"/>
        <v>77.011494252873561</v>
      </c>
      <c r="W222" s="52">
        <f t="shared" si="65"/>
        <v>82.847341337907366</v>
      </c>
      <c r="X222" s="52">
        <f t="shared" si="66"/>
        <v>40.141164409219066</v>
      </c>
      <c r="Y222" s="52">
        <f t="shared" si="67"/>
        <v>80.045740423098906</v>
      </c>
      <c r="Z222" s="52">
        <f t="shared" si="68"/>
        <v>85.881587508132725</v>
      </c>
      <c r="AA222" s="52">
        <f t="shared" si="69"/>
        <v>-3.0342461702253587</v>
      </c>
      <c r="AB222" s="52">
        <f t="shared" si="70"/>
        <v>-3.0342461702253445</v>
      </c>
      <c r="AC222" s="52">
        <f t="shared" si="71"/>
        <v>-3.0342461702253587</v>
      </c>
      <c r="AF222">
        <v>1.84</v>
      </c>
      <c r="AG222">
        <v>2.06</v>
      </c>
      <c r="AH222" s="42" t="s">
        <v>506</v>
      </c>
    </row>
    <row r="223" spans="1:34" ht="15" x14ac:dyDescent="0.25">
      <c r="A223">
        <v>2.92</v>
      </c>
      <c r="B223">
        <v>3.2</v>
      </c>
      <c r="C223">
        <v>2.68</v>
      </c>
      <c r="D223" s="45">
        <f t="shared" si="72"/>
        <v>2.8100081782866493E-2</v>
      </c>
      <c r="E223" s="46">
        <f>IF(OR($A223="",$B223="",$C223=""),"",A223*'MPTO_working_3-way'!$I222)</f>
        <v>3.0020522388059701</v>
      </c>
      <c r="F223" s="47">
        <f>IF(OR($A223="",$B223="",$C223=""),"",B223*'MPTO_working_3-way'!$I222)</f>
        <v>3.289920261705173</v>
      </c>
      <c r="G223" s="48">
        <f>IF(OR($A223="",$B223="",$C223=""),"",C223*'MPTO_working_3-way'!$I222)</f>
        <v>2.7553082191780822</v>
      </c>
      <c r="H223" s="46">
        <f>IF(OR($A223="",$B223="",$C223=""),"",'MPTO_working_3-way'!E222)</f>
        <v>3.0021099474431274</v>
      </c>
      <c r="I223" s="47">
        <f>IF(OR($A223="",$B223="",$C223=""),"",'MPTO_working_3-way'!F222)</f>
        <v>3.2988786780204036</v>
      </c>
      <c r="J223" s="48">
        <f>IF(OR($A223="",$B223="",$C223=""),"",'MPTO_working_3-way'!G222)</f>
        <v>2.749007622861559</v>
      </c>
      <c r="K223" s="46">
        <f>IF(OR($A223="",$B223="",$C223=""),"",'OddsRatio_working_3-way'!H222)</f>
        <v>3.0023085791995654</v>
      </c>
      <c r="L223" s="47">
        <f>IF(OR($A223="",$B223="",$C223=""),"",'OddsRatio_working_3-way'!I222)</f>
        <v>3.294311913666168</v>
      </c>
      <c r="M223" s="48">
        <f>IF(OR($A223="",$B223="",$C223=""),"",'OddsRatio_working_3-way'!J222)</f>
        <v>2.7520200067996199</v>
      </c>
      <c r="N223" s="49">
        <f t="shared" si="73"/>
        <v>33.310546268100182</v>
      </c>
      <c r="O223" s="50">
        <f t="shared" si="74"/>
        <v>30.395873469641408</v>
      </c>
      <c r="P223" s="50">
        <f t="shared" si="75"/>
        <v>36.293580262258409</v>
      </c>
      <c r="Q223" t="s">
        <v>79</v>
      </c>
      <c r="R223" t="s">
        <v>139</v>
      </c>
      <c r="S223" s="40">
        <v>44177</v>
      </c>
      <c r="T223" s="52">
        <v>100</v>
      </c>
      <c r="U223" s="52">
        <f t="shared" si="63"/>
        <v>65.753424657534239</v>
      </c>
      <c r="V223" s="52">
        <f t="shared" si="64"/>
        <v>68.75</v>
      </c>
      <c r="W223" s="52">
        <f t="shared" si="65"/>
        <v>62.686567164179095</v>
      </c>
      <c r="X223" s="52">
        <f t="shared" si="66"/>
        <v>68.56343283582089</v>
      </c>
      <c r="Y223" s="52">
        <f t="shared" si="67"/>
        <v>71.560008178286651</v>
      </c>
      <c r="Z223" s="52">
        <f t="shared" si="68"/>
        <v>65.496575342465761</v>
      </c>
      <c r="AA223" s="52">
        <f t="shared" si="69"/>
        <v>-2.8100081782866511</v>
      </c>
      <c r="AB223" s="52">
        <f t="shared" si="70"/>
        <v>-2.8100081782866511</v>
      </c>
      <c r="AC223" s="52">
        <f t="shared" si="71"/>
        <v>-2.8100081782866653</v>
      </c>
      <c r="AF223">
        <v>2.39</v>
      </c>
      <c r="AG223">
        <v>1.63</v>
      </c>
      <c r="AH223" s="42" t="s">
        <v>487</v>
      </c>
    </row>
    <row r="224" spans="1:34" ht="15" x14ac:dyDescent="0.25">
      <c r="A224">
        <v>2.88</v>
      </c>
      <c r="B224">
        <v>3.31</v>
      </c>
      <c r="C224">
        <v>2.65</v>
      </c>
      <c r="D224" s="45">
        <f t="shared" si="72"/>
        <v>2.6695516413637765E-2</v>
      </c>
      <c r="E224" s="46">
        <f>IF(OR($A224="",$B224="",$C224=""),"",A224*'MPTO_working_3-way'!$I223)</f>
        <v>2.9568830872712768</v>
      </c>
      <c r="F224" s="47">
        <f>IF(OR($A224="",$B224="",$C224=""),"",B224*'MPTO_working_3-way'!$I223)</f>
        <v>3.3983621593291411</v>
      </c>
      <c r="G224" s="48">
        <f>IF(OR($A224="",$B224="",$C224=""),"",C224*'MPTO_working_3-way'!$I223)</f>
        <v>2.7207431184961401</v>
      </c>
      <c r="H224" s="46">
        <f>IF(OR($A224="",$B224="",$C224=""),"",'MPTO_working_3-way'!E223)</f>
        <v>2.9557490370559898</v>
      </c>
      <c r="I224" s="47">
        <f>IF(OR($A224="",$B224="",$C224=""),"",'MPTO_working_3-way'!F223)</f>
        <v>3.4104516232389903</v>
      </c>
      <c r="J224" s="48">
        <f>IF(OR($A224="",$B224="",$C224=""),"",'MPTO_working_3-way'!G223)</f>
        <v>2.7139989156289106</v>
      </c>
      <c r="K224" s="46">
        <f>IF(OR($A224="",$B224="",$C224=""),"",'OddsRatio_working_3-way'!H223)</f>
        <v>2.95662952689585</v>
      </c>
      <c r="L224" s="47">
        <f>IF(OR($A224="",$B224="",$C224=""),"",'OddsRatio_working_3-way'!I223)</f>
        <v>3.4041564931539434</v>
      </c>
      <c r="M224" s="48">
        <f>IF(OR($A224="",$B224="",$C224=""),"",'OddsRatio_working_3-way'!J223)</f>
        <v>2.7172546379671023</v>
      </c>
      <c r="N224" s="49">
        <f t="shared" si="73"/>
        <v>33.819395981693603</v>
      </c>
      <c r="O224" s="50">
        <f t="shared" si="74"/>
        <v>29.425939706126158</v>
      </c>
      <c r="P224" s="50">
        <f t="shared" si="75"/>
        <v>36.754664312180218</v>
      </c>
      <c r="Q224" t="s">
        <v>44</v>
      </c>
      <c r="R224" t="s">
        <v>87</v>
      </c>
      <c r="S224" s="40">
        <v>44177</v>
      </c>
      <c r="T224" s="52">
        <v>100</v>
      </c>
      <c r="U224" s="52">
        <f t="shared" si="63"/>
        <v>65.277777777777771</v>
      </c>
      <c r="V224" s="52">
        <f t="shared" si="64"/>
        <v>69.78851963746223</v>
      </c>
      <c r="W224" s="52">
        <f t="shared" si="65"/>
        <v>62.264150943396231</v>
      </c>
      <c r="X224" s="52">
        <f t="shared" si="66"/>
        <v>67.947329419141539</v>
      </c>
      <c r="Y224" s="52">
        <f t="shared" si="67"/>
        <v>72.458071278825997</v>
      </c>
      <c r="Z224" s="52">
        <f t="shared" si="68"/>
        <v>64.933702584759985</v>
      </c>
      <c r="AA224" s="52">
        <f t="shared" si="69"/>
        <v>-2.6695516413637677</v>
      </c>
      <c r="AB224" s="52">
        <f t="shared" si="70"/>
        <v>-2.6695516413637677</v>
      </c>
      <c r="AC224" s="52">
        <f t="shared" si="71"/>
        <v>-2.6695516413637534</v>
      </c>
      <c r="AF224">
        <v>2.14</v>
      </c>
      <c r="AG224">
        <v>1.76</v>
      </c>
      <c r="AH224" s="42" t="s">
        <v>491</v>
      </c>
    </row>
    <row r="225" spans="1:34" ht="15" x14ac:dyDescent="0.25">
      <c r="A225">
        <v>2.2999999999999998</v>
      </c>
      <c r="B225">
        <v>3.24</v>
      </c>
      <c r="C225">
        <v>3.52</v>
      </c>
      <c r="D225" s="45">
        <f t="shared" si="72"/>
        <v>2.7515493095203292E-2</v>
      </c>
      <c r="E225" s="46">
        <f>IF(OR($A225="",$B225="",$C225=""),"",A225*'MPTO_working_3-way'!$I224)</f>
        <v>2.3632856341189674</v>
      </c>
      <c r="F225" s="47">
        <f>IF(OR($A225="",$B225="",$C225=""),"",B225*'MPTO_working_3-way'!$I224)</f>
        <v>3.3291501976284588</v>
      </c>
      <c r="G225" s="48">
        <f>IF(OR($A225="",$B225="",$C225=""),"",C225*'MPTO_working_3-way'!$I224)</f>
        <v>3.6168545356951154</v>
      </c>
      <c r="H225" s="46">
        <f>IF(OR($A225="",$B225="",$C225=""),"",'MPTO_working_3-way'!E224)</f>
        <v>2.3495645610498306</v>
      </c>
      <c r="I225" s="47">
        <f>IF(OR($A225="",$B225="",$C225=""),"",'MPTO_working_3-way'!F224)</f>
        <v>3.3392310355831056</v>
      </c>
      <c r="J225" s="48">
        <f>IF(OR($A225="",$B225="",$C225=""),"",'MPTO_working_3-way'!G224)</f>
        <v>3.6374339935213809</v>
      </c>
      <c r="K225" s="46">
        <f>IF(OR($A225="",$B225="",$C225=""),"",'OddsRatio_working_3-way'!H224)</f>
        <v>2.355494212210032</v>
      </c>
      <c r="L225" s="47">
        <f>IF(OR($A225="",$B225="",$C225=""),"",'OddsRatio_working_3-way'!I224)</f>
        <v>3.3356207964234397</v>
      </c>
      <c r="M225" s="48">
        <f>IF(OR($A225="",$B225="",$C225=""),"",'OddsRatio_working_3-way'!J224)</f>
        <v>3.627573395976369</v>
      </c>
      <c r="N225" s="49">
        <f t="shared" si="73"/>
        <v>42.313971090202131</v>
      </c>
      <c r="O225" s="50">
        <f t="shared" si="74"/>
        <v>30.037695526995339</v>
      </c>
      <c r="P225" s="50">
        <f t="shared" si="75"/>
        <v>27.64833338280253</v>
      </c>
      <c r="Q225" t="s">
        <v>77</v>
      </c>
      <c r="R225" t="s">
        <v>76</v>
      </c>
      <c r="S225" s="40">
        <v>44177</v>
      </c>
      <c r="T225" s="52">
        <v>100</v>
      </c>
      <c r="U225" s="52">
        <f t="shared" si="63"/>
        <v>56.521739130434774</v>
      </c>
      <c r="V225" s="52">
        <f t="shared" si="64"/>
        <v>69.135802469135797</v>
      </c>
      <c r="W225" s="52">
        <f t="shared" si="65"/>
        <v>71.590909090909093</v>
      </c>
      <c r="X225" s="52">
        <f t="shared" si="66"/>
        <v>59.27328843995511</v>
      </c>
      <c r="Y225" s="52">
        <f t="shared" si="67"/>
        <v>71.887351778656125</v>
      </c>
      <c r="Z225" s="52">
        <f t="shared" si="68"/>
        <v>74.342458400429408</v>
      </c>
      <c r="AA225" s="52">
        <f t="shared" si="69"/>
        <v>-2.7515493095203354</v>
      </c>
      <c r="AB225" s="52">
        <f t="shared" si="70"/>
        <v>-2.7515493095203283</v>
      </c>
      <c r="AC225" s="52">
        <f t="shared" si="71"/>
        <v>-2.7515493095203141</v>
      </c>
      <c r="AF225">
        <v>2.7</v>
      </c>
      <c r="AG225">
        <v>1.51</v>
      </c>
      <c r="AH225" s="42" t="s">
        <v>491</v>
      </c>
    </row>
    <row r="226" spans="1:34" ht="15" x14ac:dyDescent="0.25">
      <c r="A226">
        <v>3.73</v>
      </c>
      <c r="B226">
        <v>3.34</v>
      </c>
      <c r="C226">
        <v>2.17</v>
      </c>
      <c r="D226" s="45">
        <f t="shared" si="72"/>
        <v>2.8327205437656433E-2</v>
      </c>
      <c r="E226" s="46">
        <f>IF(OR($A226="",$B226="",$C226=""),"",A226*'MPTO_working_3-way'!$I225)</f>
        <v>3.8356604762824587</v>
      </c>
      <c r="F226" s="47">
        <f>IF(OR($A226="",$B226="",$C226=""),"",B226*'MPTO_working_3-way'!$I225)</f>
        <v>3.4346128661617725</v>
      </c>
      <c r="G226" s="48">
        <f>IF(OR($A226="",$B226="",$C226=""),"",C226*'MPTO_working_3-way'!$I225)</f>
        <v>2.2314700357997146</v>
      </c>
      <c r="H226" s="46">
        <f>IF(OR($A226="",$B226="",$C226=""),"",'MPTO_working_3-way'!E225)</f>
        <v>3.8661670161029913</v>
      </c>
      <c r="I226" s="47">
        <f>IF(OR($A226="",$B226="",$C226=""),"",'MPTO_working_3-way'!F225)</f>
        <v>3.4487658747090451</v>
      </c>
      <c r="J226" s="48">
        <f>IF(OR($A226="",$B226="",$C226=""),"",'MPTO_working_3-way'!G225)</f>
        <v>2.2153934379810494</v>
      </c>
      <c r="K226" s="46">
        <f>IF(OR($A226="",$B226="",$C226=""),"",'OddsRatio_working_3-way'!H225)</f>
        <v>3.8515779028903223</v>
      </c>
      <c r="L226" s="47">
        <f>IF(OR($A226="",$B226="",$C226=""),"",'OddsRatio_working_3-way'!I225)</f>
        <v>3.4442096310488468</v>
      </c>
      <c r="M226" s="48">
        <f>IF(OR($A226="",$B226="",$C226=""),"",'OddsRatio_working_3-way'!J225)</f>
        <v>2.2221048155244238</v>
      </c>
      <c r="N226" s="49">
        <f t="shared" si="73"/>
        <v>26.071129240542295</v>
      </c>
      <c r="O226" s="50">
        <f t="shared" si="74"/>
        <v>29.115362894378077</v>
      </c>
      <c r="P226" s="50">
        <f t="shared" si="75"/>
        <v>44.813507865079615</v>
      </c>
      <c r="Q226" t="s">
        <v>40</v>
      </c>
      <c r="R226" t="s">
        <v>42</v>
      </c>
      <c r="S226" s="40">
        <v>44177</v>
      </c>
      <c r="T226" s="52">
        <v>100</v>
      </c>
      <c r="U226" s="52">
        <f t="shared" si="63"/>
        <v>73.190348525469176</v>
      </c>
      <c r="V226" s="52">
        <f t="shared" si="64"/>
        <v>70.059880239520965</v>
      </c>
      <c r="W226" s="52">
        <f t="shared" si="65"/>
        <v>53.917050691244242</v>
      </c>
      <c r="X226" s="52">
        <f t="shared" si="66"/>
        <v>76.023069069234808</v>
      </c>
      <c r="Y226" s="52">
        <f t="shared" si="67"/>
        <v>72.892600783286582</v>
      </c>
      <c r="Z226" s="52">
        <f t="shared" si="68"/>
        <v>56.749771235009881</v>
      </c>
      <c r="AA226" s="52">
        <f t="shared" si="69"/>
        <v>-2.8327205437656318</v>
      </c>
      <c r="AB226" s="52">
        <f t="shared" si="70"/>
        <v>-2.8327205437656175</v>
      </c>
      <c r="AC226" s="52">
        <f t="shared" si="71"/>
        <v>-2.8327205437656389</v>
      </c>
      <c r="AF226">
        <v>2.52</v>
      </c>
      <c r="AG226">
        <v>1.57</v>
      </c>
      <c r="AH226" s="42" t="s">
        <v>478</v>
      </c>
    </row>
    <row r="227" spans="1:34" ht="15" x14ac:dyDescent="0.25">
      <c r="A227">
        <v>2.74</v>
      </c>
      <c r="B227">
        <v>3.43</v>
      </c>
      <c r="C227">
        <v>2.7</v>
      </c>
      <c r="D227" s="45">
        <f t="shared" si="72"/>
        <v>2.6879063524378521E-2</v>
      </c>
      <c r="E227" s="46">
        <f>IF(OR($A227="",$B227="",$C227=""),"",A227*'MPTO_working_3-way'!$I226)</f>
        <v>2.8136486340567974</v>
      </c>
      <c r="F227" s="47">
        <f>IF(OR($A227="",$B227="",$C227=""),"",B227*'MPTO_working_3-way'!$I226)</f>
        <v>3.5221951878886184</v>
      </c>
      <c r="G227" s="48">
        <f>IF(OR($A227="",$B227="",$C227=""),"",C227*'MPTO_working_3-way'!$I226)</f>
        <v>2.7725734715158223</v>
      </c>
      <c r="H227" s="46">
        <f>IF(OR($A227="",$B227="",$C227=""),"",'MPTO_working_3-way'!E226)</f>
        <v>2.8089586560466171</v>
      </c>
      <c r="I227" s="47">
        <f>IF(OR($A227="",$B227="",$C227=""),"",'MPTO_working_3-way'!F226)</f>
        <v>3.5387519675119958</v>
      </c>
      <c r="J227" s="48">
        <f>IF(OR($A227="",$B227="",$C227=""),"",'MPTO_working_3-way'!G226)</f>
        <v>2.7669353683811098</v>
      </c>
      <c r="K227" s="46">
        <f>IF(OR($A227="",$B227="",$C227=""),"",'OddsRatio_working_3-way'!H226)</f>
        <v>2.8115258443126514</v>
      </c>
      <c r="L227" s="47">
        <f>IF(OR($A227="",$B227="",$C227=""),"",'OddsRatio_working_3-way'!I226)</f>
        <v>3.5298895411952556</v>
      </c>
      <c r="M227" s="48">
        <f>IF(OR($A227="",$B227="",$C227=""),"",'OddsRatio_working_3-way'!J226)</f>
        <v>2.7698815720296022</v>
      </c>
      <c r="N227" s="49">
        <f t="shared" si="73"/>
        <v>35.541040480174388</v>
      </c>
      <c r="O227" s="50">
        <f t="shared" si="74"/>
        <v>28.391385106611612</v>
      </c>
      <c r="P227" s="50">
        <f t="shared" si="75"/>
        <v>36.067574413214004</v>
      </c>
      <c r="Q227" t="s">
        <v>85</v>
      </c>
      <c r="R227" t="s">
        <v>46</v>
      </c>
      <c r="S227" s="40">
        <v>44177</v>
      </c>
      <c r="T227" s="52">
        <v>100</v>
      </c>
      <c r="U227" s="52">
        <f t="shared" si="63"/>
        <v>63.503649635036496</v>
      </c>
      <c r="V227" s="52">
        <f t="shared" si="64"/>
        <v>70.845481049562679</v>
      </c>
      <c r="W227" s="52">
        <f t="shared" si="65"/>
        <v>62.962962962962962</v>
      </c>
      <c r="X227" s="52">
        <f t="shared" si="66"/>
        <v>66.191555987474345</v>
      </c>
      <c r="Y227" s="52">
        <f t="shared" si="67"/>
        <v>73.533387402000542</v>
      </c>
      <c r="Z227" s="52">
        <f t="shared" si="68"/>
        <v>65.650869315400811</v>
      </c>
      <c r="AA227" s="52">
        <f t="shared" si="69"/>
        <v>-2.6879063524378495</v>
      </c>
      <c r="AB227" s="52">
        <f t="shared" si="70"/>
        <v>-2.6879063524378637</v>
      </c>
      <c r="AC227" s="52">
        <f t="shared" si="71"/>
        <v>-2.6879063524378495</v>
      </c>
      <c r="AF227">
        <v>1.93</v>
      </c>
      <c r="AG227">
        <v>1.96</v>
      </c>
      <c r="AH227" s="42" t="s">
        <v>485</v>
      </c>
    </row>
    <row r="228" spans="1:34" ht="15" x14ac:dyDescent="0.25">
      <c r="A228">
        <v>3.05</v>
      </c>
      <c r="B228">
        <v>3.39</v>
      </c>
      <c r="C228">
        <v>2.4700000000000002</v>
      </c>
      <c r="D228" s="45">
        <f t="shared" si="72"/>
        <v>2.7712402791621349E-2</v>
      </c>
      <c r="E228" s="46">
        <f>IF(OR($A228="",$B228="",$C228=""),"",A228*'MPTO_working_3-way'!$I227)</f>
        <v>3.1345228285144451</v>
      </c>
      <c r="F228" s="47">
        <f>IF(OR($A228="",$B228="",$C228=""),"",B228*'MPTO_working_3-way'!$I227)</f>
        <v>3.4839450454635963</v>
      </c>
      <c r="G228" s="48">
        <f>IF(OR($A228="",$B228="",$C228=""),"",C228*'MPTO_working_3-way'!$I227)</f>
        <v>2.5384496348953047</v>
      </c>
      <c r="H228" s="46">
        <f>IF(OR($A228="",$B228="",$C228=""),"",'MPTO_working_3-way'!E227)</f>
        <v>3.1384227904407496</v>
      </c>
      <c r="I228" s="47">
        <f>IF(OR($A228="",$B228="",$C228=""),"",'MPTO_working_3-way'!F227)</f>
        <v>3.4995897046352988</v>
      </c>
      <c r="J228" s="48">
        <f>IF(OR($A228="",$B228="",$C228=""),"",'MPTO_working_3-way'!G227)</f>
        <v>2.5276727591665868</v>
      </c>
      <c r="K228" s="46">
        <f>IF(OR($A228="",$B228="",$C228=""),"",'OddsRatio_working_3-way'!H227)</f>
        <v>3.1372464402083207</v>
      </c>
      <c r="L228" s="47">
        <f>IF(OR($A228="",$B228="",$C228=""),"",'OddsRatio_working_3-way'!I227)</f>
        <v>3.4917165815111648</v>
      </c>
      <c r="M228" s="48">
        <f>IF(OR($A228="",$B228="",$C228=""),"",'OddsRatio_working_3-way'!J227)</f>
        <v>2.5325620815152354</v>
      </c>
      <c r="N228" s="49">
        <f t="shared" si="73"/>
        <v>31.902782487436319</v>
      </c>
      <c r="O228" s="50">
        <f t="shared" si="74"/>
        <v>28.703093388401406</v>
      </c>
      <c r="P228" s="50">
        <f t="shared" si="75"/>
        <v>39.394124124162254</v>
      </c>
      <c r="Q228" t="s">
        <v>269</v>
      </c>
      <c r="R228" t="s">
        <v>82</v>
      </c>
      <c r="S228" s="40">
        <v>44177</v>
      </c>
      <c r="T228" s="52">
        <v>100</v>
      </c>
      <c r="U228" s="52">
        <f t="shared" si="63"/>
        <v>67.21311475409837</v>
      </c>
      <c r="V228" s="52">
        <f t="shared" si="64"/>
        <v>70.501474926253692</v>
      </c>
      <c r="W228" s="52">
        <f t="shared" si="65"/>
        <v>59.514170040485837</v>
      </c>
      <c r="X228" s="52">
        <f t="shared" si="66"/>
        <v>69.984355033260485</v>
      </c>
      <c r="Y228" s="52">
        <f t="shared" si="67"/>
        <v>73.272715205415807</v>
      </c>
      <c r="Z228" s="52">
        <f t="shared" si="68"/>
        <v>62.285410319647958</v>
      </c>
      <c r="AA228" s="52">
        <f t="shared" si="69"/>
        <v>-2.7712402791621145</v>
      </c>
      <c r="AB228" s="52">
        <f t="shared" si="70"/>
        <v>-2.7712402791621145</v>
      </c>
      <c r="AC228" s="52">
        <f t="shared" si="71"/>
        <v>-2.7712402791621216</v>
      </c>
      <c r="AF228">
        <v>2.1800000000000002</v>
      </c>
      <c r="AG228">
        <v>1.74</v>
      </c>
      <c r="AH228" s="42" t="s">
        <v>496</v>
      </c>
    </row>
    <row r="229" spans="1:34" ht="15" x14ac:dyDescent="0.25">
      <c r="A229">
        <v>2.7</v>
      </c>
      <c r="B229">
        <v>3.16</v>
      </c>
      <c r="C229">
        <v>2.93</v>
      </c>
      <c r="D229" s="45">
        <f t="shared" si="72"/>
        <v>2.8122994900547038E-2</v>
      </c>
      <c r="E229" s="46">
        <f>IF(OR($A229="",$B229="",$C229=""),"",A229*'MPTO_working_3-way'!$I228)</f>
        <v>2.7759320862314771</v>
      </c>
      <c r="F229" s="47">
        <f>IF(OR($A229="",$B229="",$C229=""),"",B229*'MPTO_working_3-way'!$I228)</f>
        <v>3.2488686638857289</v>
      </c>
      <c r="G229" s="48">
        <f>IF(OR($A229="",$B229="",$C229=""),"",C229*'MPTO_working_3-way'!$I228)</f>
        <v>3.0124003750586028</v>
      </c>
      <c r="H229" s="46">
        <f>IF(OR($A229="",$B229="",$C229=""),"",'MPTO_working_3-way'!E228)</f>
        <v>2.7701134990263494</v>
      </c>
      <c r="I229" s="47">
        <f>IF(OR($A229="",$B229="",$C229=""),"",'MPTO_working_3-way'!F228)</f>
        <v>3.2564659252556236</v>
      </c>
      <c r="J229" s="48">
        <f>IF(OR($A229="",$B229="",$C229=""),"",'MPTO_working_3-way'!G228)</f>
        <v>3.0127505929387266</v>
      </c>
      <c r="K229" s="46">
        <f>IF(OR($A229="",$B229="",$C229=""),"",'OddsRatio_working_3-way'!H228)</f>
        <v>2.772895769115503</v>
      </c>
      <c r="L229" s="47">
        <f>IF(OR($A229="",$B229="",$C229=""),"",'OddsRatio_working_3-way'!I228)</f>
        <v>3.2526205066408744</v>
      </c>
      <c r="M229" s="48">
        <f>IF(OR($A229="",$B229="",$C229=""),"",'OddsRatio_working_3-way'!J228)</f>
        <v>3.0127581378781882</v>
      </c>
      <c r="N229" s="49">
        <f t="shared" si="73"/>
        <v>36.023936066734628</v>
      </c>
      <c r="O229" s="50">
        <f t="shared" si="74"/>
        <v>30.779945373475787</v>
      </c>
      <c r="P229" s="50">
        <f t="shared" si="75"/>
        <v>33.196118559789589</v>
      </c>
      <c r="Q229" t="s">
        <v>86</v>
      </c>
      <c r="R229" t="s">
        <v>45</v>
      </c>
      <c r="S229" s="40">
        <v>44177</v>
      </c>
      <c r="T229" s="52">
        <v>100</v>
      </c>
      <c r="U229" s="52">
        <f t="shared" si="63"/>
        <v>62.962962962962962</v>
      </c>
      <c r="V229" s="52">
        <f t="shared" si="64"/>
        <v>68.35443037974683</v>
      </c>
      <c r="W229" s="52">
        <f t="shared" si="65"/>
        <v>65.870307167235495</v>
      </c>
      <c r="X229" s="52">
        <f t="shared" si="66"/>
        <v>65.77526245301766</v>
      </c>
      <c r="Y229" s="52">
        <f t="shared" si="67"/>
        <v>71.166729869801543</v>
      </c>
      <c r="Z229" s="52">
        <f t="shared" si="68"/>
        <v>68.682606657290208</v>
      </c>
      <c r="AA229" s="52">
        <f t="shared" si="69"/>
        <v>-2.8122994900546985</v>
      </c>
      <c r="AB229" s="52">
        <f t="shared" si="70"/>
        <v>-2.8122994900547127</v>
      </c>
      <c r="AC229" s="52">
        <f t="shared" si="71"/>
        <v>-2.8122994900547127</v>
      </c>
      <c r="AF229">
        <v>2.4700000000000002</v>
      </c>
      <c r="AG229">
        <v>1.59</v>
      </c>
      <c r="AH229" s="42" t="s">
        <v>484</v>
      </c>
    </row>
    <row r="230" spans="1:34" ht="15" x14ac:dyDescent="0.25">
      <c r="A230">
        <v>3.21</v>
      </c>
      <c r="B230">
        <v>3.3</v>
      </c>
      <c r="C230">
        <v>2.42</v>
      </c>
      <c r="D230" s="45">
        <f t="shared" si="72"/>
        <v>2.7779923276949559E-2</v>
      </c>
      <c r="E230" s="46">
        <f>IF(OR($A230="",$B230="",$C230=""),"",A230*'MPTO_working_3-way'!$I229)</f>
        <v>3.2991735537190081</v>
      </c>
      <c r="F230" s="47">
        <f>IF(OR($A230="",$B230="",$C230=""),"",B230*'MPTO_working_3-way'!$I229)</f>
        <v>3.3916737468139333</v>
      </c>
      <c r="G230" s="48">
        <f>IF(OR($A230="",$B230="",$C230=""),"",C230*'MPTO_working_3-way'!$I229)</f>
        <v>2.487227414330218</v>
      </c>
      <c r="H230" s="46">
        <f>IF(OR($A230="",$B230="",$C230=""),"",'MPTO_working_3-way'!E229)</f>
        <v>3.3083387751625444</v>
      </c>
      <c r="I230" s="47">
        <f>IF(OR($A230="",$B230="",$C230=""),"",'MPTO_working_3-way'!F229)</f>
        <v>3.4040197481814722</v>
      </c>
      <c r="J230" s="48">
        <f>IF(OR($A230="",$B230="",$C230=""),"",'MPTO_working_3-way'!G229)</f>
        <v>2.4754732213039876</v>
      </c>
      <c r="K230" s="46">
        <f>IF(OR($A230="",$B230="",$C230=""),"",'OddsRatio_working_3-way'!H229)</f>
        <v>3.3044548866080001</v>
      </c>
      <c r="L230" s="47">
        <f>IF(OR($A230="",$B230="",$C230=""),"",'OddsRatio_working_3-way'!I229)</f>
        <v>3.3983014657006323</v>
      </c>
      <c r="M230" s="48">
        <f>IF(OR($A230="",$B230="",$C230=""),"",'OddsRatio_working_3-way'!J229)</f>
        <v>2.4806904701282169</v>
      </c>
      <c r="N230" s="49">
        <f t="shared" si="73"/>
        <v>30.31062124248497</v>
      </c>
      <c r="O230" s="50">
        <f t="shared" si="74"/>
        <v>29.483967935871746</v>
      </c>
      <c r="P230" s="50">
        <f t="shared" si="75"/>
        <v>40.205410821643291</v>
      </c>
      <c r="Q230" t="s">
        <v>270</v>
      </c>
      <c r="R230" t="s">
        <v>209</v>
      </c>
      <c r="S230" s="40">
        <v>44177</v>
      </c>
      <c r="T230" s="52">
        <v>100</v>
      </c>
      <c r="U230" s="52">
        <f t="shared" si="63"/>
        <v>68.847352024922117</v>
      </c>
      <c r="V230" s="52">
        <f t="shared" si="64"/>
        <v>69.696969696969703</v>
      </c>
      <c r="W230" s="52">
        <f t="shared" si="65"/>
        <v>58.677685950413228</v>
      </c>
      <c r="X230" s="52">
        <f t="shared" si="66"/>
        <v>71.625344352617077</v>
      </c>
      <c r="Y230" s="52">
        <f t="shared" si="67"/>
        <v>72.474962024664663</v>
      </c>
      <c r="Z230" s="52">
        <f t="shared" si="68"/>
        <v>61.455678278108181</v>
      </c>
      <c r="AA230" s="52">
        <f t="shared" si="69"/>
        <v>-2.7779923276949603</v>
      </c>
      <c r="AB230" s="52">
        <f t="shared" si="70"/>
        <v>-2.7779923276949603</v>
      </c>
      <c r="AC230" s="52">
        <f t="shared" si="71"/>
        <v>-2.7779923276949532</v>
      </c>
      <c r="AF230">
        <v>2.25</v>
      </c>
      <c r="AG230">
        <v>1.69</v>
      </c>
      <c r="AH230" s="42" t="s">
        <v>484</v>
      </c>
    </row>
    <row r="231" spans="1:34" ht="15" x14ac:dyDescent="0.25">
      <c r="A231">
        <v>2.19</v>
      </c>
      <c r="B231">
        <v>3.45</v>
      </c>
      <c r="C231">
        <v>3.47</v>
      </c>
      <c r="D231" s="45">
        <f t="shared" si="72"/>
        <v>3.4660515070324083E-2</v>
      </c>
      <c r="E231" s="46">
        <f>IF(OR($A231="",$B231="",$C231=""),"",A231*'MPTO_working_3-way'!$I230)</f>
        <v>2.2659065280040096</v>
      </c>
      <c r="F231" s="47">
        <f>IF(OR($A231="",$B231="",$C231=""),"",B231*'MPTO_working_3-way'!$I230)</f>
        <v>3.5695787769926182</v>
      </c>
      <c r="G231" s="48">
        <f>IF(OR($A231="",$B231="",$C231=""),"",C231*'MPTO_working_3-way'!$I230)</f>
        <v>3.5902719872940247</v>
      </c>
      <c r="H231" s="46">
        <f>IF(OR($A231="",$B231="",$C231=""),"",'MPTO_working_3-way'!E230)</f>
        <v>2.2468501991885059</v>
      </c>
      <c r="I231" s="47">
        <f>IF(OR($A231="",$B231="",$C231=""),"",'MPTO_working_3-way'!F230)</f>
        <v>3.5932244622173011</v>
      </c>
      <c r="J231" s="48">
        <f>IF(OR($A231="",$B231="",$C231=""),"",'MPTO_working_3-way'!G230)</f>
        <v>3.6149247269425637</v>
      </c>
      <c r="K231" s="46">
        <f>IF(OR($A231="",$B231="",$C231=""),"",'OddsRatio_working_3-way'!H230)</f>
        <v>2.2547862581546085</v>
      </c>
      <c r="L231" s="47">
        <f>IF(OR($A231="",$B231="",$C231=""),"",'OddsRatio_working_3-way'!I230)</f>
        <v>3.5833834726712537</v>
      </c>
      <c r="M231" s="48">
        <f>IF(OR($A231="",$B231="",$C231=""),"",'OddsRatio_working_3-way'!J230)</f>
        <v>3.6044723173461217</v>
      </c>
      <c r="N231" s="49">
        <f t="shared" si="73"/>
        <v>44.132447108525675</v>
      </c>
      <c r="O231" s="50">
        <f t="shared" si="74"/>
        <v>28.014509903672817</v>
      </c>
      <c r="P231" s="50">
        <f t="shared" si="75"/>
        <v>27.853042987801501</v>
      </c>
      <c r="Q231" t="s">
        <v>271</v>
      </c>
      <c r="R231" t="s">
        <v>272</v>
      </c>
      <c r="S231" s="40">
        <v>44177</v>
      </c>
      <c r="T231" s="52">
        <v>100</v>
      </c>
      <c r="U231" s="52">
        <f t="shared" si="63"/>
        <v>54.337899543379002</v>
      </c>
      <c r="V231" s="52">
        <f t="shared" si="64"/>
        <v>71.014492753623188</v>
      </c>
      <c r="W231" s="52">
        <f t="shared" si="65"/>
        <v>71.181556195965413</v>
      </c>
      <c r="X231" s="52">
        <f t="shared" si="66"/>
        <v>57.803951050411392</v>
      </c>
      <c r="Y231" s="52">
        <f t="shared" si="67"/>
        <v>74.480544260655591</v>
      </c>
      <c r="Z231" s="52">
        <f t="shared" si="68"/>
        <v>74.647607702997817</v>
      </c>
      <c r="AA231" s="52">
        <f t="shared" si="69"/>
        <v>-3.4660515070323896</v>
      </c>
      <c r="AB231" s="52">
        <f t="shared" si="70"/>
        <v>-3.4660515070324038</v>
      </c>
      <c r="AC231" s="52">
        <f t="shared" si="71"/>
        <v>-3.4660515070324038</v>
      </c>
      <c r="AF231">
        <v>2.09</v>
      </c>
      <c r="AG231">
        <v>1.79</v>
      </c>
      <c r="AH231" s="42" t="s">
        <v>487</v>
      </c>
    </row>
    <row r="232" spans="1:34" ht="15" x14ac:dyDescent="0.25">
      <c r="A232">
        <v>2.41</v>
      </c>
      <c r="B232">
        <v>3.66</v>
      </c>
      <c r="C232">
        <v>2.9</v>
      </c>
      <c r="D232" s="45">
        <f t="shared" si="72"/>
        <v>3.2989389258843094E-2</v>
      </c>
      <c r="E232" s="46">
        <f>IF(OR($A232="",$B232="",$C232=""),"",A232*'MPTO_working_3-way'!$I231)</f>
        <v>2.4895044281138121</v>
      </c>
      <c r="F232" s="47">
        <f>IF(OR($A232="",$B232="",$C232=""),"",B232*'MPTO_working_3-way'!$I231)</f>
        <v>3.7807411646873659</v>
      </c>
      <c r="G232" s="48">
        <f>IF(OR($A232="",$B232="",$C232=""),"",C232*'MPTO_working_3-way'!$I231)</f>
        <v>2.995669228850645</v>
      </c>
      <c r="H232" s="46">
        <f>IF(OR($A232="",$B232="",$C232=""),"",'MPTO_working_3-way'!E231)</f>
        <v>2.4756072461121863</v>
      </c>
      <c r="I232" s="47">
        <f>IF(OR($A232="",$B232="",$C232=""),"",'MPTO_working_3-way'!F231)</f>
        <v>3.813481395050673</v>
      </c>
      <c r="J232" s="48">
        <f>IF(OR($A232="",$B232="",$C232=""),"",'MPTO_working_3-way'!G231)</f>
        <v>2.9955265723941893</v>
      </c>
      <c r="K232" s="46">
        <f>IF(OR($A232="",$B232="",$C232=""),"",'OddsRatio_working_3-way'!H231)</f>
        <v>2.4820282572836709</v>
      </c>
      <c r="L232" s="47">
        <f>IF(OR($A232="",$B232="",$C232=""),"",'OddsRatio_working_3-way'!I231)</f>
        <v>3.7958830953011096</v>
      </c>
      <c r="M232" s="48">
        <f>IF(OR($A232="",$B232="",$C232=""),"",'OddsRatio_working_3-way'!J231)</f>
        <v>2.9970593537865069</v>
      </c>
      <c r="N232" s="49">
        <f t="shared" si="73"/>
        <v>40.168637127416396</v>
      </c>
      <c r="O232" s="50">
        <f t="shared" si="74"/>
        <v>26.449840294282385</v>
      </c>
      <c r="P232" s="50">
        <f t="shared" si="75"/>
        <v>33.381522578301215</v>
      </c>
      <c r="Q232" t="s">
        <v>273</v>
      </c>
      <c r="R232" t="s">
        <v>274</v>
      </c>
      <c r="S232" s="40">
        <v>44177</v>
      </c>
      <c r="T232" s="52">
        <v>100</v>
      </c>
      <c r="U232" s="52">
        <f t="shared" si="63"/>
        <v>58.50622406639004</v>
      </c>
      <c r="V232" s="52">
        <f t="shared" si="64"/>
        <v>72.67759562841529</v>
      </c>
      <c r="W232" s="52">
        <f t="shared" si="65"/>
        <v>65.517241379310349</v>
      </c>
      <c r="X232" s="52">
        <f t="shared" si="66"/>
        <v>61.805162992274354</v>
      </c>
      <c r="Y232" s="52">
        <f t="shared" si="67"/>
        <v>75.976534554299619</v>
      </c>
      <c r="Z232" s="52">
        <f t="shared" si="68"/>
        <v>68.816180305194649</v>
      </c>
      <c r="AA232" s="52">
        <f t="shared" si="69"/>
        <v>-3.2989389258843147</v>
      </c>
      <c r="AB232" s="52">
        <f t="shared" si="70"/>
        <v>-3.2989389258843289</v>
      </c>
      <c r="AC232" s="52">
        <f t="shared" si="71"/>
        <v>-3.2989389258843005</v>
      </c>
      <c r="AF232">
        <v>1.76</v>
      </c>
      <c r="AG232">
        <v>2.13</v>
      </c>
      <c r="AH232" s="42" t="s">
        <v>491</v>
      </c>
    </row>
    <row r="233" spans="1:34" ht="15" x14ac:dyDescent="0.25">
      <c r="A233">
        <v>2</v>
      </c>
      <c r="B233">
        <v>3.5</v>
      </c>
      <c r="C233">
        <v>4.04</v>
      </c>
      <c r="D233" s="45">
        <f t="shared" si="72"/>
        <v>3.3239038189533332E-2</v>
      </c>
      <c r="E233" s="46">
        <f>IF(OR($A233="",$B233="",$C233=""),"",A233*'MPTO_working_3-way'!$I232)</f>
        <v>2.0664780763790667</v>
      </c>
      <c r="F233" s="47">
        <f>IF(OR($A233="",$B233="",$C233=""),"",B233*'MPTO_working_3-way'!$I232)</f>
        <v>3.6163366336633667</v>
      </c>
      <c r="G233" s="48">
        <f>IF(OR($A233="",$B233="",$C233=""),"",C233*'MPTO_working_3-way'!$I232)</f>
        <v>4.1742857142857144</v>
      </c>
      <c r="H233" s="46">
        <f>IF(OR($A233="",$B233="",$C233=""),"",'MPTO_working_3-way'!E232)</f>
        <v>2.0453230472516877</v>
      </c>
      <c r="I233" s="47">
        <f>IF(OR($A233="",$B233="",$C233=""),"",'MPTO_working_3-way'!F232)</f>
        <v>3.6412017167381978</v>
      </c>
      <c r="J233" s="48">
        <f>IF(OR($A233="",$B233="",$C233=""),"",'MPTO_working_3-way'!G232)</f>
        <v>4.2293120638085755</v>
      </c>
      <c r="K233" s="46">
        <f>IF(OR($A233="",$B233="",$C233=""),"",'OddsRatio_working_3-way'!H232)</f>
        <v>2.0536953647646179</v>
      </c>
      <c r="L233" s="47">
        <f>IF(OR($A233="",$B233="",$C233=""),"",'OddsRatio_working_3-way'!I232)</f>
        <v>3.6342384119115443</v>
      </c>
      <c r="M233" s="48">
        <f>IF(OR($A233="",$B233="",$C233=""),"",'OddsRatio_working_3-way'!J232)</f>
        <v>4.2032339088844379</v>
      </c>
      <c r="N233" s="49">
        <f t="shared" si="73"/>
        <v>48.39151266255989</v>
      </c>
      <c r="O233" s="50">
        <f t="shared" si="74"/>
        <v>27.652292950034219</v>
      </c>
      <c r="P233" s="50">
        <f t="shared" si="75"/>
        <v>23.956194387405887</v>
      </c>
      <c r="Q233" t="s">
        <v>43</v>
      </c>
      <c r="R233" t="s">
        <v>275</v>
      </c>
      <c r="S233" s="40">
        <v>44177</v>
      </c>
      <c r="T233" s="52">
        <v>100</v>
      </c>
      <c r="U233" s="52">
        <f t="shared" si="63"/>
        <v>50</v>
      </c>
      <c r="V233" s="52">
        <f t="shared" si="64"/>
        <v>71.428571428571431</v>
      </c>
      <c r="W233" s="52">
        <f t="shared" si="65"/>
        <v>75.247524752475243</v>
      </c>
      <c r="X233" s="52">
        <f t="shared" si="66"/>
        <v>53.323903818953319</v>
      </c>
      <c r="Y233" s="52">
        <f t="shared" si="67"/>
        <v>74.752475247524757</v>
      </c>
      <c r="Z233" s="52">
        <f t="shared" si="68"/>
        <v>78.571428571428569</v>
      </c>
      <c r="AA233" s="52">
        <f t="shared" si="69"/>
        <v>-3.323903818953319</v>
      </c>
      <c r="AB233" s="52">
        <f t="shared" si="70"/>
        <v>-3.3239038189533261</v>
      </c>
      <c r="AC233" s="52">
        <f t="shared" si="71"/>
        <v>-3.3239038189533261</v>
      </c>
      <c r="AF233">
        <v>2.15</v>
      </c>
      <c r="AG233">
        <v>1.74</v>
      </c>
      <c r="AH233" s="42" t="s">
        <v>504</v>
      </c>
    </row>
    <row r="234" spans="1:34" ht="15" x14ac:dyDescent="0.25">
      <c r="A234">
        <v>1.77</v>
      </c>
      <c r="B234">
        <v>3.79</v>
      </c>
      <c r="C234">
        <v>4.84</v>
      </c>
      <c r="D234" s="45">
        <f t="shared" si="72"/>
        <v>3.5435564404426634E-2</v>
      </c>
      <c r="E234" s="46">
        <f>IF(OR($A234="",$B234="",$C234=""),"",A234*'MPTO_working_3-way'!$I233)</f>
        <v>1.8327209489958352</v>
      </c>
      <c r="F234" s="47">
        <f>IF(OR($A234="",$B234="",$C234=""),"",B234*'MPTO_working_3-way'!$I233)</f>
        <v>3.924300789092777</v>
      </c>
      <c r="G234" s="48">
        <f>IF(OR($A234="",$B234="",$C234=""),"",C234*'MPTO_working_3-way'!$I233)</f>
        <v>5.0115081317174246</v>
      </c>
      <c r="H234" s="46">
        <f>IF(OR($A234="",$B234="",$C234=""),"",'MPTO_working_3-way'!E233)</f>
        <v>1.8077955508465142</v>
      </c>
      <c r="I234" s="47">
        <f>IF(OR($A234="",$B234="",$C234=""),"",'MPTO_working_3-way'!F233)</f>
        <v>3.9676180796380534</v>
      </c>
      <c r="J234" s="48">
        <f>IF(OR($A234="",$B234="",$C234=""),"",'MPTO_working_3-way'!G233)</f>
        <v>5.1334777245855623</v>
      </c>
      <c r="K234" s="46">
        <f>IF(OR($A234="",$B234="",$C234=""),"",'OddsRatio_working_3-way'!H233)</f>
        <v>1.81690651454004</v>
      </c>
      <c r="L234" s="47">
        <f>IF(OR($A234="",$B234="",$C234=""),"",'OddsRatio_working_3-way'!I233)</f>
        <v>3.9599599682684556</v>
      </c>
      <c r="M234" s="48">
        <f>IF(OR($A234="",$B234="",$C234=""),"",'OddsRatio_working_3-way'!J233)</f>
        <v>5.0739233971866913</v>
      </c>
      <c r="N234" s="49">
        <f t="shared" si="73"/>
        <v>54.563680332671993</v>
      </c>
      <c r="O234" s="50">
        <f t="shared" si="74"/>
        <v>25.48224648781779</v>
      </c>
      <c r="P234" s="50">
        <f t="shared" si="75"/>
        <v>19.95407317951021</v>
      </c>
      <c r="Q234" t="s">
        <v>276</v>
      </c>
      <c r="R234" t="s">
        <v>277</v>
      </c>
      <c r="S234" s="40">
        <v>44177</v>
      </c>
      <c r="T234" s="52">
        <v>100</v>
      </c>
      <c r="U234" s="52">
        <f t="shared" si="63"/>
        <v>43.502824858757066</v>
      </c>
      <c r="V234" s="52">
        <f t="shared" si="64"/>
        <v>73.614775725593674</v>
      </c>
      <c r="W234" s="52">
        <f t="shared" si="65"/>
        <v>79.338842975206617</v>
      </c>
      <c r="X234" s="52">
        <f t="shared" si="66"/>
        <v>47.046381299199723</v>
      </c>
      <c r="Y234" s="52">
        <f t="shared" si="67"/>
        <v>77.158332166036331</v>
      </c>
      <c r="Z234" s="52">
        <f t="shared" si="68"/>
        <v>82.882399415649274</v>
      </c>
      <c r="AA234" s="52">
        <f t="shared" si="69"/>
        <v>-3.5435564404426572</v>
      </c>
      <c r="AB234" s="52">
        <f t="shared" si="70"/>
        <v>-3.5435564404426572</v>
      </c>
      <c r="AC234" s="52">
        <f t="shared" si="71"/>
        <v>-3.5435564404426572</v>
      </c>
      <c r="AF234">
        <v>1.97</v>
      </c>
      <c r="AG234">
        <v>1.9</v>
      </c>
      <c r="AH234" s="42" t="s">
        <v>482</v>
      </c>
    </row>
    <row r="235" spans="1:34" ht="15" x14ac:dyDescent="0.25">
      <c r="A235">
        <v>1.85</v>
      </c>
      <c r="B235">
        <v>3.63</v>
      </c>
      <c r="C235">
        <v>4.53</v>
      </c>
      <c r="D235" s="45">
        <f t="shared" si="72"/>
        <v>3.6773186080832021E-2</v>
      </c>
      <c r="E235" s="46">
        <f>IF(OR($A235="",$B235="",$C235=""),"",A235*'MPTO_working_3-way'!$I234)</f>
        <v>1.9180303942495394</v>
      </c>
      <c r="F235" s="47">
        <f>IF(OR($A235="",$B235="",$C235=""),"",B235*'MPTO_working_3-way'!$I234)</f>
        <v>3.7634866654734203</v>
      </c>
      <c r="G235" s="48">
        <f>IF(OR($A235="",$B235="",$C235=""),"",C235*'MPTO_working_3-way'!$I234)</f>
        <v>4.6965825329461692</v>
      </c>
      <c r="H235" s="46">
        <f>IF(OR($A235="",$B235="",$C235=""),"",'MPTO_working_3-way'!E234)</f>
        <v>1.8929254891028906</v>
      </c>
      <c r="I235" s="47">
        <f>IF(OR($A235="",$B235="",$C235=""),"",'MPTO_working_3-way'!F234)</f>
        <v>3.7990404122081447</v>
      </c>
      <c r="J235" s="48">
        <f>IF(OR($A235="",$B235="",$C235=""),"",'MPTO_working_3-way'!G234)</f>
        <v>4.7963281648470932</v>
      </c>
      <c r="K235" s="46">
        <f>IF(OR($A235="",$B235="",$C235=""),"",'OddsRatio_working_3-way'!H234)</f>
        <v>1.90238200412209</v>
      </c>
      <c r="L235" s="47">
        <f>IF(OR($A235="",$B235="",$C235=""),"",'OddsRatio_working_3-way'!I234)</f>
        <v>3.7920760833424638</v>
      </c>
      <c r="M235" s="48">
        <f>IF(OR($A235="",$B235="",$C235=""),"",'OddsRatio_working_3-way'!J234)</f>
        <v>4.7475393818246783</v>
      </c>
      <c r="N235" s="49">
        <f t="shared" si="73"/>
        <v>52.136817174436189</v>
      </c>
      <c r="O235" s="50">
        <f t="shared" si="74"/>
        <v>26.571105171544616</v>
      </c>
      <c r="P235" s="50">
        <f t="shared" si="75"/>
        <v>21.292077654019195</v>
      </c>
      <c r="Q235" t="s">
        <v>278</v>
      </c>
      <c r="R235" t="s">
        <v>279</v>
      </c>
      <c r="S235" s="40">
        <v>44177</v>
      </c>
      <c r="T235" s="52">
        <v>100</v>
      </c>
      <c r="U235" s="52">
        <f t="shared" si="63"/>
        <v>45.945945945945937</v>
      </c>
      <c r="V235" s="52">
        <f t="shared" si="64"/>
        <v>72.451790633608823</v>
      </c>
      <c r="W235" s="52">
        <f t="shared" si="65"/>
        <v>77.924944812362028</v>
      </c>
      <c r="X235" s="52">
        <f t="shared" si="66"/>
        <v>49.623264554029156</v>
      </c>
      <c r="Y235" s="52">
        <f t="shared" si="67"/>
        <v>76.129109241692021</v>
      </c>
      <c r="Z235" s="52">
        <f t="shared" si="68"/>
        <v>81.602263420445226</v>
      </c>
      <c r="AA235" s="52">
        <f t="shared" si="69"/>
        <v>-3.677318608083219</v>
      </c>
      <c r="AB235" s="52">
        <f t="shared" si="70"/>
        <v>-3.6773186080831977</v>
      </c>
      <c r="AC235" s="52">
        <f t="shared" si="71"/>
        <v>-3.6773186080831977</v>
      </c>
      <c r="AF235">
        <v>2.06</v>
      </c>
      <c r="AG235">
        <v>1.82</v>
      </c>
      <c r="AH235" s="42" t="s">
        <v>482</v>
      </c>
    </row>
    <row r="236" spans="1:34" ht="15" x14ac:dyDescent="0.25">
      <c r="A236">
        <v>1.56</v>
      </c>
      <c r="B236">
        <v>4.29</v>
      </c>
      <c r="C236">
        <v>6.17</v>
      </c>
      <c r="D236" s="45">
        <f t="shared" si="72"/>
        <v>3.6200428420849695E-2</v>
      </c>
      <c r="E236" s="46">
        <f>IF(OR($A236="",$B236="",$C236=""),"",A236*'MPTO_working_3-way'!$I235)</f>
        <v>1.6164726683365256</v>
      </c>
      <c r="F236" s="47">
        <f>IF(OR($A236="",$B236="",$C236=""),"",B236*'MPTO_working_3-way'!$I235)</f>
        <v>4.4452998379254449</v>
      </c>
      <c r="G236" s="48">
        <f>IF(OR($A236="",$B236="",$C236=""),"",C236*'MPTO_working_3-way'!$I235)</f>
        <v>6.3933566433566424</v>
      </c>
      <c r="H236" s="46">
        <f>IF(OR($A236="",$B236="",$C236=""),"",'MPTO_working_3-way'!E235)</f>
        <v>1.5899291811077538</v>
      </c>
      <c r="I236" s="47">
        <f>IF(OR($A236="",$B236="",$C236=""),"",'MPTO_working_3-way'!F235)</f>
        <v>4.5242026458824736</v>
      </c>
      <c r="J236" s="48">
        <f>IF(OR($A236="",$B236="",$C236=""),"",'MPTO_working_3-way'!G235)</f>
        <v>6.6663224701556416</v>
      </c>
      <c r="K236" s="46">
        <f>IF(OR($A236="",$B236="",$C236=""),"",'OddsRatio_working_3-way'!H235)</f>
        <v>1.598788656482848</v>
      </c>
      <c r="L236" s="47">
        <f>IF(OR($A236="",$B236="",$C236=""),"",'OddsRatio_working_3-way'!I235)</f>
        <v>4.5178833568367303</v>
      </c>
      <c r="M236" s="48">
        <f>IF(OR($A236="",$B236="",$C236=""),"",'OddsRatio_working_3-way'!J235)</f>
        <v>6.5281024178862914</v>
      </c>
      <c r="N236" s="49">
        <f t="shared" si="73"/>
        <v>61.863093610427498</v>
      </c>
      <c r="O236" s="50">
        <f t="shared" si="74"/>
        <v>22.495670403791816</v>
      </c>
      <c r="P236" s="50">
        <f t="shared" si="75"/>
        <v>15.641235985780696</v>
      </c>
      <c r="Q236" t="s">
        <v>83</v>
      </c>
      <c r="R236" t="s">
        <v>280</v>
      </c>
      <c r="S236" s="40">
        <v>44177</v>
      </c>
      <c r="T236" s="52">
        <v>100</v>
      </c>
      <c r="U236" s="52">
        <f t="shared" si="63"/>
        <v>35.897435897435898</v>
      </c>
      <c r="V236" s="52">
        <f t="shared" si="64"/>
        <v>76.689976689976689</v>
      </c>
      <c r="W236" s="52">
        <f t="shared" si="65"/>
        <v>83.792544570502429</v>
      </c>
      <c r="X236" s="52">
        <f t="shared" si="66"/>
        <v>39.517478739520875</v>
      </c>
      <c r="Y236" s="52">
        <f t="shared" si="67"/>
        <v>80.310019532061673</v>
      </c>
      <c r="Z236" s="52">
        <f t="shared" si="68"/>
        <v>87.412587412587399</v>
      </c>
      <c r="AA236" s="52">
        <f t="shared" si="69"/>
        <v>-3.6200428420849775</v>
      </c>
      <c r="AB236" s="52">
        <f t="shared" si="70"/>
        <v>-3.6200428420849846</v>
      </c>
      <c r="AC236" s="52">
        <f t="shared" si="71"/>
        <v>-3.6200428420849704</v>
      </c>
      <c r="AF236">
        <v>1.99</v>
      </c>
      <c r="AG236">
        <v>1.88</v>
      </c>
      <c r="AH236" s="42" t="s">
        <v>485</v>
      </c>
    </row>
    <row r="237" spans="1:34" ht="15" x14ac:dyDescent="0.25">
      <c r="A237">
        <v>3.3</v>
      </c>
      <c r="B237">
        <v>3.55</v>
      </c>
      <c r="C237">
        <v>2.23</v>
      </c>
      <c r="D237" s="45">
        <f t="shared" si="72"/>
        <v>3.3150937148916038E-2</v>
      </c>
      <c r="E237" s="46">
        <f>IF(OR($A237="",$B237="",$C237=""),"",A237*'MPTO_working_3-way'!$I236)</f>
        <v>3.4093980925914229</v>
      </c>
      <c r="F237" s="47">
        <f>IF(OR($A237="",$B237="",$C237=""),"",B237*'MPTO_working_3-way'!$I236)</f>
        <v>3.6676858268786519</v>
      </c>
      <c r="G237" s="48">
        <f>IF(OR($A237="",$B237="",$C237=""),"",C237*'MPTO_working_3-way'!$I236)</f>
        <v>2.3039265898420829</v>
      </c>
      <c r="H237" s="46">
        <f>IF(OR($A237="",$B237="",$C237=""),"",'MPTO_working_3-way'!E236)</f>
        <v>3.4248922256040935</v>
      </c>
      <c r="I237" s="47">
        <f>IF(OR($A237="",$B237="",$C237=""),"",'MPTO_working_3-way'!F236)</f>
        <v>3.6949476567527615</v>
      </c>
      <c r="J237" s="48">
        <f>IF(OR($A237="",$B237="",$C237=""),"",'MPTO_working_3-way'!G236)</f>
        <v>2.2863404509181291</v>
      </c>
      <c r="K237" s="46">
        <f>IF(OR($A237="",$B237="",$C237=""),"",'OddsRatio_working_3-way'!H236)</f>
        <v>3.4192524320536655</v>
      </c>
      <c r="L237" s="47">
        <f>IF(OR($A237="",$B237="",$C237=""),"",'OddsRatio_working_3-way'!I236)</f>
        <v>3.6822146529290638</v>
      </c>
      <c r="M237" s="48">
        <f>IF(OR($A237="",$B237="",$C237=""),"",'OddsRatio_working_3-way'!J236)</f>
        <v>2.29377412670696</v>
      </c>
      <c r="N237" s="49">
        <f t="shared" si="73"/>
        <v>29.330690428113599</v>
      </c>
      <c r="O237" s="50">
        <f t="shared" si="74"/>
        <v>27.265148848668979</v>
      </c>
      <c r="P237" s="50">
        <f t="shared" si="75"/>
        <v>43.40416072321743</v>
      </c>
      <c r="Q237" t="s">
        <v>281</v>
      </c>
      <c r="R237" t="s">
        <v>282</v>
      </c>
      <c r="S237" s="40">
        <v>44177</v>
      </c>
      <c r="T237" s="52">
        <v>100</v>
      </c>
      <c r="U237" s="52">
        <f t="shared" si="63"/>
        <v>69.696969696969703</v>
      </c>
      <c r="V237" s="52">
        <f t="shared" si="64"/>
        <v>71.83098591549296</v>
      </c>
      <c r="W237" s="52">
        <f t="shared" si="65"/>
        <v>55.156950672645742</v>
      </c>
      <c r="X237" s="52">
        <f t="shared" si="66"/>
        <v>73.012063411861305</v>
      </c>
      <c r="Y237" s="52">
        <f t="shared" si="67"/>
        <v>75.146079630384563</v>
      </c>
      <c r="Z237" s="52">
        <f t="shared" si="68"/>
        <v>58.472044387537345</v>
      </c>
      <c r="AA237" s="52">
        <f t="shared" si="69"/>
        <v>-3.3150937148916029</v>
      </c>
      <c r="AB237" s="52">
        <f t="shared" si="70"/>
        <v>-3.3150937148916029</v>
      </c>
      <c r="AC237" s="52">
        <f t="shared" si="71"/>
        <v>-3.3150937148916029</v>
      </c>
      <c r="AF237">
        <v>2.13</v>
      </c>
      <c r="AG237">
        <v>1.76</v>
      </c>
      <c r="AH237" s="42" t="s">
        <v>500</v>
      </c>
    </row>
    <row r="238" spans="1:34" ht="15" x14ac:dyDescent="0.25">
      <c r="A238">
        <v>2.8</v>
      </c>
      <c r="B238">
        <v>3.24</v>
      </c>
      <c r="C238">
        <v>2.72</v>
      </c>
      <c r="D238" s="45">
        <f t="shared" si="72"/>
        <v>3.3431891275028436E-2</v>
      </c>
      <c r="E238" s="46">
        <f>IF(OR($A238="",$B238="",$C238=""),"",A238*'MPTO_working_3-way'!$I237)</f>
        <v>2.8936092955700796</v>
      </c>
      <c r="F238" s="47">
        <f>IF(OR($A238="",$B238="",$C238=""),"",B238*'MPTO_working_3-way'!$I237)</f>
        <v>3.3483193277310925</v>
      </c>
      <c r="G238" s="48">
        <f>IF(OR($A238="",$B238="",$C238=""),"",C238*'MPTO_working_3-way'!$I237)</f>
        <v>2.8109347442680774</v>
      </c>
      <c r="H238" s="46">
        <f>IF(OR($A238="",$B238="",$C238=""),"",'MPTO_working_3-way'!E237)</f>
        <v>2.8901826541065936</v>
      </c>
      <c r="I238" s="47">
        <f>IF(OR($A238="",$B238="",$C238=""),"",'MPTO_working_3-way'!F237)</f>
        <v>3.3613670047368576</v>
      </c>
      <c r="J238" s="48">
        <f>IF(OR($A238="",$B238="",$C238=""),"",'MPTO_working_3-way'!G237)</f>
        <v>2.8050247356678626</v>
      </c>
      <c r="K238" s="46">
        <f>IF(OR($A238="",$B238="",$C238=""),"",'OddsRatio_working_3-way'!H237)</f>
        <v>2.8920742970452133</v>
      </c>
      <c r="L238" s="47">
        <f>IF(OR($A238="",$B238="",$C238=""),"",'OddsRatio_working_3-way'!I237)</f>
        <v>3.3545813474340429</v>
      </c>
      <c r="M238" s="48">
        <f>IF(OR($A238="",$B238="",$C238=""),"",'OddsRatio_working_3-way'!J237)</f>
        <v>2.8079821060654262</v>
      </c>
      <c r="N238" s="49">
        <f t="shared" si="73"/>
        <v>34.558915798720044</v>
      </c>
      <c r="O238" s="50">
        <f t="shared" si="74"/>
        <v>29.865729702597566</v>
      </c>
      <c r="P238" s="50">
        <f t="shared" si="75"/>
        <v>35.575354498682401</v>
      </c>
      <c r="Q238" t="s">
        <v>283</v>
      </c>
      <c r="R238" t="s">
        <v>284</v>
      </c>
      <c r="S238" s="40">
        <v>44177</v>
      </c>
      <c r="T238" s="52">
        <v>100</v>
      </c>
      <c r="U238" s="52">
        <f t="shared" si="63"/>
        <v>64.285714285714292</v>
      </c>
      <c r="V238" s="52">
        <f t="shared" si="64"/>
        <v>69.135802469135797</v>
      </c>
      <c r="W238" s="52">
        <f t="shared" si="65"/>
        <v>63.235294117647051</v>
      </c>
      <c r="X238" s="52">
        <f t="shared" si="66"/>
        <v>67.628903413217131</v>
      </c>
      <c r="Y238" s="52">
        <f t="shared" si="67"/>
        <v>72.47899159663865</v>
      </c>
      <c r="Z238" s="52">
        <f t="shared" si="68"/>
        <v>66.578483245149911</v>
      </c>
      <c r="AA238" s="52">
        <f t="shared" si="69"/>
        <v>-3.3431891275028391</v>
      </c>
      <c r="AB238" s="52">
        <f t="shared" si="70"/>
        <v>-3.3431891275028534</v>
      </c>
      <c r="AC238" s="52">
        <f t="shared" si="71"/>
        <v>-3.3431891275028605</v>
      </c>
      <c r="AF238">
        <v>2.36</v>
      </c>
      <c r="AG238">
        <v>1.63</v>
      </c>
      <c r="AH238" s="42" t="s">
        <v>505</v>
      </c>
    </row>
    <row r="239" spans="1:34" ht="15" x14ac:dyDescent="0.25">
      <c r="A239">
        <v>1.83</v>
      </c>
      <c r="B239">
        <v>3.86</v>
      </c>
      <c r="C239">
        <v>4.3499999999999996</v>
      </c>
      <c r="D239" s="45">
        <f t="shared" si="72"/>
        <v>3.5400502415911639E-2</v>
      </c>
      <c r="E239" s="46">
        <f>IF(OR($A239="",$B239="",$C239=""),"",A239*'MPTO_working_3-way'!$I238)</f>
        <v>1.8947829194211183</v>
      </c>
      <c r="F239" s="47">
        <f>IF(OR($A239="",$B239="",$C239=""),"",B239*'MPTO_working_3-way'!$I238)</f>
        <v>3.9966459393254188</v>
      </c>
      <c r="G239" s="48">
        <f>IF(OR($A239="",$B239="",$C239=""),"",C239*'MPTO_working_3-way'!$I238)</f>
        <v>4.5039921855092153</v>
      </c>
      <c r="H239" s="46">
        <f>IF(OR($A239="",$B239="",$C239=""),"",'MPTO_working_3-way'!E238)</f>
        <v>1.8703897699168697</v>
      </c>
      <c r="I239" s="47">
        <f>IF(OR($A239="",$B239="",$C239=""),"",'MPTO_working_3-way'!F238)</f>
        <v>4.0442082098892982</v>
      </c>
      <c r="J239" s="48">
        <f>IF(OR($A239="",$B239="",$C239=""),"",'MPTO_working_3-way'!G238)</f>
        <v>4.5853704032555305</v>
      </c>
      <c r="K239" s="46">
        <f>IF(OR($A239="",$B239="",$C239=""),"",'OddsRatio_working_3-way'!H238)</f>
        <v>1.8794288599138271</v>
      </c>
      <c r="L239" s="47">
        <f>IF(OR($A239="",$B239="",$C239=""),"",'OddsRatio_working_3-way'!I238)</f>
        <v>4.0303211317512586</v>
      </c>
      <c r="M239" s="48">
        <f>IF(OR($A239="",$B239="",$C239=""),"",'OddsRatio_working_3-way'!J238)</f>
        <v>4.5495020249533971</v>
      </c>
      <c r="N239" s="49">
        <f t="shared" si="73"/>
        <v>52.776494328200585</v>
      </c>
      <c r="O239" s="50">
        <f t="shared" si="74"/>
        <v>25.020980471659865</v>
      </c>
      <c r="P239" s="50">
        <f t="shared" si="75"/>
        <v>22.202525200139558</v>
      </c>
      <c r="Q239" t="s">
        <v>285</v>
      </c>
      <c r="R239" t="s">
        <v>286</v>
      </c>
      <c r="S239" s="40">
        <v>44177</v>
      </c>
      <c r="T239" s="52">
        <v>100</v>
      </c>
      <c r="U239" s="52">
        <f t="shared" si="63"/>
        <v>45.355191256830594</v>
      </c>
      <c r="V239" s="52">
        <f t="shared" si="64"/>
        <v>74.093264248704671</v>
      </c>
      <c r="W239" s="52">
        <f t="shared" si="65"/>
        <v>77.011494252873561</v>
      </c>
      <c r="X239" s="52">
        <f t="shared" si="66"/>
        <v>48.895241498421782</v>
      </c>
      <c r="Y239" s="52">
        <f t="shared" si="67"/>
        <v>77.633314490295831</v>
      </c>
      <c r="Z239" s="52">
        <f t="shared" si="68"/>
        <v>80.551544494464736</v>
      </c>
      <c r="AA239" s="52">
        <f t="shared" si="69"/>
        <v>-3.5400502415911888</v>
      </c>
      <c r="AB239" s="52">
        <f t="shared" si="70"/>
        <v>-3.5400502415911603</v>
      </c>
      <c r="AC239" s="52">
        <f t="shared" si="71"/>
        <v>-3.5400502415911745</v>
      </c>
      <c r="AF239">
        <v>1.81</v>
      </c>
      <c r="AG239">
        <v>2.06</v>
      </c>
      <c r="AH239" s="42" t="s">
        <v>480</v>
      </c>
    </row>
    <row r="240" spans="1:34" ht="15" x14ac:dyDescent="0.25">
      <c r="A240">
        <v>1.56</v>
      </c>
      <c r="B240">
        <v>4.22</v>
      </c>
      <c r="C240">
        <v>6.21</v>
      </c>
      <c r="D240" s="45">
        <f t="shared" si="72"/>
        <v>3.9023061483395294E-2</v>
      </c>
      <c r="E240" s="46">
        <f>IF(OR($A240="",$B240="",$C240=""),"",A240*'MPTO_working_3-way'!$I239)</f>
        <v>1.6208759759140967</v>
      </c>
      <c r="F240" s="47">
        <f>IF(OR($A240="",$B240="",$C240=""),"",B240*'MPTO_working_3-way'!$I239)</f>
        <v>4.3846773194599278</v>
      </c>
      <c r="G240" s="48">
        <f>IF(OR($A240="",$B240="",$C240=""),"",C240*'MPTO_working_3-way'!$I239)</f>
        <v>6.4523332118118848</v>
      </c>
      <c r="H240" s="46">
        <f>IF(OR($A240="",$B240="",$C240=""),"",'MPTO_working_3-way'!E239)</f>
        <v>1.5923111653838853</v>
      </c>
      <c r="I240" s="47">
        <f>IF(OR($A240="",$B240="",$C240=""),"",'MPTO_working_3-way'!F239)</f>
        <v>4.465100246575294</v>
      </c>
      <c r="J240" s="48">
        <f>IF(OR($A240="",$B240="",$C240=""),"",'MPTO_working_3-way'!G239)</f>
        <v>6.7557110524729387</v>
      </c>
      <c r="K240" s="46">
        <f>IF(OR($A240="",$B240="",$C240=""),"",'OddsRatio_working_3-way'!H239)</f>
        <v>1.6018403100633025</v>
      </c>
      <c r="L240" s="47">
        <f>IF(OR($A240="",$B240="",$C240=""),"",'OddsRatio_working_3-way'!I239)</f>
        <v>4.4605817828639864</v>
      </c>
      <c r="M240" s="48">
        <f>IF(OR($A240="",$B240="",$C240=""),"",'OddsRatio_working_3-way'!J239)</f>
        <v>6.5992643132675077</v>
      </c>
      <c r="N240" s="49">
        <f t="shared" si="73"/>
        <v>61.695034960096052</v>
      </c>
      <c r="O240" s="50">
        <f t="shared" si="74"/>
        <v>22.806695388092383</v>
      </c>
      <c r="P240" s="50">
        <f t="shared" si="75"/>
        <v>15.498269651811569</v>
      </c>
      <c r="Q240" t="s">
        <v>287</v>
      </c>
      <c r="R240" t="s">
        <v>288</v>
      </c>
      <c r="S240" s="40">
        <v>44177</v>
      </c>
      <c r="T240" s="52">
        <v>100</v>
      </c>
      <c r="U240" s="52">
        <f t="shared" si="63"/>
        <v>35.897435897435898</v>
      </c>
      <c r="V240" s="52">
        <f t="shared" si="64"/>
        <v>76.30331753554502</v>
      </c>
      <c r="W240" s="52">
        <f t="shared" si="65"/>
        <v>83.896940418679549</v>
      </c>
      <c r="X240" s="52">
        <f t="shared" si="66"/>
        <v>39.799742045775425</v>
      </c>
      <c r="Y240" s="52">
        <f t="shared" si="67"/>
        <v>80.205623683884554</v>
      </c>
      <c r="Z240" s="52">
        <f t="shared" si="68"/>
        <v>87.799246567019068</v>
      </c>
      <c r="AA240" s="52">
        <f t="shared" si="69"/>
        <v>-3.9023061483395267</v>
      </c>
      <c r="AB240" s="52">
        <f t="shared" si="70"/>
        <v>-3.9023061483395338</v>
      </c>
      <c r="AC240" s="52">
        <f t="shared" si="71"/>
        <v>-3.9023061483395196</v>
      </c>
      <c r="AF240">
        <v>1.7</v>
      </c>
      <c r="AG240">
        <v>2.21</v>
      </c>
      <c r="AH240" s="42" t="s">
        <v>494</v>
      </c>
    </row>
    <row r="241" spans="1:34" ht="15" x14ac:dyDescent="0.25">
      <c r="A241">
        <v>3.51</v>
      </c>
      <c r="B241">
        <v>3.53</v>
      </c>
      <c r="C241">
        <v>2.15</v>
      </c>
      <c r="D241" s="45">
        <f t="shared" si="72"/>
        <v>3.3302682950222318E-2</v>
      </c>
      <c r="E241" s="46">
        <f>IF(OR($A241="",$B241="",$C241=""),"",A241*'MPTO_working_3-way'!$I240)</f>
        <v>3.6268924171552803</v>
      </c>
      <c r="F241" s="47">
        <f>IF(OR($A241="",$B241="",$C241=""),"",B241*'MPTO_working_3-way'!$I240)</f>
        <v>3.6475584708142845</v>
      </c>
      <c r="G241" s="48">
        <f>IF(OR($A241="",$B241="",$C241=""),"",C241*'MPTO_working_3-way'!$I240)</f>
        <v>2.2216007683429777</v>
      </c>
      <c r="H241" s="46">
        <f>IF(OR($A241="",$B241="",$C241=""),"",'MPTO_working_3-way'!E240)</f>
        <v>3.6523090788066273</v>
      </c>
      <c r="I241" s="47">
        <f>IF(OR($A241="",$B241="",$C241=""),"",'MPTO_working_3-way'!F240)</f>
        <v>3.6739687146374331</v>
      </c>
      <c r="J241" s="48">
        <f>IF(OR($A241="",$B241="",$C241=""),"",'MPTO_working_3-way'!G240)</f>
        <v>2.2025685330993254</v>
      </c>
      <c r="K241" s="46">
        <f>IF(OR($A241="",$B241="",$C241=""),"",'OddsRatio_working_3-way'!H240)</f>
        <v>3.6418429935129568</v>
      </c>
      <c r="L241" s="47">
        <f>IF(OR($A241="",$B241="",$C241=""),"",'OddsRatio_working_3-way'!I240)</f>
        <v>3.6628935352939371</v>
      </c>
      <c r="M241" s="48">
        <f>IF(OR($A241="",$B241="",$C241=""),"",'OddsRatio_working_3-way'!J240)</f>
        <v>2.210406152406335</v>
      </c>
      <c r="N241" s="49">
        <f t="shared" si="73"/>
        <v>27.571813138707345</v>
      </c>
      <c r="O241" s="50">
        <f t="shared" si="74"/>
        <v>27.415598899961129</v>
      </c>
      <c r="P241" s="50">
        <f t="shared" si="75"/>
        <v>45.012587961331526</v>
      </c>
      <c r="Q241" t="s">
        <v>289</v>
      </c>
      <c r="R241" t="s">
        <v>290</v>
      </c>
      <c r="S241" s="40">
        <v>44177</v>
      </c>
      <c r="T241" s="52">
        <v>100</v>
      </c>
      <c r="U241" s="52">
        <f t="shared" si="63"/>
        <v>71.509971509971507</v>
      </c>
      <c r="V241" s="52">
        <f t="shared" si="64"/>
        <v>71.671388101982998</v>
      </c>
      <c r="W241" s="52">
        <f t="shared" si="65"/>
        <v>53.488372093023258</v>
      </c>
      <c r="X241" s="52">
        <f t="shared" si="66"/>
        <v>74.840239804993743</v>
      </c>
      <c r="Y241" s="52">
        <f t="shared" si="67"/>
        <v>75.001656397005235</v>
      </c>
      <c r="Z241" s="52">
        <f t="shared" si="68"/>
        <v>56.818640388045495</v>
      </c>
      <c r="AA241" s="52">
        <f t="shared" si="69"/>
        <v>-3.3302682950222362</v>
      </c>
      <c r="AB241" s="52">
        <f t="shared" si="70"/>
        <v>-3.3302682950222362</v>
      </c>
      <c r="AC241" s="52">
        <f t="shared" si="71"/>
        <v>-3.3302682950222362</v>
      </c>
      <c r="AF241">
        <v>2.0099999999999998</v>
      </c>
      <c r="AG241">
        <v>1.86</v>
      </c>
      <c r="AH241" s="42" t="s">
        <v>485</v>
      </c>
    </row>
    <row r="242" spans="1:34" ht="15" x14ac:dyDescent="0.25">
      <c r="A242">
        <v>3.58</v>
      </c>
      <c r="B242">
        <v>3.42</v>
      </c>
      <c r="C242">
        <v>2.16</v>
      </c>
      <c r="D242" s="45">
        <f t="shared" si="72"/>
        <v>3.4690232720223868E-2</v>
      </c>
      <c r="E242" s="46">
        <f>IF(OR($A242="",$B242="",$C242=""),"",A242*'MPTO_working_3-way'!$I241)</f>
        <v>3.7041910331384016</v>
      </c>
      <c r="F242" s="47">
        <f>IF(OR($A242="",$B242="",$C242=""),"",B242*'MPTO_working_3-way'!$I241)</f>
        <v>3.5386405959031655</v>
      </c>
      <c r="G242" s="48">
        <f>IF(OR($A242="",$B242="",$C242=""),"",C242*'MPTO_working_3-way'!$I241)</f>
        <v>2.2349309026756838</v>
      </c>
      <c r="H242" s="46">
        <f>IF(OR($A242="",$B242="",$C242=""),"",'MPTO_working_3-way'!E241)</f>
        <v>3.7346013326193495</v>
      </c>
      <c r="I242" s="47">
        <f>IF(OR($A242="",$B242="",$C242=""),"",'MPTO_working_3-way'!F241)</f>
        <v>3.5608192387981563</v>
      </c>
      <c r="J242" s="48">
        <f>IF(OR($A242="",$B242="",$C242=""),"",'MPTO_working_3-way'!G241)</f>
        <v>2.2153322825527537</v>
      </c>
      <c r="K242" s="46">
        <f>IF(OR($A242="",$B242="",$C242=""),"",'OddsRatio_working_3-way'!H241)</f>
        <v>3.7210790952323993</v>
      </c>
      <c r="L242" s="47">
        <f>IF(OR($A242="",$B242="",$C242=""),"",'OddsRatio_working_3-way'!I241)</f>
        <v>3.5523300040551953</v>
      </c>
      <c r="M242" s="48">
        <f>IF(OR($A242="",$B242="",$C242=""),"",'OddsRatio_working_3-way'!J241)</f>
        <v>2.2234309110347219</v>
      </c>
      <c r="N242" s="49">
        <f t="shared" si="73"/>
        <v>26.996447835811075</v>
      </c>
      <c r="O242" s="50">
        <f t="shared" si="74"/>
        <v>28.259439547427974</v>
      </c>
      <c r="P242" s="50">
        <f t="shared" si="75"/>
        <v>44.744112616760951</v>
      </c>
      <c r="Q242" t="s">
        <v>84</v>
      </c>
      <c r="R242" t="s">
        <v>291</v>
      </c>
      <c r="S242" s="40">
        <v>44177</v>
      </c>
      <c r="T242" s="52">
        <v>100</v>
      </c>
      <c r="U242" s="52">
        <f t="shared" si="63"/>
        <v>72.067039106145245</v>
      </c>
      <c r="V242" s="52">
        <f t="shared" si="64"/>
        <v>70.760233918128648</v>
      </c>
      <c r="W242" s="52">
        <f t="shared" si="65"/>
        <v>53.703703703703695</v>
      </c>
      <c r="X242" s="52">
        <f t="shared" si="66"/>
        <v>75.536062378167628</v>
      </c>
      <c r="Y242" s="52">
        <f t="shared" si="67"/>
        <v>74.229257190151031</v>
      </c>
      <c r="Z242" s="52">
        <f t="shared" si="68"/>
        <v>57.172726975726086</v>
      </c>
      <c r="AA242" s="52">
        <f t="shared" si="69"/>
        <v>-3.4690232720223833</v>
      </c>
      <c r="AB242" s="52">
        <f t="shared" si="70"/>
        <v>-3.4690232720223833</v>
      </c>
      <c r="AC242" s="52">
        <f t="shared" si="71"/>
        <v>-3.4690232720223904</v>
      </c>
      <c r="AF242">
        <v>2.12</v>
      </c>
      <c r="AG242">
        <v>1.76</v>
      </c>
      <c r="AH242" s="42" t="s">
        <v>490</v>
      </c>
    </row>
    <row r="243" spans="1:34" ht="15" x14ac:dyDescent="0.25">
      <c r="A243">
        <v>1.59</v>
      </c>
      <c r="B243">
        <v>3.94</v>
      </c>
      <c r="C243">
        <v>6.39</v>
      </c>
      <c r="D243" s="45">
        <f t="shared" si="72"/>
        <v>3.9232446900753448E-2</v>
      </c>
      <c r="E243" s="46">
        <f>IF(OR($A243="",$B243="",$C243=""),"",A243*'MPTO_working_3-way'!$I242)</f>
        <v>1.6523795905721981</v>
      </c>
      <c r="F243" s="47">
        <f>IF(OR($A243="",$B243="",$C243=""),"",B243*'MPTO_working_3-way'!$I242)</f>
        <v>4.094575840788969</v>
      </c>
      <c r="G243" s="48">
        <f>IF(OR($A243="",$B243="",$C243=""),"",C243*'MPTO_working_3-way'!$I242)</f>
        <v>6.6406953356958143</v>
      </c>
      <c r="H243" s="46">
        <f>IF(OR($A243="",$B243="",$C243=""),"",'MPTO_working_3-way'!E242)</f>
        <v>1.6237632284591577</v>
      </c>
      <c r="I243" s="47">
        <f>IF(OR($A243="",$B243="",$C243=""),"",'MPTO_working_3-way'!F242)</f>
        <v>4.154037970661431</v>
      </c>
      <c r="J243" s="48">
        <f>IF(OR($A243="",$B243="",$C243=""),"",'MPTO_working_3-way'!G242)</f>
        <v>6.9726721264817284</v>
      </c>
      <c r="K243" s="46">
        <f>IF(OR($A243="",$B243="",$C243=""),"",'OddsRatio_working_3-way'!H242)</f>
        <v>1.6335999732072106</v>
      </c>
      <c r="L243" s="47">
        <f>IF(OR($A243="",$B243="",$C243=""),"",'OddsRatio_working_3-way'!I242)</f>
        <v>4.1572608834393181</v>
      </c>
      <c r="M243" s="48">
        <f>IF(OR($A243="",$B243="",$C243=""),"",'OddsRatio_working_3-way'!J242)</f>
        <v>6.7883116196387512</v>
      </c>
      <c r="N243" s="49">
        <f t="shared" si="73"/>
        <v>60.518781864989791</v>
      </c>
      <c r="O243" s="50">
        <f t="shared" si="74"/>
        <v>24.422554102876589</v>
      </c>
      <c r="P243" s="50">
        <f t="shared" si="75"/>
        <v>15.058664032133612</v>
      </c>
      <c r="Q243" t="s">
        <v>292</v>
      </c>
      <c r="R243" t="s">
        <v>293</v>
      </c>
      <c r="S243" s="40">
        <v>44177</v>
      </c>
      <c r="T243" s="52">
        <v>100</v>
      </c>
      <c r="U243" s="52">
        <f t="shared" si="63"/>
        <v>37.106918238993707</v>
      </c>
      <c r="V243" s="52">
        <f t="shared" si="64"/>
        <v>74.619289340101517</v>
      </c>
      <c r="W243" s="52">
        <f t="shared" si="65"/>
        <v>84.350547730829433</v>
      </c>
      <c r="X243" s="52">
        <f t="shared" si="66"/>
        <v>41.030162929069057</v>
      </c>
      <c r="Y243" s="52">
        <f t="shared" si="67"/>
        <v>78.542534030176867</v>
      </c>
      <c r="Z243" s="52">
        <f t="shared" si="68"/>
        <v>88.273792420904755</v>
      </c>
      <c r="AA243" s="52">
        <f t="shared" si="69"/>
        <v>-3.9232446900753501</v>
      </c>
      <c r="AB243" s="52">
        <f t="shared" si="70"/>
        <v>-3.9232446900753501</v>
      </c>
      <c r="AC243" s="52">
        <f t="shared" si="71"/>
        <v>-3.9232446900753217</v>
      </c>
      <c r="AF243">
        <v>2.02</v>
      </c>
      <c r="AG243">
        <v>1.85</v>
      </c>
      <c r="AH243" s="42" t="s">
        <v>502</v>
      </c>
    </row>
    <row r="244" spans="1:34" ht="15" x14ac:dyDescent="0.25">
      <c r="A244">
        <v>2.34</v>
      </c>
      <c r="B244">
        <v>3.47</v>
      </c>
      <c r="C244">
        <v>3.15</v>
      </c>
      <c r="D244" s="45">
        <f t="shared" si="72"/>
        <v>3.2995182851090599E-2</v>
      </c>
      <c r="E244" s="46">
        <f>IF(OR($A244="",$B244="",$C244=""),"",A244*'MPTO_working_3-way'!$I243)</f>
        <v>2.4172087278715519</v>
      </c>
      <c r="F244" s="47">
        <f>IF(OR($A244="",$B244="",$C244=""),"",B244*'MPTO_working_3-way'!$I243)</f>
        <v>3.5844932844932846</v>
      </c>
      <c r="G244" s="48">
        <f>IF(OR($A244="",$B244="",$C244=""),"",C244*'MPTO_working_3-way'!$I243)</f>
        <v>3.2539348259809353</v>
      </c>
      <c r="H244" s="46">
        <f>IF(OR($A244="",$B244="",$C244=""),"",'MPTO_working_3-way'!E243)</f>
        <v>2.4018136590670274</v>
      </c>
      <c r="I244" s="47">
        <f>IF(OR($A244="",$B244="",$C244=""),"",'MPTO_working_3-way'!F243)</f>
        <v>3.607685244347778</v>
      </c>
      <c r="J244" s="48">
        <f>IF(OR($A244="",$B244="",$C244=""),"",'MPTO_working_3-way'!G243)</f>
        <v>3.2630481125829078</v>
      </c>
      <c r="K244" s="46">
        <f>IF(OR($A244="",$B244="",$C244=""),"",'OddsRatio_working_3-way'!H243)</f>
        <v>2.4085422883861689</v>
      </c>
      <c r="L244" s="47">
        <f>IF(OR($A244="",$B244="",$C244=""),"",'OddsRatio_working_3-way'!I243)</f>
        <v>3.5963428748610728</v>
      </c>
      <c r="M244" s="48">
        <f>IF(OR($A244="",$B244="",$C244=""),"",'OddsRatio_working_3-way'!J243)</f>
        <v>3.2599745671867639</v>
      </c>
      <c r="N244" s="49">
        <f t="shared" si="73"/>
        <v>41.370030997717755</v>
      </c>
      <c r="O244" s="50">
        <f t="shared" si="74"/>
        <v>27.897945975406209</v>
      </c>
      <c r="P244" s="50">
        <f t="shared" si="75"/>
        <v>30.732023026876043</v>
      </c>
      <c r="Q244" t="s">
        <v>294</v>
      </c>
      <c r="R244" t="s">
        <v>295</v>
      </c>
      <c r="S244" s="40">
        <v>44177</v>
      </c>
      <c r="T244" s="52">
        <v>100</v>
      </c>
      <c r="U244" s="52">
        <f t="shared" si="63"/>
        <v>57.264957264957268</v>
      </c>
      <c r="V244" s="52">
        <f t="shared" si="64"/>
        <v>71.181556195965413</v>
      </c>
      <c r="W244" s="52">
        <f t="shared" si="65"/>
        <v>68.253968253968253</v>
      </c>
      <c r="X244" s="52">
        <f t="shared" si="66"/>
        <v>60.564475550066319</v>
      </c>
      <c r="Y244" s="52">
        <f t="shared" si="67"/>
        <v>74.481074481074486</v>
      </c>
      <c r="Z244" s="52">
        <f t="shared" si="68"/>
        <v>71.553486539077312</v>
      </c>
      <c r="AA244" s="52">
        <f t="shared" si="69"/>
        <v>-3.2995182851090519</v>
      </c>
      <c r="AB244" s="52">
        <f t="shared" si="70"/>
        <v>-3.2995182851090732</v>
      </c>
      <c r="AC244" s="52">
        <f t="shared" si="71"/>
        <v>-3.299518285109059</v>
      </c>
      <c r="AF244">
        <v>2.06</v>
      </c>
      <c r="AG244">
        <v>1.83</v>
      </c>
      <c r="AH244" s="42" t="s">
        <v>501</v>
      </c>
    </row>
    <row r="245" spans="1:34" ht="15" x14ac:dyDescent="0.25">
      <c r="A245">
        <v>1.92</v>
      </c>
      <c r="B245">
        <v>3.63</v>
      </c>
      <c r="C245">
        <v>4.18</v>
      </c>
      <c r="D245" s="45">
        <f t="shared" si="72"/>
        <v>3.554987675801069E-2</v>
      </c>
      <c r="E245" s="46">
        <f>IF(OR($A245="",$B245="",$C245=""),"",A245*'MPTO_working_3-way'!$I244)</f>
        <v>1.9882557633753803</v>
      </c>
      <c r="F245" s="47">
        <f>IF(OR($A245="",$B245="",$C245=""),"",B245*'MPTO_working_3-way'!$I244)</f>
        <v>3.7590460526315788</v>
      </c>
      <c r="G245" s="48">
        <f>IF(OR($A245="",$B245="",$C245=""),"",C245*'MPTO_working_3-way'!$I244)</f>
        <v>4.3285984848484844</v>
      </c>
      <c r="H245" s="46">
        <f>IF(OR($A245="",$B245="",$C245=""),"",'MPTO_working_3-way'!E244)</f>
        <v>1.9647007157185077</v>
      </c>
      <c r="I245" s="47">
        <f>IF(OR($A245="",$B245="",$C245=""),"",'MPTO_working_3-way'!F244)</f>
        <v>3.7931642929981555</v>
      </c>
      <c r="J245" s="48">
        <f>IF(OR($A245="",$B245="",$C245=""),"",'MPTO_working_3-way'!G244)</f>
        <v>4.3978373208284065</v>
      </c>
      <c r="K245" s="46">
        <f>IF(OR($A245="",$B245="",$C245=""),"",'OddsRatio_working_3-way'!H244)</f>
        <v>1.9737472049074825</v>
      </c>
      <c r="L245" s="47">
        <f>IF(OR($A245="",$B245="",$C245=""),"",'OddsRatio_working_3-way'!I244)</f>
        <v>3.7836469009855214</v>
      </c>
      <c r="M245" s="48">
        <f>IF(OR($A245="",$B245="",$C245=""),"",'OddsRatio_working_3-way'!J244)</f>
        <v>4.3657783821802116</v>
      </c>
      <c r="N245" s="49">
        <f t="shared" si="73"/>
        <v>50.295340188142646</v>
      </c>
      <c r="O245" s="50">
        <f t="shared" si="74"/>
        <v>26.60249398381098</v>
      </c>
      <c r="P245" s="50">
        <f t="shared" si="75"/>
        <v>23.102165828046381</v>
      </c>
      <c r="Q245" t="s">
        <v>296</v>
      </c>
      <c r="R245" t="s">
        <v>297</v>
      </c>
      <c r="S245" s="40">
        <v>44177</v>
      </c>
      <c r="T245" s="52">
        <v>100</v>
      </c>
      <c r="U245" s="52">
        <f t="shared" si="63"/>
        <v>47.916666666666671</v>
      </c>
      <c r="V245" s="52">
        <f t="shared" si="64"/>
        <v>72.451790633608823</v>
      </c>
      <c r="W245" s="52">
        <f t="shared" si="65"/>
        <v>76.076555023923447</v>
      </c>
      <c r="X245" s="52">
        <f t="shared" si="66"/>
        <v>51.471654342467744</v>
      </c>
      <c r="Y245" s="52">
        <f t="shared" si="67"/>
        <v>76.006778309409896</v>
      </c>
      <c r="Z245" s="52">
        <f t="shared" si="68"/>
        <v>79.63154269972452</v>
      </c>
      <c r="AA245" s="52">
        <f t="shared" si="69"/>
        <v>-3.5549876758010726</v>
      </c>
      <c r="AB245" s="52">
        <f t="shared" si="70"/>
        <v>-3.5549876758010726</v>
      </c>
      <c r="AC245" s="52">
        <f t="shared" si="71"/>
        <v>-3.5549876758010726</v>
      </c>
      <c r="AF245">
        <v>1.88</v>
      </c>
      <c r="AG245">
        <v>2</v>
      </c>
      <c r="AH245" s="42" t="s">
        <v>506</v>
      </c>
    </row>
    <row r="246" spans="1:34" ht="15" x14ac:dyDescent="0.25">
      <c r="A246">
        <v>1.94</v>
      </c>
      <c r="B246">
        <v>3.6</v>
      </c>
      <c r="C246">
        <v>4.13</v>
      </c>
      <c r="D246" s="45">
        <f t="shared" si="72"/>
        <v>3.5372445908878003E-2</v>
      </c>
      <c r="E246" s="46">
        <f>IF(OR($A246="",$B246="",$C246=""),"",A246*'MPTO_working_3-way'!$I245)</f>
        <v>2.0086225450632234</v>
      </c>
      <c r="F246" s="47">
        <f>IF(OR($A246="",$B246="",$C246=""),"",B246*'MPTO_working_3-way'!$I245)</f>
        <v>3.727340805271961</v>
      </c>
      <c r="G246" s="48">
        <f>IF(OR($A246="",$B246="",$C246=""),"",C246*'MPTO_working_3-way'!$I245)</f>
        <v>4.2760882016036659</v>
      </c>
      <c r="H246" s="46">
        <f>IF(OR($A246="",$B246="",$C246=""),"",'MPTO_working_3-way'!E245)</f>
        <v>1.9854147374294808</v>
      </c>
      <c r="I246" s="47">
        <f>IF(OR($A246="",$B246="",$C246=""),"",'MPTO_working_3-way'!F245)</f>
        <v>3.7595827656202219</v>
      </c>
      <c r="J246" s="48">
        <f>IF(OR($A246="",$B246="",$C246=""),"",'MPTO_working_3-way'!G245)</f>
        <v>4.3414095722797637</v>
      </c>
      <c r="K246" s="46">
        <f>IF(OR($A246="",$B246="",$C246=""),"",'OddsRatio_working_3-way'!H245)</f>
        <v>1.9943912332210412</v>
      </c>
      <c r="L246" s="47">
        <f>IF(OR($A246="",$B246="",$C246=""),"",'OddsRatio_working_3-way'!I245)</f>
        <v>3.750443836568838</v>
      </c>
      <c r="M246" s="48">
        <f>IF(OR($A246="",$B246="",$C246=""),"",'OddsRatio_working_3-way'!J245)</f>
        <v>4.3111112340232554</v>
      </c>
      <c r="N246" s="49">
        <f t="shared" si="73"/>
        <v>49.785361737464918</v>
      </c>
      <c r="O246" s="50">
        <f t="shared" si="74"/>
        <v>26.828778269633869</v>
      </c>
      <c r="P246" s="50">
        <f t="shared" si="75"/>
        <v>23.385859992901199</v>
      </c>
      <c r="Q246" t="s">
        <v>298</v>
      </c>
      <c r="R246" t="s">
        <v>299</v>
      </c>
      <c r="S246" s="40">
        <v>44177</v>
      </c>
      <c r="T246" s="52">
        <v>100</v>
      </c>
      <c r="U246" s="52">
        <f t="shared" si="63"/>
        <v>48.453608247422686</v>
      </c>
      <c r="V246" s="52">
        <f t="shared" si="64"/>
        <v>72.222222222222229</v>
      </c>
      <c r="W246" s="52">
        <f t="shared" si="65"/>
        <v>75.786924939467312</v>
      </c>
      <c r="X246" s="52">
        <f t="shared" si="66"/>
        <v>51.990852838310467</v>
      </c>
      <c r="Y246" s="52">
        <f t="shared" si="67"/>
        <v>75.759466813110009</v>
      </c>
      <c r="Z246" s="52">
        <f t="shared" si="68"/>
        <v>79.324169530355107</v>
      </c>
      <c r="AA246" s="52">
        <f t="shared" si="69"/>
        <v>-3.5372445908877808</v>
      </c>
      <c r="AB246" s="52">
        <f t="shared" si="70"/>
        <v>-3.5372445908877808</v>
      </c>
      <c r="AC246" s="52">
        <f t="shared" si="71"/>
        <v>-3.537244590887795</v>
      </c>
      <c r="AF246">
        <v>2.13</v>
      </c>
      <c r="AG246">
        <v>1.76</v>
      </c>
      <c r="AH246" s="42" t="s">
        <v>496</v>
      </c>
    </row>
    <row r="247" spans="1:34" ht="15" x14ac:dyDescent="0.25">
      <c r="A247">
        <v>3.4</v>
      </c>
      <c r="B247">
        <v>3.47</v>
      </c>
      <c r="C247">
        <v>2.21</v>
      </c>
      <c r="D247" s="45">
        <f t="shared" si="72"/>
        <v>3.4790772881974741E-2</v>
      </c>
      <c r="E247" s="46">
        <f>IF(OR($A247="",$B247="",$C247=""),"",A247*'MPTO_working_3-way'!$I246)</f>
        <v>3.518288627798714</v>
      </c>
      <c r="F247" s="47">
        <f>IF(OR($A247="",$B247="",$C247=""),"",B247*'MPTO_working_3-way'!$I246)</f>
        <v>3.5907239819004526</v>
      </c>
      <c r="G247" s="48">
        <f>IF(OR($A247="",$B247="",$C247=""),"",C247*'MPTO_working_3-way'!$I246)</f>
        <v>2.286887608069164</v>
      </c>
      <c r="H247" s="46">
        <f>IF(OR($A247="",$B247="",$C247=""),"",'MPTO_working_3-way'!E246)</f>
        <v>3.5395633644629747</v>
      </c>
      <c r="I247" s="47">
        <f>IF(OR($A247="",$B247="",$C247=""),"",'MPTO_working_3-way'!F246)</f>
        <v>3.6154922051797835</v>
      </c>
      <c r="J247" s="48">
        <f>IF(OR($A247="",$B247="",$C247=""),"",'MPTO_working_3-way'!G246)</f>
        <v>2.268130373057812</v>
      </c>
      <c r="K247" s="46">
        <f>IF(OR($A247="",$B247="",$C247=""),"",'OddsRatio_working_3-way'!H246)</f>
        <v>3.5308856851018309</v>
      </c>
      <c r="L247" s="47">
        <f>IF(OR($A247="",$B247="",$C247=""),"",'OddsRatio_working_3-way'!I246)</f>
        <v>3.6047031842506341</v>
      </c>
      <c r="M247" s="48">
        <f>IF(OR($A247="",$B247="",$C247=""),"",'OddsRatio_working_3-way'!J246)</f>
        <v>2.2759881995721729</v>
      </c>
      <c r="N247" s="49">
        <f t="shared" si="73"/>
        <v>28.422909709533112</v>
      </c>
      <c r="O247" s="50">
        <f t="shared" si="74"/>
        <v>27.849536891185178</v>
      </c>
      <c r="P247" s="50">
        <f t="shared" si="75"/>
        <v>43.727553399281717</v>
      </c>
      <c r="Q247" t="s">
        <v>300</v>
      </c>
      <c r="R247" t="s">
        <v>301</v>
      </c>
      <c r="S247" s="40">
        <v>44177</v>
      </c>
      <c r="T247" s="52">
        <v>100</v>
      </c>
      <c r="U247" s="52">
        <f t="shared" si="63"/>
        <v>70.588235294117652</v>
      </c>
      <c r="V247" s="52">
        <f t="shared" si="64"/>
        <v>71.181556195965413</v>
      </c>
      <c r="W247" s="52">
        <f t="shared" si="65"/>
        <v>54.751131221719454</v>
      </c>
      <c r="X247" s="52">
        <f t="shared" si="66"/>
        <v>74.067312582315125</v>
      </c>
      <c r="Y247" s="52">
        <f t="shared" si="67"/>
        <v>74.660633484162901</v>
      </c>
      <c r="Z247" s="52">
        <f t="shared" si="68"/>
        <v>58.230208509916935</v>
      </c>
      <c r="AA247" s="52">
        <f t="shared" si="69"/>
        <v>-3.4790772881974732</v>
      </c>
      <c r="AB247" s="52">
        <f t="shared" si="70"/>
        <v>-3.4790772881974874</v>
      </c>
      <c r="AC247" s="52">
        <f t="shared" si="71"/>
        <v>-3.4790772881974803</v>
      </c>
      <c r="AF247">
        <v>2.11</v>
      </c>
      <c r="AG247">
        <v>1.78</v>
      </c>
      <c r="AH247" s="42" t="s">
        <v>480</v>
      </c>
    </row>
    <row r="248" spans="1:34" ht="15" x14ac:dyDescent="0.25">
      <c r="A248">
        <v>3.15</v>
      </c>
      <c r="B248">
        <v>3.49</v>
      </c>
      <c r="C248">
        <v>2.33</v>
      </c>
      <c r="D248" s="45">
        <f t="shared" si="72"/>
        <v>3.3177818105938783E-2</v>
      </c>
      <c r="E248" s="46">
        <f>IF(OR($A248="",$B248="",$C248=""),"",A248*'MPTO_working_3-way'!$I247)</f>
        <v>3.2545101270337069</v>
      </c>
      <c r="F248" s="47">
        <f>IF(OR($A248="",$B248="",$C248=""),"",B248*'MPTO_working_3-way'!$I247)</f>
        <v>3.6057905851897267</v>
      </c>
      <c r="G248" s="48">
        <f>IF(OR($A248="",$B248="",$C248=""),"",C248*'MPTO_working_3-way'!$I247)</f>
        <v>2.4073043161868375</v>
      </c>
      <c r="H248" s="46">
        <f>IF(OR($A248="",$B248="",$C248=""),"",'MPTO_working_3-way'!E247)</f>
        <v>3.2636964432961113</v>
      </c>
      <c r="I248" s="47">
        <f>IF(OR($A248="",$B248="",$C248=""),"",'MPTO_working_3-way'!F247)</f>
        <v>3.630110888008709</v>
      </c>
      <c r="J248" s="48">
        <f>IF(OR($A248="",$B248="",$C248=""),"",'MPTO_working_3-way'!G247)</f>
        <v>2.3916277150279068</v>
      </c>
      <c r="K248" s="46">
        <f>IF(OR($A248="",$B248="",$C248=""),"",'OddsRatio_working_3-way'!H247)</f>
        <v>3.2606775098762184</v>
      </c>
      <c r="L248" s="47">
        <f>IF(OR($A248="",$B248="",$C248=""),"",'OddsRatio_working_3-way'!I247)</f>
        <v>3.6181799998101316</v>
      </c>
      <c r="M248" s="48">
        <f>IF(OR($A248="",$B248="",$C248=""),"",'OddsRatio_working_3-way'!J247)</f>
        <v>2.3984656223885445</v>
      </c>
      <c r="N248" s="49">
        <f t="shared" si="73"/>
        <v>30.726590514912321</v>
      </c>
      <c r="O248" s="50">
        <f t="shared" si="74"/>
        <v>27.733169089390774</v>
      </c>
      <c r="P248" s="50">
        <f t="shared" si="75"/>
        <v>41.540240395696912</v>
      </c>
      <c r="Q248" t="s">
        <v>302</v>
      </c>
      <c r="R248" t="s">
        <v>303</v>
      </c>
      <c r="S248" s="40">
        <v>44177</v>
      </c>
      <c r="T248" s="52">
        <v>100</v>
      </c>
      <c r="U248" s="52">
        <f t="shared" si="63"/>
        <v>68.253968253968253</v>
      </c>
      <c r="V248" s="52">
        <f t="shared" si="64"/>
        <v>71.346704871060169</v>
      </c>
      <c r="W248" s="52">
        <f t="shared" si="65"/>
        <v>57.081545064377686</v>
      </c>
      <c r="X248" s="52">
        <f t="shared" si="66"/>
        <v>71.571750064562139</v>
      </c>
      <c r="Y248" s="52">
        <f t="shared" si="67"/>
        <v>74.664486681654068</v>
      </c>
      <c r="Z248" s="52">
        <f t="shared" si="68"/>
        <v>60.399326874971571</v>
      </c>
      <c r="AA248" s="52">
        <f t="shared" si="69"/>
        <v>-3.3177818105938854</v>
      </c>
      <c r="AB248" s="52">
        <f t="shared" si="70"/>
        <v>-3.3177818105938996</v>
      </c>
      <c r="AC248" s="52">
        <f t="shared" si="71"/>
        <v>-3.3177818105938854</v>
      </c>
      <c r="AF248">
        <v>2.12</v>
      </c>
      <c r="AG248">
        <v>1.76</v>
      </c>
      <c r="AH248" s="42" t="s">
        <v>482</v>
      </c>
    </row>
    <row r="249" spans="1:34" ht="15" x14ac:dyDescent="0.25">
      <c r="A249">
        <v>2.7</v>
      </c>
      <c r="B249">
        <v>3.36</v>
      </c>
      <c r="C249">
        <v>2.74</v>
      </c>
      <c r="D249" s="45">
        <f t="shared" si="72"/>
        <v>3.2952921639052946E-2</v>
      </c>
      <c r="E249" s="46">
        <f>IF(OR($A249="",$B249="",$C249=""),"",A249*'MPTO_working_3-way'!$I248)</f>
        <v>2.7889728884254432</v>
      </c>
      <c r="F249" s="47">
        <f>IF(OR($A249="",$B249="",$C249=""),"",B249*'MPTO_working_3-way'!$I248)</f>
        <v>3.4707218167072176</v>
      </c>
      <c r="G249" s="48">
        <f>IF(OR($A249="",$B249="",$C249=""),"",C249*'MPTO_working_3-way'!$I248)</f>
        <v>2.8302910052910053</v>
      </c>
      <c r="H249" s="46">
        <f>IF(OR($A249="",$B249="",$C249=""),"",'MPTO_working_3-way'!E248)</f>
        <v>2.7825230372446654</v>
      </c>
      <c r="I249" s="47">
        <f>IF(OR($A249="",$B249="",$C249=""),"",'MPTO_working_3-way'!F248)</f>
        <v>3.4887606386562164</v>
      </c>
      <c r="J249" s="48">
        <f>IF(OR($A249="",$B249="",$C249=""),"",'MPTO_working_3-way'!G248)</f>
        <v>2.8250247756553049</v>
      </c>
      <c r="K249" s="46">
        <f>IF(OR($A249="",$B249="",$C249=""),"",'OddsRatio_working_3-way'!H248)</f>
        <v>2.7858606706806306</v>
      </c>
      <c r="L249" s="47">
        <f>IF(OR($A249="",$B249="",$C249=""),"",'OddsRatio_working_3-way'!I248)</f>
        <v>3.4791948134154644</v>
      </c>
      <c r="M249" s="48">
        <f>IF(OR($A249="",$B249="",$C249=""),"",'OddsRatio_working_3-way'!J248)</f>
        <v>2.8278809217554697</v>
      </c>
      <c r="N249" s="49">
        <f t="shared" si="73"/>
        <v>35.85549376080759</v>
      </c>
      <c r="O249" s="50">
        <f t="shared" si="74"/>
        <v>28.8124503435061</v>
      </c>
      <c r="P249" s="50">
        <f t="shared" si="75"/>
        <v>35.33205589568631</v>
      </c>
      <c r="Q249" t="s">
        <v>304</v>
      </c>
      <c r="R249" t="s">
        <v>305</v>
      </c>
      <c r="S249" s="40">
        <v>44177</v>
      </c>
      <c r="T249" s="52">
        <v>100</v>
      </c>
      <c r="U249" s="52">
        <f t="shared" si="63"/>
        <v>62.962962962962962</v>
      </c>
      <c r="V249" s="52">
        <f t="shared" si="64"/>
        <v>70.238095238095241</v>
      </c>
      <c r="W249" s="52">
        <f t="shared" si="65"/>
        <v>63.503649635036496</v>
      </c>
      <c r="X249" s="52">
        <f t="shared" si="66"/>
        <v>66.258255126868278</v>
      </c>
      <c r="Y249" s="52">
        <f t="shared" si="67"/>
        <v>73.533387402000542</v>
      </c>
      <c r="Z249" s="52">
        <f t="shared" si="68"/>
        <v>66.798941798941797</v>
      </c>
      <c r="AA249" s="52">
        <f t="shared" si="69"/>
        <v>-3.2952921639053159</v>
      </c>
      <c r="AB249" s="52">
        <f t="shared" si="70"/>
        <v>-3.2952921639053017</v>
      </c>
      <c r="AC249" s="52">
        <f t="shared" si="71"/>
        <v>-3.2952921639053017</v>
      </c>
      <c r="AF249">
        <v>2.06</v>
      </c>
      <c r="AG249">
        <v>1.83</v>
      </c>
      <c r="AH249" s="42" t="s">
        <v>486</v>
      </c>
    </row>
    <row r="250" spans="1:34" ht="15" x14ac:dyDescent="0.25">
      <c r="A250">
        <v>2.31</v>
      </c>
      <c r="B250">
        <v>3.43</v>
      </c>
      <c r="C250">
        <v>3.24</v>
      </c>
      <c r="D250" s="45">
        <f t="shared" si="72"/>
        <v>3.3087597713447936E-2</v>
      </c>
      <c r="E250" s="46">
        <f>IF(OR($A250="",$B250="",$C250=""),"",A250*'MPTO_working_3-way'!$I249)</f>
        <v>2.3864323507180649</v>
      </c>
      <c r="F250" s="47">
        <f>IF(OR($A250="",$B250="",$C250=""),"",B250*'MPTO_working_3-way'!$I249)</f>
        <v>3.5434904601571264</v>
      </c>
      <c r="G250" s="48">
        <f>IF(OR($A250="",$B250="",$C250=""),"",C250*'MPTO_working_3-way'!$I249)</f>
        <v>3.3472038165915716</v>
      </c>
      <c r="H250" s="46">
        <f>IF(OR($A250="",$B250="",$C250=""),"",'MPTO_working_3-way'!E249)</f>
        <v>2.3703915323122744</v>
      </c>
      <c r="I250" s="47">
        <f>IF(OR($A250="",$B250="",$C250=""),"",'MPTO_working_3-way'!F249)</f>
        <v>3.5648591691680789</v>
      </c>
      <c r="J250" s="48">
        <f>IF(OR($A250="",$B250="",$C250=""),"",'MPTO_working_3-way'!G249)</f>
        <v>3.3600708047628296</v>
      </c>
      <c r="K250" s="46">
        <f>IF(OR($A250="",$B250="",$C250=""),"",'OddsRatio_working_3-way'!H249)</f>
        <v>2.3773160696546882</v>
      </c>
      <c r="L250" s="47">
        <f>IF(OR($A250="",$B250="",$C250=""),"",'OddsRatio_working_3-way'!I249)</f>
        <v>3.5548687398938115</v>
      </c>
      <c r="M250" s="48">
        <f>IF(OR($A250="",$B250="",$C250=""),"",'OddsRatio_working_3-way'!J249)</f>
        <v>3.355105340478246</v>
      </c>
      <c r="N250" s="49">
        <f t="shared" si="73"/>
        <v>41.903555309208969</v>
      </c>
      <c r="O250" s="50">
        <f t="shared" si="74"/>
        <v>28.220761738855021</v>
      </c>
      <c r="P250" s="50">
        <f t="shared" si="75"/>
        <v>29.875682951936021</v>
      </c>
      <c r="Q250" t="s">
        <v>306</v>
      </c>
      <c r="R250" t="s">
        <v>307</v>
      </c>
      <c r="S250" s="40">
        <v>44177</v>
      </c>
      <c r="T250" s="52">
        <v>100</v>
      </c>
      <c r="U250" s="52">
        <f t="shared" si="63"/>
        <v>56.709956709956707</v>
      </c>
      <c r="V250" s="52">
        <f t="shared" si="64"/>
        <v>70.845481049562679</v>
      </c>
      <c r="W250" s="52">
        <f t="shared" si="65"/>
        <v>69.135802469135797</v>
      </c>
      <c r="X250" s="52">
        <f t="shared" si="66"/>
        <v>60.018716481301503</v>
      </c>
      <c r="Y250" s="52">
        <f t="shared" si="67"/>
        <v>74.154240820907489</v>
      </c>
      <c r="Z250" s="52">
        <f t="shared" si="68"/>
        <v>72.444562240480607</v>
      </c>
      <c r="AA250" s="52">
        <f t="shared" si="69"/>
        <v>-3.3087597713447963</v>
      </c>
      <c r="AB250" s="52">
        <f t="shared" si="70"/>
        <v>-3.3087597713448105</v>
      </c>
      <c r="AC250" s="52">
        <f t="shared" si="71"/>
        <v>-3.3087597713448105</v>
      </c>
      <c r="AF250">
        <v>2.02</v>
      </c>
      <c r="AG250">
        <v>1.85</v>
      </c>
      <c r="AH250" s="42" t="s">
        <v>483</v>
      </c>
    </row>
    <row r="251" spans="1:34" ht="15" x14ac:dyDescent="0.25">
      <c r="A251">
        <v>2.11</v>
      </c>
      <c r="B251">
        <v>3.65</v>
      </c>
      <c r="C251">
        <v>3.5</v>
      </c>
      <c r="D251" s="45">
        <f t="shared" si="72"/>
        <v>3.3620537743111356E-2</v>
      </c>
      <c r="E251" s="46">
        <f>IF(OR($A251="",$B251="",$C251=""),"",A251*'MPTO_working_3-way'!$I250)</f>
        <v>2.1809393346379649</v>
      </c>
      <c r="F251" s="47">
        <f>IF(OR($A251="",$B251="",$C251=""),"",B251*'MPTO_working_3-way'!$I250)</f>
        <v>3.7727149627623562</v>
      </c>
      <c r="G251" s="48">
        <f>IF(OR($A251="",$B251="",$C251=""),"",C251*'MPTO_working_3-way'!$I250)</f>
        <v>3.6176718821008897</v>
      </c>
      <c r="H251" s="46">
        <f>IF(OR($A251="",$B251="",$C251=""),"",'MPTO_working_3-way'!E250)</f>
        <v>2.1611023885084353</v>
      </c>
      <c r="I251" s="47">
        <f>IF(OR($A251="",$B251="",$C251=""),"",'MPTO_working_3-way'!F250)</f>
        <v>3.8056709218189306</v>
      </c>
      <c r="J251" s="48">
        <f>IF(OR($A251="",$B251="",$C251=""),"",'MPTO_working_3-way'!G250)</f>
        <v>3.6428885159866211</v>
      </c>
      <c r="K251" s="46">
        <f>IF(OR($A251="",$B251="",$C251=""),"",'OddsRatio_working_3-way'!H250)</f>
        <v>2.169178617149587</v>
      </c>
      <c r="L251" s="47">
        <f>IF(OR($A251="",$B251="",$C251=""),"",'OddsRatio_working_3-way'!I250)</f>
        <v>3.7912822841859519</v>
      </c>
      <c r="M251" s="48">
        <f>IF(OR($A251="",$B251="",$C251=""),"",'OddsRatio_working_3-way'!J250)</f>
        <v>3.6332851737603313</v>
      </c>
      <c r="N251" s="49">
        <f t="shared" si="73"/>
        <v>45.851802666762374</v>
      </c>
      <c r="O251" s="50">
        <f t="shared" si="74"/>
        <v>26.50611058270373</v>
      </c>
      <c r="P251" s="50">
        <f t="shared" si="75"/>
        <v>27.642086750533888</v>
      </c>
      <c r="Q251" t="s">
        <v>308</v>
      </c>
      <c r="R251" t="s">
        <v>309</v>
      </c>
      <c r="S251" s="40">
        <v>44177</v>
      </c>
      <c r="T251" s="52">
        <v>100</v>
      </c>
      <c r="U251" s="52">
        <f t="shared" si="63"/>
        <v>52.606635071090047</v>
      </c>
      <c r="V251" s="52">
        <f t="shared" si="64"/>
        <v>72.602739726027394</v>
      </c>
      <c r="W251" s="52">
        <f t="shared" si="65"/>
        <v>71.428571428571431</v>
      </c>
      <c r="X251" s="52">
        <f t="shared" si="66"/>
        <v>55.968688845401168</v>
      </c>
      <c r="Y251" s="52">
        <f t="shared" si="67"/>
        <v>75.96479350033853</v>
      </c>
      <c r="Z251" s="52">
        <f t="shared" si="68"/>
        <v>74.790625202882552</v>
      </c>
      <c r="AA251" s="52">
        <f t="shared" si="69"/>
        <v>-3.3620537743111214</v>
      </c>
      <c r="AB251" s="52">
        <f t="shared" si="70"/>
        <v>-3.3620537743111356</v>
      </c>
      <c r="AC251" s="52">
        <f t="shared" si="71"/>
        <v>-3.3620537743111214</v>
      </c>
      <c r="AF251">
        <v>1.88</v>
      </c>
      <c r="AG251">
        <v>1.99</v>
      </c>
      <c r="AH251" s="42" t="s">
        <v>480</v>
      </c>
    </row>
    <row r="252" spans="1:34" ht="15" x14ac:dyDescent="0.25">
      <c r="A252">
        <v>2.72</v>
      </c>
      <c r="B252">
        <v>3.55</v>
      </c>
      <c r="C252">
        <v>2.61</v>
      </c>
      <c r="D252" s="45">
        <f t="shared" si="72"/>
        <v>3.2478962120707111E-2</v>
      </c>
      <c r="E252" s="46">
        <f>IF(OR($A252="",$B252="",$C252=""),"",A252*'MPTO_working_3-way'!$I251)</f>
        <v>2.8083427769683236</v>
      </c>
      <c r="F252" s="47">
        <f>IF(OR($A252="",$B252="",$C252=""),"",B252*'MPTO_working_3-way'!$I251)</f>
        <v>3.6653003155285102</v>
      </c>
      <c r="G252" s="48">
        <f>IF(OR($A252="",$B252="",$C252=""),"",C252*'MPTO_working_3-way'!$I251)</f>
        <v>2.6947700911350454</v>
      </c>
      <c r="H252" s="46">
        <f>IF(OR($A252="",$B252="",$C252=""),"",'MPTO_working_3-way'!E251)</f>
        <v>2.8025276929760441</v>
      </c>
      <c r="I252" s="47">
        <f>IF(OR($A252="",$B252="",$C252=""),"",'MPTO_working_3-way'!F251)</f>
        <v>3.6918921083291907</v>
      </c>
      <c r="J252" s="48">
        <f>IF(OR($A252="",$B252="",$C252=""),"",'MPTO_working_3-way'!G251)</f>
        <v>2.685894507390195</v>
      </c>
      <c r="K252" s="46">
        <f>IF(OR($A252="",$B252="",$C252=""),"",'OddsRatio_working_3-way'!H251)</f>
        <v>2.8059485595393059</v>
      </c>
      <c r="L252" s="47">
        <f>IF(OR($A252="",$B252="",$C252=""),"",'OddsRatio_working_3-way'!I251)</f>
        <v>3.6774237365262974</v>
      </c>
      <c r="M252" s="48">
        <f>IF(OR($A252="",$B252="",$C252=""),"",'OddsRatio_working_3-way'!J251)</f>
        <v>2.6904518493362111</v>
      </c>
      <c r="N252" s="49">
        <f t="shared" si="73"/>
        <v>35.608188865019002</v>
      </c>
      <c r="O252" s="50">
        <f t="shared" si="74"/>
        <v>27.282894003620196</v>
      </c>
      <c r="P252" s="50">
        <f t="shared" si="75"/>
        <v>37.108917131360805</v>
      </c>
      <c r="Q252" t="s">
        <v>310</v>
      </c>
      <c r="R252" t="s">
        <v>311</v>
      </c>
      <c r="S252" s="40">
        <v>44177</v>
      </c>
      <c r="T252" s="52">
        <v>100</v>
      </c>
      <c r="U252" s="52">
        <f t="shared" si="63"/>
        <v>63.235294117647051</v>
      </c>
      <c r="V252" s="52">
        <f t="shared" si="64"/>
        <v>71.83098591549296</v>
      </c>
      <c r="W252" s="52">
        <f t="shared" si="65"/>
        <v>61.685823754789276</v>
      </c>
      <c r="X252" s="52">
        <f t="shared" si="66"/>
        <v>66.483190329717772</v>
      </c>
      <c r="Y252" s="52">
        <f t="shared" si="67"/>
        <v>75.078882127563659</v>
      </c>
      <c r="Z252" s="52">
        <f t="shared" si="68"/>
        <v>64.933719966859982</v>
      </c>
      <c r="AA252" s="52">
        <f t="shared" si="69"/>
        <v>-3.2478962120707209</v>
      </c>
      <c r="AB252" s="52">
        <f t="shared" si="70"/>
        <v>-3.2478962120706996</v>
      </c>
      <c r="AC252" s="52">
        <f t="shared" si="71"/>
        <v>-3.2478962120707067</v>
      </c>
      <c r="AF252">
        <v>2.0099999999999998</v>
      </c>
      <c r="AG252">
        <v>1.86</v>
      </c>
      <c r="AH252" s="42" t="s">
        <v>487</v>
      </c>
    </row>
    <row r="253" spans="1:34" ht="15" x14ac:dyDescent="0.25">
      <c r="A253">
        <v>3.51</v>
      </c>
      <c r="B253">
        <v>3.33</v>
      </c>
      <c r="C253">
        <v>2.23</v>
      </c>
      <c r="D253" s="45">
        <f t="shared" si="72"/>
        <v>3.3631078474127829E-2</v>
      </c>
      <c r="E253" s="46">
        <f>IF(OR($A253="",$B253="",$C253=""),"",A253*'MPTO_working_3-way'!$I252)</f>
        <v>3.6280450854441884</v>
      </c>
      <c r="F253" s="47">
        <f>IF(OR($A253="",$B253="",$C253=""),"",B253*'MPTO_working_3-way'!$I252)</f>
        <v>3.4419914913188459</v>
      </c>
      <c r="G253" s="48">
        <f>IF(OR($A253="",$B253="",$C253=""),"",C253*'MPTO_working_3-way'!$I252)</f>
        <v>2.3049973049973049</v>
      </c>
      <c r="H253" s="46">
        <f>IF(OR($A253="",$B253="",$C253=""),"",'MPTO_working_3-way'!E252)</f>
        <v>3.6537698583750959</v>
      </c>
      <c r="I253" s="47">
        <f>IF(OR($A253="",$B253="",$C253=""),"",'MPTO_working_3-way'!F252)</f>
        <v>3.4591310828796904</v>
      </c>
      <c r="J253" s="48">
        <f>IF(OR($A253="",$B253="",$C253=""),"",'MPTO_working_3-way'!G252)</f>
        <v>2.2871773798464261</v>
      </c>
      <c r="K253" s="46">
        <f>IF(OR($A253="",$B253="",$C253=""),"",'OddsRatio_working_3-way'!H252)</f>
        <v>3.6420258428165564</v>
      </c>
      <c r="L253" s="47">
        <f>IF(OR($A253="",$B253="",$C253=""),"",'OddsRatio_working_3-way'!I252)</f>
        <v>3.4525578540886763</v>
      </c>
      <c r="M253" s="48">
        <f>IF(OR($A253="",$B253="",$C253=""),"",'OddsRatio_working_3-way'!J252)</f>
        <v>2.29469792297385</v>
      </c>
      <c r="N253" s="49">
        <f t="shared" si="73"/>
        <v>27.563053282111245</v>
      </c>
      <c r="O253" s="50">
        <f t="shared" si="74"/>
        <v>29.052948054117252</v>
      </c>
      <c r="P253" s="50">
        <f t="shared" si="75"/>
        <v>43.383998663771507</v>
      </c>
      <c r="Q253" t="s">
        <v>312</v>
      </c>
      <c r="R253" t="s">
        <v>313</v>
      </c>
      <c r="S253" s="40">
        <v>44177</v>
      </c>
      <c r="T253" s="52">
        <v>100</v>
      </c>
      <c r="U253" s="52">
        <f t="shared" si="63"/>
        <v>71.509971509971507</v>
      </c>
      <c r="V253" s="52">
        <f t="shared" si="64"/>
        <v>69.969969969969966</v>
      </c>
      <c r="W253" s="52">
        <f t="shared" si="65"/>
        <v>55.156950672645742</v>
      </c>
      <c r="X253" s="52">
        <f t="shared" si="66"/>
        <v>74.873079357384299</v>
      </c>
      <c r="Y253" s="52">
        <f t="shared" si="67"/>
        <v>73.333077817382758</v>
      </c>
      <c r="Z253" s="52">
        <f t="shared" si="68"/>
        <v>58.520058520058527</v>
      </c>
      <c r="AA253" s="52">
        <f t="shared" si="69"/>
        <v>-3.3631078474127918</v>
      </c>
      <c r="AB253" s="52">
        <f t="shared" si="70"/>
        <v>-3.3631078474127918</v>
      </c>
      <c r="AC253" s="52">
        <f t="shared" si="71"/>
        <v>-3.3631078474127847</v>
      </c>
      <c r="AF253">
        <v>2.37</v>
      </c>
      <c r="AG253">
        <v>1.62</v>
      </c>
      <c r="AH253" s="42" t="s">
        <v>486</v>
      </c>
    </row>
    <row r="254" spans="1:34" ht="15" x14ac:dyDescent="0.25">
      <c r="A254">
        <v>2.29</v>
      </c>
      <c r="B254">
        <v>3.38</v>
      </c>
      <c r="C254">
        <v>3.33</v>
      </c>
      <c r="D254" s="45">
        <f t="shared" si="72"/>
        <v>3.2839511173404556E-2</v>
      </c>
      <c r="E254" s="46">
        <f>IF(OR($A254="",$B254="",$C254=""),"",A254*'MPTO_working_3-way'!$I253)</f>
        <v>2.3652024805870964</v>
      </c>
      <c r="F254" s="47">
        <f>IF(OR($A254="",$B254="",$C254=""),"",B254*'MPTO_working_3-way'!$I253)</f>
        <v>3.4909975477661073</v>
      </c>
      <c r="G254" s="48">
        <f>IF(OR($A254="",$B254="",$C254=""),"",C254*'MPTO_working_3-way'!$I253)</f>
        <v>3.4393555722074374</v>
      </c>
      <c r="H254" s="46">
        <f>IF(OR($A254="",$B254="",$C254=""),"",'MPTO_working_3-way'!E253)</f>
        <v>2.3488805479358512</v>
      </c>
      <c r="I254" s="47">
        <f>IF(OR($A254="",$B254="",$C254=""),"",'MPTO_working_3-way'!F253)</f>
        <v>3.5098620259596336</v>
      </c>
      <c r="J254" s="48">
        <f>IF(OR($A254="",$B254="",$C254=""),"",'MPTO_working_3-way'!G253)</f>
        <v>3.4559767724973534</v>
      </c>
      <c r="K254" s="46">
        <f>IF(OR($A254="",$B254="",$C254=""),"",'OddsRatio_working_3-way'!H253)</f>
        <v>2.3558752519654584</v>
      </c>
      <c r="L254" s="47">
        <f>IF(OR($A254="",$B254="",$C254=""),"",'OddsRatio_working_3-way'!I253)</f>
        <v>3.5015372865719305</v>
      </c>
      <c r="M254" s="48">
        <f>IF(OR($A254="",$B254="",$C254=""),"",'OddsRatio_working_3-way'!J253)</f>
        <v>3.4489839822321842</v>
      </c>
      <c r="N254" s="49">
        <f t="shared" si="73"/>
        <v>42.279678302712483</v>
      </c>
      <c r="O254" s="50">
        <f t="shared" si="74"/>
        <v>28.645107489115855</v>
      </c>
      <c r="P254" s="50">
        <f t="shared" si="75"/>
        <v>29.075214208171644</v>
      </c>
      <c r="Q254" t="s">
        <v>314</v>
      </c>
      <c r="R254" t="s">
        <v>315</v>
      </c>
      <c r="S254" s="40">
        <v>44177</v>
      </c>
      <c r="T254" s="52">
        <v>100</v>
      </c>
      <c r="U254" s="52">
        <f t="shared" si="63"/>
        <v>56.331877729257641</v>
      </c>
      <c r="V254" s="52">
        <f t="shared" si="64"/>
        <v>70.414201183431956</v>
      </c>
      <c r="W254" s="52">
        <f t="shared" si="65"/>
        <v>69.969969969969966</v>
      </c>
      <c r="X254" s="52">
        <f t="shared" si="66"/>
        <v>59.615828846598085</v>
      </c>
      <c r="Y254" s="52">
        <f t="shared" si="67"/>
        <v>73.698152300772392</v>
      </c>
      <c r="Z254" s="52">
        <f t="shared" si="68"/>
        <v>73.253921087310417</v>
      </c>
      <c r="AA254" s="52">
        <f t="shared" si="69"/>
        <v>-3.2839511173404432</v>
      </c>
      <c r="AB254" s="52">
        <f t="shared" si="70"/>
        <v>-3.2839511173404361</v>
      </c>
      <c r="AC254" s="52">
        <f t="shared" si="71"/>
        <v>-3.2839511173404503</v>
      </c>
      <c r="AF254">
        <v>2.16</v>
      </c>
      <c r="AG254">
        <v>1.74</v>
      </c>
      <c r="AH254" s="42" t="s">
        <v>482</v>
      </c>
    </row>
    <row r="255" spans="1:34" ht="15" x14ac:dyDescent="0.25">
      <c r="A255">
        <v>1.86</v>
      </c>
      <c r="B255">
        <v>3.7</v>
      </c>
      <c r="C255">
        <v>4.28</v>
      </c>
      <c r="D255" s="45">
        <f t="shared" si="72"/>
        <v>4.1549538685504706E-2</v>
      </c>
      <c r="E255" s="46">
        <f>IF(OR($A255="",$B255="",$C255=""),"",A255*'MPTO_working_3-way'!$I254)</f>
        <v>1.9372821419550388</v>
      </c>
      <c r="F255" s="47">
        <f>IF(OR($A255="",$B255="",$C255=""),"",B255*'MPTO_working_3-way'!$I254)</f>
        <v>3.8537332931363677</v>
      </c>
      <c r="G255" s="48">
        <f>IF(OR($A255="",$B255="",$C255=""),"",C255*'MPTO_working_3-way'!$I254)</f>
        <v>4.4578320255739605</v>
      </c>
      <c r="H255" s="46">
        <f>IF(OR($A255="",$B255="",$C255=""),"",'MPTO_working_3-way'!E254)</f>
        <v>1.9091818885769989</v>
      </c>
      <c r="I255" s="47">
        <f>IF(OR($A255="",$B255="",$C255=""),"",'MPTO_working_3-way'!F254)</f>
        <v>3.8998453564568969</v>
      </c>
      <c r="J255" s="48">
        <f>IF(OR($A255="",$B255="",$C255=""),"",'MPTO_working_3-way'!G254)</f>
        <v>4.5496937518792953</v>
      </c>
      <c r="K255" s="46">
        <f>IF(OR($A255="",$B255="",$C255=""),"",'OddsRatio_working_3-way'!H254)</f>
        <v>1.919695557498218</v>
      </c>
      <c r="L255" s="47">
        <f>IF(OR($A255="",$B255="",$C255=""),"",'OddsRatio_working_3-way'!I254)</f>
        <v>3.8874162851688232</v>
      </c>
      <c r="M255" s="48">
        <f>IF(OR($A255="",$B255="",$C255=""),"",'OddsRatio_working_3-way'!J254)</f>
        <v>4.5076760797606434</v>
      </c>
      <c r="N255" s="49">
        <f t="shared" si="73"/>
        <v>51.618707380992745</v>
      </c>
      <c r="O255" s="50">
        <f t="shared" si="74"/>
        <v>25.948863710445004</v>
      </c>
      <c r="P255" s="50">
        <f t="shared" si="75"/>
        <v>22.432428908562269</v>
      </c>
      <c r="Q255" t="s">
        <v>316</v>
      </c>
      <c r="R255" t="s">
        <v>317</v>
      </c>
      <c r="S255" s="40">
        <v>44177</v>
      </c>
      <c r="T255" s="52">
        <v>100</v>
      </c>
      <c r="U255" s="52">
        <f t="shared" si="63"/>
        <v>46.236559139784944</v>
      </c>
      <c r="V255" s="52">
        <f t="shared" si="64"/>
        <v>72.972972972972968</v>
      </c>
      <c r="W255" s="52">
        <f t="shared" si="65"/>
        <v>76.635514018691595</v>
      </c>
      <c r="X255" s="52">
        <f t="shared" si="66"/>
        <v>50.39151300833543</v>
      </c>
      <c r="Y255" s="52">
        <f t="shared" si="67"/>
        <v>77.127926841523461</v>
      </c>
      <c r="Z255" s="52">
        <f t="shared" si="68"/>
        <v>80.790467887242073</v>
      </c>
      <c r="AA255" s="52">
        <f t="shared" si="69"/>
        <v>-4.1549538685504857</v>
      </c>
      <c r="AB255" s="52">
        <f t="shared" si="70"/>
        <v>-4.1549538685504928</v>
      </c>
      <c r="AC255" s="52">
        <f t="shared" si="71"/>
        <v>-4.1549538685504785</v>
      </c>
      <c r="AF255">
        <v>2.16</v>
      </c>
      <c r="AG255">
        <v>1.72</v>
      </c>
      <c r="AH255" s="42" t="s">
        <v>492</v>
      </c>
    </row>
    <row r="256" spans="1:34" ht="15" x14ac:dyDescent="0.25">
      <c r="A256">
        <v>1.75</v>
      </c>
      <c r="B256">
        <v>4.2699999999999996</v>
      </c>
      <c r="C256">
        <v>4.22</v>
      </c>
      <c r="D256" s="45">
        <f t="shared" si="72"/>
        <v>4.2587433543847197E-2</v>
      </c>
      <c r="E256" s="46">
        <f>IF(OR($A256="",$B256="",$C256=""),"",A256*'MPTO_working_3-way'!$I255)</f>
        <v>1.8245280087017326</v>
      </c>
      <c r="F256" s="47">
        <f>IF(OR($A256="",$B256="",$C256=""),"",B256*'MPTO_working_3-way'!$I255)</f>
        <v>4.4518483412322274</v>
      </c>
      <c r="G256" s="48">
        <f>IF(OR($A256="",$B256="",$C256=""),"",C256*'MPTO_working_3-way'!$I255)</f>
        <v>4.3997189695550345</v>
      </c>
      <c r="H256" s="46">
        <f>IF(OR($A256="",$B256="",$C256=""),"",'MPTO_working_3-way'!E255)</f>
        <v>1.7945822129269993</v>
      </c>
      <c r="I256" s="47">
        <f>IF(OR($A256="",$B256="",$C256=""),"",'MPTO_working_3-way'!F255)</f>
        <v>4.5455325160183637</v>
      </c>
      <c r="J256" s="48">
        <f>IF(OR($A256="",$B256="",$C256=""),"",'MPTO_working_3-way'!G255)</f>
        <v>4.4889143540431471</v>
      </c>
      <c r="K256" s="46">
        <f>IF(OR($A256="",$B256="",$C256=""),"",'OddsRatio_working_3-way'!H255)</f>
        <v>1.8052247744488565</v>
      </c>
      <c r="L256" s="47">
        <f>IF(OR($A256="",$B256="",$C256=""),"",'OddsRatio_working_3-way'!I255)</f>
        <v>4.5107800165970131</v>
      </c>
      <c r="M256" s="48">
        <f>IF(OR($A256="",$B256="",$C256=""),"",'OddsRatio_working_3-way'!J255)</f>
        <v>4.4570983649670888</v>
      </c>
      <c r="N256" s="49">
        <f t="shared" si="73"/>
        <v>54.808695467030041</v>
      </c>
      <c r="O256" s="50">
        <f t="shared" si="74"/>
        <v>22.462580109438544</v>
      </c>
      <c r="P256" s="50">
        <f t="shared" si="75"/>
        <v>22.728724423531418</v>
      </c>
      <c r="Q256" t="s">
        <v>318</v>
      </c>
      <c r="R256" t="s">
        <v>319</v>
      </c>
      <c r="S256" s="40">
        <v>44177</v>
      </c>
      <c r="T256" s="52">
        <v>100</v>
      </c>
      <c r="U256" s="52">
        <f t="shared" si="63"/>
        <v>42.857142857142854</v>
      </c>
      <c r="V256" s="52">
        <f t="shared" si="64"/>
        <v>76.580796252927385</v>
      </c>
      <c r="W256" s="52">
        <f t="shared" si="65"/>
        <v>76.30331753554502</v>
      </c>
      <c r="X256" s="52">
        <f t="shared" si="66"/>
        <v>47.115886211527581</v>
      </c>
      <c r="Y256" s="52">
        <f t="shared" si="67"/>
        <v>80.839539607312119</v>
      </c>
      <c r="Z256" s="52">
        <f t="shared" si="68"/>
        <v>80.562060889929739</v>
      </c>
      <c r="AA256" s="52">
        <f t="shared" si="69"/>
        <v>-4.2587433543847268</v>
      </c>
      <c r="AB256" s="52">
        <f t="shared" si="70"/>
        <v>-4.2587433543847339</v>
      </c>
      <c r="AC256" s="52">
        <f t="shared" si="71"/>
        <v>-4.2587433543847197</v>
      </c>
      <c r="AF256">
        <v>1.68</v>
      </c>
      <c r="AG256">
        <v>2.23</v>
      </c>
      <c r="AH256" s="42" t="s">
        <v>507</v>
      </c>
    </row>
    <row r="257" spans="1:34" ht="15" x14ac:dyDescent="0.25">
      <c r="A257">
        <v>2.48</v>
      </c>
      <c r="B257">
        <v>3.59</v>
      </c>
      <c r="C257">
        <v>2.8</v>
      </c>
      <c r="D257" s="45">
        <f t="shared" si="72"/>
        <v>3.8920195627896392E-2</v>
      </c>
      <c r="E257" s="46">
        <f>IF(OR($A257="",$B257="",$C257=""),"",A257*'MPTO_working_3-way'!$I256)</f>
        <v>2.5765220851571828</v>
      </c>
      <c r="F257" s="47">
        <f>IF(OR($A257="",$B257="",$C257=""),"",B257*'MPTO_working_3-way'!$I256)</f>
        <v>3.729723502304148</v>
      </c>
      <c r="G257" s="48">
        <f>IF(OR($A257="",$B257="",$C257=""),"",C257*'MPTO_working_3-way'!$I256)</f>
        <v>2.9089765477581095</v>
      </c>
      <c r="H257" s="46">
        <f>IF(OR($A257="",$B257="",$C257=""),"",'MPTO_working_3-way'!E256)</f>
        <v>2.5624441508461659</v>
      </c>
      <c r="I257" s="47">
        <f>IF(OR($A257="",$B257="",$C257=""),"",'MPTO_working_3-way'!F256)</f>
        <v>3.7653702390926087</v>
      </c>
      <c r="J257" s="48">
        <f>IF(OR($A257="",$B257="",$C257=""),"",'MPTO_working_3-way'!G256)</f>
        <v>2.9055454370271829</v>
      </c>
      <c r="K257" s="46">
        <f>IF(OR($A257="",$B257="",$C257=""),"",'OddsRatio_working_3-way'!H256)</f>
        <v>2.5691808153216322</v>
      </c>
      <c r="L257" s="47">
        <f>IF(OR($A257="",$B257="",$C257=""),"",'OddsRatio_working_3-way'!I256)</f>
        <v>3.7460664268128556</v>
      </c>
      <c r="M257" s="48">
        <f>IF(OR($A257="",$B257="",$C257=""),"",'OddsRatio_working_3-way'!J256)</f>
        <v>2.9084631537695533</v>
      </c>
      <c r="N257" s="49">
        <f t="shared" si="73"/>
        <v>38.812009637363317</v>
      </c>
      <c r="O257" s="50">
        <f t="shared" si="74"/>
        <v>26.811638969543456</v>
      </c>
      <c r="P257" s="50">
        <f t="shared" si="75"/>
        <v>34.376351393093223</v>
      </c>
      <c r="Q257" t="s">
        <v>320</v>
      </c>
      <c r="R257" t="s">
        <v>321</v>
      </c>
      <c r="S257" s="40">
        <v>44177</v>
      </c>
      <c r="T257" s="52">
        <v>100</v>
      </c>
      <c r="U257" s="52">
        <f t="shared" ref="U257:U320" si="76">(1/A257)*((T257*A257)-T257)</f>
        <v>59.677419354838712</v>
      </c>
      <c r="V257" s="52">
        <f t="shared" ref="V257:V320" si="77">(1/B257)*((T257*B257)-T257)</f>
        <v>72.14484679665739</v>
      </c>
      <c r="W257" s="52">
        <f t="shared" ref="W257:W320" si="78">(1/C257)*((T257*C257)-T257)</f>
        <v>64.285714285714292</v>
      </c>
      <c r="X257" s="52">
        <f t="shared" ref="X257:X320" si="79">((1/B257)+(1/C257))*T257</f>
        <v>63.569438917628339</v>
      </c>
      <c r="Y257" s="52">
        <f t="shared" ref="Y257:Y320" si="80">((1/A257)+(1/C257))*T257</f>
        <v>76.036866359447004</v>
      </c>
      <c r="Z257" s="52">
        <f t="shared" ref="Z257:Z320" si="81">((1/A257)+(1/B257))*T257</f>
        <v>68.177733848503919</v>
      </c>
      <c r="AA257" s="52">
        <f t="shared" ref="AA257:AA320" si="82">U257-X257</f>
        <v>-3.8920195627896277</v>
      </c>
      <c r="AB257" s="52">
        <f t="shared" ref="AB257:AB320" si="83">V257-Y257</f>
        <v>-3.8920195627896135</v>
      </c>
      <c r="AC257" s="52">
        <f t="shared" ref="AC257:AC320" si="84">W257-Z257</f>
        <v>-3.8920195627896277</v>
      </c>
      <c r="AF257">
        <v>2.16</v>
      </c>
      <c r="AG257">
        <v>1.72</v>
      </c>
      <c r="AH257" s="42" t="s">
        <v>485</v>
      </c>
    </row>
    <row r="258" spans="1:34" ht="15" x14ac:dyDescent="0.25">
      <c r="A258">
        <v>4.28</v>
      </c>
      <c r="B258">
        <v>3.93</v>
      </c>
      <c r="C258">
        <v>1.81</v>
      </c>
      <c r="D258" s="45">
        <f t="shared" si="72"/>
        <v>4.0583973867039269E-2</v>
      </c>
      <c r="E258" s="46">
        <f>IF(OR($A258="",$B258="",$C258=""),"",A258*'MPTO_working_3-way'!$I257)</f>
        <v>4.4536994081509285</v>
      </c>
      <c r="F258" s="47">
        <f>IF(OR($A258="",$B258="",$C258=""),"",B258*'MPTO_working_3-way'!$I257)</f>
        <v>4.0894950172974642</v>
      </c>
      <c r="G258" s="48">
        <f>IF(OR($A258="",$B258="",$C258=""),"",C258*'MPTO_working_3-way'!$I257)</f>
        <v>1.8834569926993412</v>
      </c>
      <c r="H258" s="46">
        <f>IF(OR($A258="",$B258="",$C258=""),"",'MPTO_working_3-way'!E257)</f>
        <v>4.543041188552273</v>
      </c>
      <c r="I258" s="47">
        <f>IF(OR($A258="",$B258="",$C258=""),"",'MPTO_working_3-way'!F257)</f>
        <v>4.1506704166322805</v>
      </c>
      <c r="J258" s="48">
        <f>IF(OR($A258="",$B258="",$C258=""),"",'MPTO_working_3-way'!G257)</f>
        <v>1.8554314720317204</v>
      </c>
      <c r="K258" s="46">
        <f>IF(OR($A258="",$B258="",$C258=""),"",'OddsRatio_working_3-way'!H257)</f>
        <v>4.5054588285755024</v>
      </c>
      <c r="L258" s="47">
        <f>IF(OR($A258="",$B258="",$C258=""),"",'OddsRatio_working_3-way'!I257)</f>
        <v>4.1314007218677515</v>
      </c>
      <c r="M258" s="48">
        <f>IF(OR($A258="",$B258="",$C258=""),"",'OddsRatio_working_3-way'!J257)</f>
        <v>1.8656773326665108</v>
      </c>
      <c r="N258" s="49">
        <f t="shared" si="73"/>
        <v>22.453244109152319</v>
      </c>
      <c r="O258" s="50">
        <f t="shared" si="74"/>
        <v>24.452896892410163</v>
      </c>
      <c r="P258" s="50">
        <f t="shared" si="75"/>
        <v>53.093858998437526</v>
      </c>
      <c r="Q258" t="s">
        <v>322</v>
      </c>
      <c r="R258" t="s">
        <v>323</v>
      </c>
      <c r="S258" s="40">
        <v>44177</v>
      </c>
      <c r="T258" s="52">
        <v>100</v>
      </c>
      <c r="U258" s="52">
        <f t="shared" si="76"/>
        <v>76.635514018691595</v>
      </c>
      <c r="V258" s="52">
        <f t="shared" si="77"/>
        <v>74.554707379134854</v>
      </c>
      <c r="W258" s="52">
        <f t="shared" si="78"/>
        <v>44.751381215469614</v>
      </c>
      <c r="X258" s="52">
        <f t="shared" si="79"/>
        <v>80.693911405395525</v>
      </c>
      <c r="Y258" s="52">
        <f t="shared" si="80"/>
        <v>78.613104765838798</v>
      </c>
      <c r="Z258" s="52">
        <f t="shared" si="81"/>
        <v>48.809778602173552</v>
      </c>
      <c r="AA258" s="52">
        <f t="shared" si="82"/>
        <v>-4.0583973867039305</v>
      </c>
      <c r="AB258" s="52">
        <f t="shared" si="83"/>
        <v>-4.0583973867039447</v>
      </c>
      <c r="AC258" s="52">
        <f t="shared" si="84"/>
        <v>-4.0583973867039376</v>
      </c>
      <c r="AF258">
        <v>1.5</v>
      </c>
      <c r="AG258">
        <v>2.61</v>
      </c>
      <c r="AH258" s="42" t="s">
        <v>487</v>
      </c>
    </row>
    <row r="259" spans="1:34" ht="15" x14ac:dyDescent="0.25">
      <c r="A259">
        <v>2.08</v>
      </c>
      <c r="B259">
        <v>3.58</v>
      </c>
      <c r="C259">
        <v>3.58</v>
      </c>
      <c r="D259" s="45">
        <f t="shared" si="72"/>
        <v>3.9428448646325664E-2</v>
      </c>
      <c r="E259" s="46">
        <f>IF(OR($A259="",$B259="",$C259=""),"",A259*'MPTO_working_3-way'!$I258)</f>
        <v>2.1620111731843576</v>
      </c>
      <c r="F259" s="47">
        <f>IF(OR($A259="",$B259="",$C259=""),"",B259*'MPTO_working_3-way'!$I258)</f>
        <v>3.7211538461538458</v>
      </c>
      <c r="G259" s="48">
        <f>IF(OR($A259="",$B259="",$C259=""),"",C259*'MPTO_working_3-way'!$I258)</f>
        <v>3.7211538461538458</v>
      </c>
      <c r="H259" s="46">
        <f>IF(OR($A259="",$B259="",$C259=""),"",'MPTO_working_3-way'!E258)</f>
        <v>2.1384591821105836</v>
      </c>
      <c r="I259" s="47">
        <f>IF(OR($A259="",$B259="",$C259=""),"",'MPTO_working_3-way'!F258)</f>
        <v>3.756760392842728</v>
      </c>
      <c r="J259" s="48">
        <f>IF(OR($A259="",$B259="",$C259=""),"",'MPTO_working_3-way'!G258)</f>
        <v>3.756760392842728</v>
      </c>
      <c r="K259" s="46">
        <f>IF(OR($A259="",$B259="",$C259=""),"",'OddsRatio_working_3-way'!H258)</f>
        <v>2.1479272590981666</v>
      </c>
      <c r="L259" s="47">
        <f>IF(OR($A259="",$B259="",$C259=""),"",'OddsRatio_working_3-way'!I258)</f>
        <v>3.742270674512286</v>
      </c>
      <c r="M259" s="48">
        <f>IF(OR($A259="",$B259="",$C259=""),"",'OddsRatio_working_3-way'!J258)</f>
        <v>3.742270674512286</v>
      </c>
      <c r="N259" s="49">
        <f t="shared" si="73"/>
        <v>46.253229974160206</v>
      </c>
      <c r="O259" s="50">
        <f t="shared" si="74"/>
        <v>26.873385012919897</v>
      </c>
      <c r="P259" s="50">
        <f t="shared" si="75"/>
        <v>26.873385012919897</v>
      </c>
      <c r="Q259" t="s">
        <v>324</v>
      </c>
      <c r="R259" t="s">
        <v>325</v>
      </c>
      <c r="S259" s="40">
        <v>44177</v>
      </c>
      <c r="T259" s="52">
        <v>100</v>
      </c>
      <c r="U259" s="52">
        <f t="shared" si="76"/>
        <v>51.92307692307692</v>
      </c>
      <c r="V259" s="52">
        <f t="shared" si="77"/>
        <v>72.067039106145245</v>
      </c>
      <c r="W259" s="52">
        <f t="shared" si="78"/>
        <v>72.067039106145245</v>
      </c>
      <c r="X259" s="52">
        <f t="shared" si="79"/>
        <v>55.865921787709496</v>
      </c>
      <c r="Y259" s="52">
        <f t="shared" si="80"/>
        <v>76.009883970777821</v>
      </c>
      <c r="Z259" s="52">
        <f t="shared" si="81"/>
        <v>76.009883970777821</v>
      </c>
      <c r="AA259" s="52">
        <f t="shared" si="82"/>
        <v>-3.9428448646325762</v>
      </c>
      <c r="AB259" s="52">
        <f t="shared" si="83"/>
        <v>-3.9428448646325762</v>
      </c>
      <c r="AC259" s="52">
        <f t="shared" si="84"/>
        <v>-3.9428448646325762</v>
      </c>
      <c r="AF259">
        <v>1.95</v>
      </c>
      <c r="AG259">
        <v>1.9</v>
      </c>
      <c r="AH259" s="42" t="s">
        <v>508</v>
      </c>
    </row>
    <row r="260" spans="1:34" ht="15" x14ac:dyDescent="0.25">
      <c r="A260">
        <v>2.1</v>
      </c>
      <c r="B260">
        <v>3.72</v>
      </c>
      <c r="C260">
        <v>3.38</v>
      </c>
      <c r="D260" s="45">
        <f t="shared" si="72"/>
        <v>4.0865668657231957E-2</v>
      </c>
      <c r="E260" s="46">
        <f>IF(OR($A260="",$B260="",$C260=""),"",A260*'MPTO_working_3-way'!$I259)</f>
        <v>2.1858179041801873</v>
      </c>
      <c r="F260" s="47">
        <f>IF(OR($A260="",$B260="",$C260=""),"",B260*'MPTO_working_3-way'!$I259)</f>
        <v>3.872020287404903</v>
      </c>
      <c r="G260" s="48">
        <f>IF(OR($A260="",$B260="",$C260=""),"",C260*'MPTO_working_3-way'!$I259)</f>
        <v>3.5181259600614441</v>
      </c>
      <c r="H260" s="46">
        <f>IF(OR($A260="",$B260="",$C260=""),"",'MPTO_working_3-way'!E259)</f>
        <v>2.1618415709289076</v>
      </c>
      <c r="I260" s="47">
        <f>IF(OR($A260="",$B260="",$C260=""),"",'MPTO_working_3-way'!F259)</f>
        <v>3.918567239311876</v>
      </c>
      <c r="J260" s="48">
        <f>IF(OR($A260="",$B260="",$C260=""),"",'MPTO_working_3-way'!G259)</f>
        <v>3.54313287674174</v>
      </c>
      <c r="K260" s="46">
        <f>IF(OR($A260="",$B260="",$C260=""),"",'OddsRatio_working_3-way'!H259)</f>
        <v>2.1715755851582204</v>
      </c>
      <c r="L260" s="47">
        <f>IF(OR($A260="",$B260="",$C260=""),"",'OddsRatio_working_3-way'!I259)</f>
        <v>3.8969869014821437</v>
      </c>
      <c r="M260" s="48">
        <f>IF(OR($A260="",$B260="",$C260=""),"",'OddsRatio_working_3-way'!J259)</f>
        <v>3.5348635387968752</v>
      </c>
      <c r="N260" s="49">
        <f t="shared" si="73"/>
        <v>45.749465135571754</v>
      </c>
      <c r="O260" s="50">
        <f t="shared" si="74"/>
        <v>25.826310963629219</v>
      </c>
      <c r="P260" s="50">
        <f t="shared" si="75"/>
        <v>28.424223900799024</v>
      </c>
      <c r="Q260" t="s">
        <v>326</v>
      </c>
      <c r="R260" t="s">
        <v>327</v>
      </c>
      <c r="S260" s="40">
        <v>44177</v>
      </c>
      <c r="T260" s="52">
        <v>100</v>
      </c>
      <c r="U260" s="52">
        <f t="shared" si="76"/>
        <v>52.38095238095238</v>
      </c>
      <c r="V260" s="52">
        <f t="shared" si="77"/>
        <v>73.118279569892465</v>
      </c>
      <c r="W260" s="52">
        <f t="shared" si="78"/>
        <v>70.414201183431956</v>
      </c>
      <c r="X260" s="52">
        <f t="shared" si="79"/>
        <v>56.467519246675565</v>
      </c>
      <c r="Y260" s="52">
        <f t="shared" si="80"/>
        <v>77.204846435615664</v>
      </c>
      <c r="Z260" s="52">
        <f t="shared" si="81"/>
        <v>74.500768049155141</v>
      </c>
      <c r="AA260" s="52">
        <f t="shared" si="82"/>
        <v>-4.0865668657231851</v>
      </c>
      <c r="AB260" s="52">
        <f t="shared" si="83"/>
        <v>-4.0865668657231993</v>
      </c>
      <c r="AC260" s="52">
        <f t="shared" si="84"/>
        <v>-4.0865668657231851</v>
      </c>
      <c r="AF260">
        <v>1.75</v>
      </c>
      <c r="AG260">
        <v>2.12</v>
      </c>
      <c r="AH260" s="42" t="s">
        <v>482</v>
      </c>
    </row>
    <row r="261" spans="1:34" ht="15" x14ac:dyDescent="0.25">
      <c r="A261">
        <v>2.83</v>
      </c>
      <c r="B261">
        <v>3.46</v>
      </c>
      <c r="C261">
        <v>2.52</v>
      </c>
      <c r="D261" s="45">
        <f t="shared" ref="D261:D324" si="85">IF(OR($A261="",$B261="",$C261=""),"",(1/A261)+(1/B261)+(1/C261)-1)</f>
        <v>3.9199628325223168E-2</v>
      </c>
      <c r="E261" s="46">
        <f>IF(OR($A261="",$B261="",$C261=""),"",A261*'MPTO_working_3-way'!$I260)</f>
        <v>2.9409349481603817</v>
      </c>
      <c r="F261" s="47">
        <f>IF(OR($A261="",$B261="",$C261=""),"",B261*'MPTO_working_3-way'!$I260)</f>
        <v>3.5956307140052721</v>
      </c>
      <c r="G261" s="48">
        <f>IF(OR($A261="",$B261="",$C261=""),"",C261*'MPTO_working_3-way'!$I260)</f>
        <v>2.6187830633795626</v>
      </c>
      <c r="H261" s="46">
        <f>IF(OR($A261="",$B261="",$C261=""),"",'MPTO_working_3-way'!E260)</f>
        <v>2.9386669554546634</v>
      </c>
      <c r="I261" s="47">
        <f>IF(OR($A261="",$B261="",$C261=""),"",'MPTO_working_3-way'!F260)</f>
        <v>3.6238344164465057</v>
      </c>
      <c r="J261" s="48">
        <f>IF(OR($A261="",$B261="",$C261=""),"",'MPTO_working_3-way'!G260)</f>
        <v>2.6058030699374295</v>
      </c>
      <c r="K261" s="46">
        <f>IF(OR($A261="",$B261="",$C261=""),"",'OddsRatio_working_3-way'!H260)</f>
        <v>2.9407318147645412</v>
      </c>
      <c r="L261" s="47">
        <f>IF(OR($A261="",$B261="",$C261=""),"",'OddsRatio_working_3-way'!I260)</f>
        <v>3.6088526034539732</v>
      </c>
      <c r="M261" s="48">
        <f>IF(OR($A261="",$B261="",$C261=""),"",'OddsRatio_working_3-way'!J260)</f>
        <v>2.6119739663618047</v>
      </c>
      <c r="N261" s="49">
        <f t="shared" si="73"/>
        <v>34.002792228557169</v>
      </c>
      <c r="O261" s="50">
        <f t="shared" si="74"/>
        <v>27.811532371912367</v>
      </c>
      <c r="P261" s="50">
        <f t="shared" si="75"/>
        <v>38.185675399530467</v>
      </c>
      <c r="Q261" t="s">
        <v>328</v>
      </c>
      <c r="R261" t="s">
        <v>329</v>
      </c>
      <c r="S261" s="40">
        <v>44177</v>
      </c>
      <c r="T261" s="52">
        <v>100</v>
      </c>
      <c r="U261" s="52">
        <f t="shared" si="76"/>
        <v>64.664310954063609</v>
      </c>
      <c r="V261" s="52">
        <f t="shared" si="77"/>
        <v>71.098265895953759</v>
      </c>
      <c r="W261" s="52">
        <f t="shared" si="78"/>
        <v>60.317460317460316</v>
      </c>
      <c r="X261" s="52">
        <f t="shared" si="79"/>
        <v>68.584273786585925</v>
      </c>
      <c r="Y261" s="52">
        <f t="shared" si="80"/>
        <v>75.018228728476075</v>
      </c>
      <c r="Z261" s="52">
        <f t="shared" si="81"/>
        <v>64.237423149982646</v>
      </c>
      <c r="AA261" s="52">
        <f t="shared" si="82"/>
        <v>-3.9199628325223159</v>
      </c>
      <c r="AB261" s="52">
        <f t="shared" si="83"/>
        <v>-3.9199628325223159</v>
      </c>
      <c r="AC261" s="52">
        <f t="shared" si="84"/>
        <v>-3.9199628325223301</v>
      </c>
      <c r="AF261">
        <v>1.97</v>
      </c>
      <c r="AG261">
        <v>1.88</v>
      </c>
      <c r="AH261" s="42" t="s">
        <v>491</v>
      </c>
    </row>
    <row r="262" spans="1:34" ht="15" x14ac:dyDescent="0.25">
      <c r="A262">
        <v>2.21</v>
      </c>
      <c r="B262">
        <v>3.61</v>
      </c>
      <c r="C262">
        <v>3.24</v>
      </c>
      <c r="D262" s="45">
        <f t="shared" si="85"/>
        <v>3.8138973340754889E-2</v>
      </c>
      <c r="E262" s="46">
        <f>IF(OR($A262="",$B262="",$C262=""),"",A262*'MPTO_working_3-way'!$I261)</f>
        <v>2.2942871310830681</v>
      </c>
      <c r="F262" s="47">
        <f>IF(OR($A262="",$B262="",$C262=""),"",B262*'MPTO_working_3-way'!$I261)</f>
        <v>3.7476816937601249</v>
      </c>
      <c r="G262" s="48">
        <f>IF(OR($A262="",$B262="",$C262=""),"",C262*'MPTO_working_3-way'!$I261)</f>
        <v>3.3635702736240463</v>
      </c>
      <c r="H262" s="46">
        <f>IF(OR($A262="",$B262="",$C262=""),"",'MPTO_working_3-way'!E261)</f>
        <v>2.2738864552402838</v>
      </c>
      <c r="I262" s="47">
        <f>IF(OR($A262="",$B262="",$C262=""),"",'MPTO_working_3-way'!F261)</f>
        <v>3.7836462759541876</v>
      </c>
      <c r="J262" s="48">
        <f>IF(OR($A262="",$B262="",$C262=""),"",'MPTO_working_3-way'!G261)</f>
        <v>3.3791891075490788</v>
      </c>
      <c r="K262" s="46">
        <f>IF(OR($A262="",$B262="",$C262=""),"",'OddsRatio_working_3-way'!H261)</f>
        <v>2.2824762533011662</v>
      </c>
      <c r="L262" s="47">
        <f>IF(OR($A262="",$B262="",$C262=""),"",'OddsRatio_working_3-way'!I261)</f>
        <v>3.7663330753025153</v>
      </c>
      <c r="M262" s="48">
        <f>IF(OR($A262="",$B262="",$C262=""),"",'OddsRatio_working_3-way'!J261)</f>
        <v>3.3741709152021602</v>
      </c>
      <c r="N262" s="49">
        <f t="shared" si="73"/>
        <v>43.586523519744816</v>
      </c>
      <c r="O262" s="50">
        <f t="shared" si="74"/>
        <v>26.68316259796012</v>
      </c>
      <c r="P262" s="50">
        <f t="shared" si="75"/>
        <v>29.730313882295068</v>
      </c>
      <c r="Q262" t="s">
        <v>330</v>
      </c>
      <c r="R262" t="s">
        <v>331</v>
      </c>
      <c r="S262" s="40">
        <v>44177</v>
      </c>
      <c r="T262" s="52">
        <v>100</v>
      </c>
      <c r="U262" s="52">
        <f t="shared" si="76"/>
        <v>54.751131221719454</v>
      </c>
      <c r="V262" s="52">
        <f t="shared" si="77"/>
        <v>72.29916897506925</v>
      </c>
      <c r="W262" s="52">
        <f t="shared" si="78"/>
        <v>69.135802469135797</v>
      </c>
      <c r="X262" s="52">
        <f t="shared" si="79"/>
        <v>58.565028555794953</v>
      </c>
      <c r="Y262" s="52">
        <f t="shared" si="80"/>
        <v>76.113066309144742</v>
      </c>
      <c r="Z262" s="52">
        <f t="shared" si="81"/>
        <v>72.949699803211288</v>
      </c>
      <c r="AA262" s="52">
        <f t="shared" si="82"/>
        <v>-3.8138973340754987</v>
      </c>
      <c r="AB262" s="52">
        <f t="shared" si="83"/>
        <v>-3.8138973340754916</v>
      </c>
      <c r="AC262" s="52">
        <f t="shared" si="84"/>
        <v>-3.8138973340754916</v>
      </c>
      <c r="AF262">
        <v>1.85</v>
      </c>
      <c r="AG262">
        <v>2.0099999999999998</v>
      </c>
      <c r="AH262" s="42" t="s">
        <v>485</v>
      </c>
    </row>
    <row r="263" spans="1:34" ht="15" x14ac:dyDescent="0.25">
      <c r="A263">
        <v>2.91</v>
      </c>
      <c r="B263">
        <v>3.61</v>
      </c>
      <c r="C263">
        <v>2.4900000000000002</v>
      </c>
      <c r="D263" s="45">
        <f t="shared" si="85"/>
        <v>2.2257347635967539E-2</v>
      </c>
      <c r="E263" s="46">
        <f>IF(OR($A263="",$B263="",$C263=""),"",A263*'MPTO_working_3-way'!$I262)</f>
        <v>2.9747688816206659</v>
      </c>
      <c r="F263" s="47">
        <f>IF(OR($A263="",$B263="",$C263=""),"",B263*'MPTO_working_3-way'!$I262)</f>
        <v>3.6903490249658426</v>
      </c>
      <c r="G263" s="48">
        <f>IF(OR($A263="",$B263="",$C263=""),"",C263*'MPTO_working_3-way'!$I262)</f>
        <v>2.5454207956135595</v>
      </c>
      <c r="H263" s="46">
        <f>IF(OR($A263="",$B263="",$C263=""),"",'MPTO_working_3-way'!E262)</f>
        <v>2.9742121311456402</v>
      </c>
      <c r="I263" s="47">
        <f>IF(OR($A263="",$B263="",$C263=""),"",'MPTO_working_3-way'!F262)</f>
        <v>3.7093474845476346</v>
      </c>
      <c r="J263" s="48">
        <f>IF(OR($A263="",$B263="",$C263=""),"",'MPTO_working_3-way'!G262)</f>
        <v>2.536865026035704</v>
      </c>
      <c r="K263" s="46">
        <f>IF(OR($A263="",$B263="",$C263=""),"",'OddsRatio_working_3-way'!H262)</f>
        <v>2.9752459273634289</v>
      </c>
      <c r="L263" s="47">
        <f>IF(OR($A263="",$B263="",$C263=""),"",'OddsRatio_working_3-way'!I262)</f>
        <v>3.6991580473395538</v>
      </c>
      <c r="M263" s="48">
        <f>IF(OR($A263="",$B263="",$C263=""),"",'OddsRatio_working_3-way'!J262)</f>
        <v>2.5408986553777533</v>
      </c>
      <c r="N263" s="49">
        <f t="shared" si="73"/>
        <v>33.616056903728129</v>
      </c>
      <c r="O263" s="50">
        <f t="shared" si="74"/>
        <v>27.09770791962573</v>
      </c>
      <c r="P263" s="50">
        <f t="shared" si="75"/>
        <v>39.28623517664613</v>
      </c>
      <c r="Q263" t="s">
        <v>332</v>
      </c>
      <c r="R263" t="s">
        <v>333</v>
      </c>
      <c r="S263" s="40">
        <v>44177</v>
      </c>
      <c r="T263" s="52">
        <v>100</v>
      </c>
      <c r="U263" s="52">
        <f t="shared" si="76"/>
        <v>65.635738831615114</v>
      </c>
      <c r="V263" s="52">
        <f t="shared" si="77"/>
        <v>72.29916897506925</v>
      </c>
      <c r="W263" s="52">
        <f t="shared" si="78"/>
        <v>59.839357429718881</v>
      </c>
      <c r="X263" s="52">
        <f t="shared" si="79"/>
        <v>67.861473595211862</v>
      </c>
      <c r="Y263" s="52">
        <f t="shared" si="80"/>
        <v>74.524903738665998</v>
      </c>
      <c r="Z263" s="52">
        <f t="shared" si="81"/>
        <v>62.065092193315628</v>
      </c>
      <c r="AA263" s="52">
        <f t="shared" si="82"/>
        <v>-2.2257347635967477</v>
      </c>
      <c r="AB263" s="52">
        <f t="shared" si="83"/>
        <v>-2.2257347635967477</v>
      </c>
      <c r="AC263" s="52">
        <f t="shared" si="84"/>
        <v>-2.2257347635967477</v>
      </c>
      <c r="AF263">
        <v>1.81</v>
      </c>
      <c r="AG263">
        <v>2.1</v>
      </c>
      <c r="AH263" s="42" t="s">
        <v>482</v>
      </c>
    </row>
    <row r="264" spans="1:34" ht="15" x14ac:dyDescent="0.25">
      <c r="A264">
        <v>2.62</v>
      </c>
      <c r="B264">
        <v>3.33</v>
      </c>
      <c r="C264">
        <v>2.94</v>
      </c>
      <c r="D264" s="45">
        <f t="shared" si="85"/>
        <v>2.2115744035046125E-2</v>
      </c>
      <c r="E264" s="46">
        <f>IF(OR($A264="",$B264="",$C264=""),"",A264*'MPTO_working_3-way'!$I263)</f>
        <v>2.6779432493718209</v>
      </c>
      <c r="F264" s="47">
        <f>IF(OR($A264="",$B264="",$C264=""),"",B264*'MPTO_working_3-way'!$I263)</f>
        <v>3.4036454276367039</v>
      </c>
      <c r="G264" s="48">
        <f>IF(OR($A264="",$B264="",$C264=""),"",C264*'MPTO_working_3-way'!$I263)</f>
        <v>3.0050202874630356</v>
      </c>
      <c r="H264" s="46">
        <f>IF(OR($A264="",$B264="",$C264=""),"",'MPTO_working_3-way'!E263)</f>
        <v>2.671600402786845</v>
      </c>
      <c r="I264" s="47">
        <f>IF(OR($A264="",$B264="",$C264=""),"",'MPTO_working_3-way'!F263)</f>
        <v>3.4138036772256792</v>
      </c>
      <c r="J264" s="48">
        <f>IF(OR($A264="",$B264="",$C264=""),"",'MPTO_working_3-way'!G263)</f>
        <v>3.005131504768082</v>
      </c>
      <c r="K264" s="46">
        <f>IF(OR($A264="",$B264="",$C264=""),"",'OddsRatio_working_3-way'!H263)</f>
        <v>2.6746135598537037</v>
      </c>
      <c r="L264" s="47">
        <f>IF(OR($A264="",$B264="",$C264=""),"",'OddsRatio_working_3-way'!I263)</f>
        <v>3.4085491323821784</v>
      </c>
      <c r="M264" s="48">
        <f>IF(OR($A264="",$B264="",$C264=""),"",'OddsRatio_working_3-way'!J263)</f>
        <v>3.00540142352851</v>
      </c>
      <c r="N264" s="49">
        <f t="shared" si="73"/>
        <v>37.342090809227386</v>
      </c>
      <c r="O264" s="50">
        <f t="shared" si="74"/>
        <v>29.380263639692416</v>
      </c>
      <c r="P264" s="50">
        <f t="shared" si="75"/>
        <v>33.277645551080184</v>
      </c>
      <c r="Q264" t="s">
        <v>334</v>
      </c>
      <c r="R264" t="s">
        <v>335</v>
      </c>
      <c r="S264" s="40">
        <v>44177</v>
      </c>
      <c r="T264" s="52">
        <v>100</v>
      </c>
      <c r="U264" s="52">
        <f t="shared" si="76"/>
        <v>61.832061068702288</v>
      </c>
      <c r="V264" s="52">
        <f t="shared" si="77"/>
        <v>69.969969969969966</v>
      </c>
      <c r="W264" s="52">
        <f t="shared" si="78"/>
        <v>65.986394557823132</v>
      </c>
      <c r="X264" s="52">
        <f t="shared" si="79"/>
        <v>64.043635472206901</v>
      </c>
      <c r="Y264" s="52">
        <f t="shared" si="80"/>
        <v>72.181544373474566</v>
      </c>
      <c r="Z264" s="52">
        <f t="shared" si="81"/>
        <v>68.197968961327732</v>
      </c>
      <c r="AA264" s="52">
        <f t="shared" si="82"/>
        <v>-2.2115744035046134</v>
      </c>
      <c r="AB264" s="52">
        <f t="shared" si="83"/>
        <v>-2.2115744035045992</v>
      </c>
      <c r="AC264" s="52">
        <f t="shared" si="84"/>
        <v>-2.2115744035045992</v>
      </c>
      <c r="AF264">
        <v>2.0699999999999998</v>
      </c>
      <c r="AG264">
        <v>1.85</v>
      </c>
      <c r="AH264" s="42" t="s">
        <v>489</v>
      </c>
    </row>
    <row r="265" spans="1:34" ht="15" x14ac:dyDescent="0.25">
      <c r="A265">
        <v>3.31</v>
      </c>
      <c r="B265">
        <v>3.08</v>
      </c>
      <c r="C265">
        <v>2.42</v>
      </c>
      <c r="D265" s="45">
        <f t="shared" si="85"/>
        <v>4.0013268796569967E-2</v>
      </c>
      <c r="E265" s="46">
        <f>IF(OR($A265="",$B265="",$C265=""),"",A265*'MPTO_working_3-way'!$I264)</f>
        <v>3.4424439197166468</v>
      </c>
      <c r="F265" s="47">
        <f>IF(OR($A265="",$B265="",$C265=""),"",B265*'MPTO_working_3-way'!$I264)</f>
        <v>3.2032408678934354</v>
      </c>
      <c r="G265" s="48">
        <f>IF(OR($A265="",$B265="",$C265=""),"",C265*'MPTO_working_3-way'!$I264)</f>
        <v>2.5168321104876994</v>
      </c>
      <c r="H265" s="46">
        <f>IF(OR($A265="",$B265="",$C265=""),"",'MPTO_working_3-way'!E264)</f>
        <v>3.4628790935516007</v>
      </c>
      <c r="I265" s="47">
        <f>IF(OR($A265="",$B265="",$C265=""),"",'MPTO_working_3-way'!F264)</f>
        <v>3.2119477424701262</v>
      </c>
      <c r="J265" s="48">
        <f>IF(OR($A265="",$B265="",$C265=""),"",'MPTO_working_3-way'!G264)</f>
        <v>2.5007165538812837</v>
      </c>
      <c r="K265" s="46">
        <f>IF(OR($A265="",$B265="",$C265=""),"",'OddsRatio_working_3-way'!H264)</f>
        <v>3.4529596740462147</v>
      </c>
      <c r="L265" s="47">
        <f>IF(OR($A265="",$B265="",$C265=""),"",'OddsRatio_working_3-way'!I264)</f>
        <v>3.208725593946375</v>
      </c>
      <c r="M265" s="48">
        <f>IF(OR($A265="",$B265="",$C265=""),"",'OddsRatio_working_3-way'!J264)</f>
        <v>2.5078799727903132</v>
      </c>
      <c r="N265" s="49">
        <f t="shared" ref="N265:N328" si="86">(1/E265)* 100</f>
        <v>29.049129726485468</v>
      </c>
      <c r="O265" s="50">
        <f t="shared" ref="O265:O328" si="87">(1/F265)* 100</f>
        <v>31.2183829203464</v>
      </c>
      <c r="P265" s="50">
        <f t="shared" ref="P265:P328" si="88">(1/G265)* 100</f>
        <v>39.732487353168146</v>
      </c>
      <c r="Q265" t="s">
        <v>336</v>
      </c>
      <c r="R265" t="s">
        <v>337</v>
      </c>
      <c r="S265" s="40">
        <v>44177</v>
      </c>
      <c r="T265" s="52">
        <v>100</v>
      </c>
      <c r="U265" s="52">
        <f t="shared" si="76"/>
        <v>69.78851963746223</v>
      </c>
      <c r="V265" s="52">
        <f t="shared" si="77"/>
        <v>67.532467532467535</v>
      </c>
      <c r="W265" s="52">
        <f t="shared" si="78"/>
        <v>58.677685950413228</v>
      </c>
      <c r="X265" s="52">
        <f t="shared" si="79"/>
        <v>73.789846517119244</v>
      </c>
      <c r="Y265" s="52">
        <f t="shared" si="80"/>
        <v>71.533794412124536</v>
      </c>
      <c r="Z265" s="52">
        <f t="shared" si="81"/>
        <v>62.679012830070221</v>
      </c>
      <c r="AA265" s="52">
        <f t="shared" si="82"/>
        <v>-4.0013268796570145</v>
      </c>
      <c r="AB265" s="52">
        <f t="shared" si="83"/>
        <v>-4.0013268796570003</v>
      </c>
      <c r="AC265" s="52">
        <f t="shared" si="84"/>
        <v>-4.0013268796569932</v>
      </c>
      <c r="AF265">
        <v>2.4900000000000002</v>
      </c>
      <c r="AG265">
        <v>1.56</v>
      </c>
      <c r="AH265" s="42" t="s">
        <v>487</v>
      </c>
    </row>
    <row r="266" spans="1:34" ht="15" x14ac:dyDescent="0.25">
      <c r="A266">
        <v>1.87</v>
      </c>
      <c r="B266">
        <v>3.14</v>
      </c>
      <c r="C266">
        <v>5.29</v>
      </c>
      <c r="D266" s="45">
        <f t="shared" si="85"/>
        <v>4.226661269258436E-2</v>
      </c>
      <c r="E266" s="46">
        <f>IF(OR($A266="",$B266="",$C266=""),"",A266*'MPTO_working_3-way'!$I265)</f>
        <v>1.9490385657351328</v>
      </c>
      <c r="F266" s="47">
        <f>IF(OR($A266="",$B266="",$C266=""),"",B266*'MPTO_working_3-way'!$I265)</f>
        <v>3.2727171638547152</v>
      </c>
      <c r="G266" s="48">
        <f>IF(OR($A266="",$B266="",$C266=""),"",C266*'MPTO_working_3-way'!$I265)</f>
        <v>5.5135903811437714</v>
      </c>
      <c r="H266" s="46">
        <f>IF(OR($A266="",$B266="",$C266=""),"",'MPTO_working_3-way'!E265)</f>
        <v>1.9206005030367326</v>
      </c>
      <c r="I266" s="47">
        <f>IF(OR($A266="",$B266="",$C266=""),"",'MPTO_working_3-way'!F265)</f>
        <v>3.2853403512379167</v>
      </c>
      <c r="J266" s="48">
        <f>IF(OR($A266="",$B266="",$C266=""),"",'MPTO_working_3-way'!G265)</f>
        <v>5.7160153502629827</v>
      </c>
      <c r="K266" s="46">
        <f>IF(OR($A266="",$B266="",$C266=""),"",'OddsRatio_working_3-way'!H265)</f>
        <v>1.9320402760477347</v>
      </c>
      <c r="L266" s="47">
        <f>IF(OR($A266="",$B266="",$C266=""),"",'OddsRatio_working_3-way'!I265)</f>
        <v>3.2926048169450013</v>
      </c>
      <c r="M266" s="48">
        <f>IF(OR($A266="",$B266="",$C266=""),"",'OddsRatio_working_3-way'!J265)</f>
        <v>5.5959227405112415</v>
      </c>
      <c r="N266" s="49">
        <f t="shared" si="86"/>
        <v>51.30734802175774</v>
      </c>
      <c r="O266" s="50">
        <f t="shared" si="87"/>
        <v>30.55564993652451</v>
      </c>
      <c r="P266" s="50">
        <f t="shared" si="88"/>
        <v>18.137002041717761</v>
      </c>
      <c r="Q266" t="s">
        <v>338</v>
      </c>
      <c r="R266" t="s">
        <v>339</v>
      </c>
      <c r="S266" s="40">
        <v>44177</v>
      </c>
      <c r="T266" s="52">
        <v>100</v>
      </c>
      <c r="U266" s="52">
        <f t="shared" si="76"/>
        <v>46.524064171122987</v>
      </c>
      <c r="V266" s="52">
        <f t="shared" si="77"/>
        <v>68.152866242038215</v>
      </c>
      <c r="W266" s="52">
        <f t="shared" si="78"/>
        <v>81.096408317580341</v>
      </c>
      <c r="X266" s="52">
        <f t="shared" si="79"/>
        <v>50.750725440381437</v>
      </c>
      <c r="Y266" s="52">
        <f t="shared" si="80"/>
        <v>72.379527511296658</v>
      </c>
      <c r="Z266" s="52">
        <f t="shared" si="81"/>
        <v>85.32306958683877</v>
      </c>
      <c r="AA266" s="52">
        <f t="shared" si="82"/>
        <v>-4.2266612692584502</v>
      </c>
      <c r="AB266" s="52">
        <f t="shared" si="83"/>
        <v>-4.2266612692584431</v>
      </c>
      <c r="AC266" s="52">
        <f t="shared" si="84"/>
        <v>-4.2266612692584289</v>
      </c>
      <c r="AF266">
        <v>2.7</v>
      </c>
      <c r="AG266">
        <v>1.49</v>
      </c>
      <c r="AH266" s="42" t="s">
        <v>480</v>
      </c>
    </row>
    <row r="267" spans="1:34" ht="15" x14ac:dyDescent="0.25">
      <c r="A267">
        <v>3.48</v>
      </c>
      <c r="B267">
        <v>3.39</v>
      </c>
      <c r="C267">
        <v>2.19</v>
      </c>
      <c r="D267" s="45">
        <f t="shared" si="85"/>
        <v>3.8962577142753529E-2</v>
      </c>
      <c r="E267" s="46">
        <f>IF(OR($A267="",$B267="",$C267=""),"",A267*'MPTO_working_3-way'!$I266)</f>
        <v>3.6155897684567821</v>
      </c>
      <c r="F267" s="47">
        <f>IF(OR($A267="",$B267="",$C267=""),"",B267*'MPTO_working_3-way'!$I266)</f>
        <v>3.5220831365139347</v>
      </c>
      <c r="G267" s="48">
        <f>IF(OR($A267="",$B267="",$C267=""),"",C267*'MPTO_working_3-way'!$I266)</f>
        <v>2.27532804394263</v>
      </c>
      <c r="H267" s="46">
        <f>IF(OR($A267="",$B267="",$C267=""),"",'MPTO_working_3-way'!E266)</f>
        <v>3.6447293355656631</v>
      </c>
      <c r="I267" s="47">
        <f>IF(OR($A267="",$B267="",$C267=""),"",'MPTO_working_3-way'!F266)</f>
        <v>3.546127898434952</v>
      </c>
      <c r="J267" s="48">
        <f>IF(OR($A267="",$B267="",$C267=""),"",'MPTO_working_3-way'!G266)</f>
        <v>2.2541130182235443</v>
      </c>
      <c r="K267" s="46">
        <f>IF(OR($A267="",$B267="",$C267=""),"",'OddsRatio_working_3-way'!H266)</f>
        <v>3.6320041579103939</v>
      </c>
      <c r="L267" s="47">
        <f>IF(OR($A267="",$B267="",$C267=""),"",'OddsRatio_working_3-way'!I266)</f>
        <v>3.5364878779862261</v>
      </c>
      <c r="M267" s="48">
        <f>IF(OR($A267="",$B267="",$C267=""),"",'OddsRatio_working_3-way'!J266)</f>
        <v>2.2629374789973258</v>
      </c>
      <c r="N267" s="49">
        <f t="shared" si="86"/>
        <v>27.658005029337808</v>
      </c>
      <c r="O267" s="50">
        <f t="shared" si="87"/>
        <v>28.392288348700756</v>
      </c>
      <c r="P267" s="50">
        <f t="shared" si="88"/>
        <v>43.949706621961447</v>
      </c>
      <c r="Q267" t="s">
        <v>340</v>
      </c>
      <c r="R267" t="s">
        <v>341</v>
      </c>
      <c r="S267" s="40">
        <v>44177</v>
      </c>
      <c r="T267" s="52">
        <v>100</v>
      </c>
      <c r="U267" s="52">
        <f t="shared" si="76"/>
        <v>71.264367816091948</v>
      </c>
      <c r="V267" s="52">
        <f t="shared" si="77"/>
        <v>70.501474926253692</v>
      </c>
      <c r="W267" s="52">
        <f t="shared" si="78"/>
        <v>54.337899543379002</v>
      </c>
      <c r="X267" s="52">
        <f t="shared" si="79"/>
        <v>75.160625530367327</v>
      </c>
      <c r="Y267" s="52">
        <f t="shared" si="80"/>
        <v>74.397732640529043</v>
      </c>
      <c r="Z267" s="52">
        <f t="shared" si="81"/>
        <v>58.234157257654353</v>
      </c>
      <c r="AA267" s="52">
        <f t="shared" si="82"/>
        <v>-3.8962577142753787</v>
      </c>
      <c r="AB267" s="52">
        <f t="shared" si="83"/>
        <v>-3.8962577142753503</v>
      </c>
      <c r="AC267" s="52">
        <f t="shared" si="84"/>
        <v>-3.8962577142753503</v>
      </c>
      <c r="AF267">
        <v>2.21</v>
      </c>
      <c r="AG267">
        <v>1.69</v>
      </c>
      <c r="AH267" s="42" t="s">
        <v>495</v>
      </c>
    </row>
    <row r="268" spans="1:34" ht="15" x14ac:dyDescent="0.25">
      <c r="A268">
        <v>1.85</v>
      </c>
      <c r="B268">
        <v>3.2</v>
      </c>
      <c r="C268">
        <v>5.31</v>
      </c>
      <c r="D268" s="45">
        <f t="shared" si="85"/>
        <v>4.1364457678016997E-2</v>
      </c>
      <c r="E268" s="46">
        <f>IF(OR($A268="",$B268="",$C268=""),"",A268*'MPTO_working_3-way'!$I267)</f>
        <v>1.9265242467043315</v>
      </c>
      <c r="F268" s="47">
        <f>IF(OR($A268="",$B268="",$C268=""),"",B268*'MPTO_working_3-way'!$I267)</f>
        <v>3.3323662645696546</v>
      </c>
      <c r="G268" s="48">
        <f>IF(OR($A268="",$B268="",$C268=""),"",C268*'MPTO_working_3-way'!$I267)</f>
        <v>5.5296452702702696</v>
      </c>
      <c r="H268" s="46">
        <f>IF(OR($A268="",$B268="",$C268=""),"",'MPTO_working_3-way'!E267)</f>
        <v>1.898425185754806</v>
      </c>
      <c r="I268" s="47">
        <f>IF(OR($A268="",$B268="",$C268=""),"",'MPTO_working_3-way'!F267)</f>
        <v>3.3477078614990314</v>
      </c>
      <c r="J268" s="48">
        <f>IF(OR($A268="",$B268="",$C268=""),"",'MPTO_working_3-way'!G267)</f>
        <v>5.7294847415201975</v>
      </c>
      <c r="K268" s="46">
        <f>IF(OR($A268="",$B268="",$C268=""),"",'OddsRatio_working_3-way'!H267)</f>
        <v>1.9095719706922223</v>
      </c>
      <c r="L268" s="47">
        <f>IF(OR($A268="",$B268="",$C268=""),"",'OddsRatio_working_3-way'!I267)</f>
        <v>3.354186277085752</v>
      </c>
      <c r="M268" s="48">
        <f>IF(OR($A268="",$B268="",$C268=""),"",'OddsRatio_working_3-way'!J267)</f>
        <v>5.6120649337452679</v>
      </c>
      <c r="N268" s="49">
        <f t="shared" si="86"/>
        <v>51.906951169219958</v>
      </c>
      <c r="O268" s="50">
        <f t="shared" si="87"/>
        <v>30.00870614470529</v>
      </c>
      <c r="P268" s="50">
        <f t="shared" si="88"/>
        <v>18.084342686074752</v>
      </c>
      <c r="Q268" t="s">
        <v>342</v>
      </c>
      <c r="R268" t="s">
        <v>343</v>
      </c>
      <c r="S268" s="40">
        <v>44177</v>
      </c>
      <c r="T268" s="52">
        <v>100</v>
      </c>
      <c r="U268" s="52">
        <f t="shared" si="76"/>
        <v>45.945945945945937</v>
      </c>
      <c r="V268" s="52">
        <f t="shared" si="77"/>
        <v>68.75</v>
      </c>
      <c r="W268" s="52">
        <f t="shared" si="78"/>
        <v>81.16760828625236</v>
      </c>
      <c r="X268" s="52">
        <f t="shared" si="79"/>
        <v>50.08239171374764</v>
      </c>
      <c r="Y268" s="52">
        <f t="shared" si="80"/>
        <v>72.886445767801703</v>
      </c>
      <c r="Z268" s="52">
        <f t="shared" si="81"/>
        <v>85.304054054054049</v>
      </c>
      <c r="AA268" s="52">
        <f t="shared" si="82"/>
        <v>-4.1364457678017033</v>
      </c>
      <c r="AB268" s="52">
        <f t="shared" si="83"/>
        <v>-4.1364457678017033</v>
      </c>
      <c r="AC268" s="52">
        <f t="shared" si="84"/>
        <v>-4.136445767801689</v>
      </c>
      <c r="AF268">
        <v>2.57</v>
      </c>
      <c r="AG268">
        <v>1.53</v>
      </c>
      <c r="AH268" s="42" t="s">
        <v>502</v>
      </c>
    </row>
    <row r="269" spans="1:34" ht="15" x14ac:dyDescent="0.25">
      <c r="A269">
        <v>1.97</v>
      </c>
      <c r="B269">
        <v>3.4</v>
      </c>
      <c r="C269">
        <v>4.18</v>
      </c>
      <c r="D269" s="45">
        <f t="shared" si="85"/>
        <v>4.0966310017558794E-2</v>
      </c>
      <c r="E269" s="46">
        <f>IF(OR($A269="",$B269="",$C269=""),"",A269*'MPTO_working_3-way'!$I268)</f>
        <v>2.0507036307345907</v>
      </c>
      <c r="F269" s="47">
        <f>IF(OR($A269="",$B269="",$C269=""),"",B269*'MPTO_working_3-way'!$I268)</f>
        <v>3.5392854540596996</v>
      </c>
      <c r="G269" s="48">
        <f>IF(OR($A269="",$B269="",$C269=""),"",C269*'MPTO_working_3-way'!$I268)</f>
        <v>4.3512391758733955</v>
      </c>
      <c r="H269" s="46">
        <f>IF(OR($A269="",$B269="",$C269=""),"",'MPTO_working_3-way'!E268)</f>
        <v>2.0244604358163025</v>
      </c>
      <c r="I269" s="47">
        <f>IF(OR($A269="",$B269="",$C269=""),"",'MPTO_working_3-way'!F268)</f>
        <v>3.5655427468200322</v>
      </c>
      <c r="J269" s="48">
        <f>IF(OR($A269="",$B269="",$C269=""),"",'MPTO_working_3-way'!G268)</f>
        <v>4.4330365059661041</v>
      </c>
      <c r="K269" s="46">
        <f>IF(OR($A269="",$B269="",$C269=""),"",'OddsRatio_working_3-way'!H268)</f>
        <v>2.0347764019779433</v>
      </c>
      <c r="L269" s="47">
        <f>IF(OR($A269="",$B269="",$C269=""),"",'OddsRatio_working_3-way'!I268)</f>
        <v>3.5602715100485183</v>
      </c>
      <c r="M269" s="48">
        <f>IF(OR($A269="",$B269="",$C269=""),"",'OddsRatio_working_3-way'!J268)</f>
        <v>4.3923597508142862</v>
      </c>
      <c r="N269" s="49">
        <f t="shared" si="86"/>
        <v>48.763750403162156</v>
      </c>
      <c r="O269" s="50">
        <f t="shared" si="87"/>
        <v>28.254290674773369</v>
      </c>
      <c r="P269" s="50">
        <f t="shared" si="88"/>
        <v>22.981958922064464</v>
      </c>
      <c r="Q269" t="s">
        <v>344</v>
      </c>
      <c r="R269" t="s">
        <v>345</v>
      </c>
      <c r="S269" s="40">
        <v>44177</v>
      </c>
      <c r="T269" s="52">
        <v>100</v>
      </c>
      <c r="U269" s="52">
        <f t="shared" si="76"/>
        <v>49.238578680203041</v>
      </c>
      <c r="V269" s="52">
        <f t="shared" si="77"/>
        <v>70.588235294117652</v>
      </c>
      <c r="W269" s="52">
        <f t="shared" si="78"/>
        <v>76.076555023923447</v>
      </c>
      <c r="X269" s="52">
        <f t="shared" si="79"/>
        <v>53.335209681958908</v>
      </c>
      <c r="Y269" s="52">
        <f t="shared" si="80"/>
        <v>74.684866295873505</v>
      </c>
      <c r="Z269" s="52">
        <f t="shared" si="81"/>
        <v>80.173186025679314</v>
      </c>
      <c r="AA269" s="52">
        <f t="shared" si="82"/>
        <v>-4.0966310017558669</v>
      </c>
      <c r="AB269" s="52">
        <f t="shared" si="83"/>
        <v>-4.0966310017558527</v>
      </c>
      <c r="AC269" s="52">
        <f t="shared" si="84"/>
        <v>-4.0966310017558669</v>
      </c>
      <c r="AF269">
        <v>2.13</v>
      </c>
      <c r="AG269">
        <v>1.75</v>
      </c>
      <c r="AH269" s="42" t="s">
        <v>480</v>
      </c>
    </row>
    <row r="270" spans="1:34" ht="15" x14ac:dyDescent="0.25">
      <c r="A270">
        <v>3.23</v>
      </c>
      <c r="B270">
        <v>2.86</v>
      </c>
      <c r="C270">
        <v>2.63</v>
      </c>
      <c r="D270" s="45">
        <f t="shared" si="85"/>
        <v>3.9476009752293262E-2</v>
      </c>
      <c r="E270" s="46">
        <f>IF(OR($A270="",$B270="",$C270=""),"",A270*'MPTO_working_3-way'!$I269)</f>
        <v>3.3575075114999073</v>
      </c>
      <c r="F270" s="47">
        <f>IF(OR($A270="",$B270="",$C270=""),"",B270*'MPTO_working_3-way'!$I269)</f>
        <v>2.9729013878915587</v>
      </c>
      <c r="G270" s="48">
        <f>IF(OR($A270="",$B270="",$C270=""),"",C270*'MPTO_working_3-way'!$I269)</f>
        <v>2.7338219056485311</v>
      </c>
      <c r="H270" s="46">
        <f>IF(OR($A270="",$B270="",$C270=""),"",'MPTO_working_3-way'!E269)</f>
        <v>3.3733769674920029</v>
      </c>
      <c r="I270" s="47">
        <f>IF(OR($A270="",$B270="",$C270=""),"",'MPTO_working_3-way'!F269)</f>
        <v>2.9718416835558128</v>
      </c>
      <c r="J270" s="48">
        <f>IF(OR($A270="",$B270="",$C270=""),"",'MPTO_working_3-way'!G269)</f>
        <v>2.7242799796698209</v>
      </c>
      <c r="K270" s="46">
        <f>IF(OR($A270="",$B270="",$C270=""),"",'OddsRatio_working_3-way'!H269)</f>
        <v>3.3652154406161379</v>
      </c>
      <c r="L270" s="47">
        <f>IF(OR($A270="",$B270="",$C270=""),"",'OddsRatio_working_3-way'!I269)</f>
        <v>2.9727805917246704</v>
      </c>
      <c r="M270" s="48">
        <f>IF(OR($A270="",$B270="",$C270=""),"",'OddsRatio_working_3-way'!J269)</f>
        <v>2.7288346045759218</v>
      </c>
      <c r="N270" s="49">
        <f t="shared" si="86"/>
        <v>29.7839988912867</v>
      </c>
      <c r="O270" s="50">
        <f t="shared" si="87"/>
        <v>33.637173573026587</v>
      </c>
      <c r="P270" s="50">
        <f t="shared" si="88"/>
        <v>36.578827535686706</v>
      </c>
      <c r="Q270" t="s">
        <v>346</v>
      </c>
      <c r="R270" t="s">
        <v>347</v>
      </c>
      <c r="S270" s="40">
        <v>44177</v>
      </c>
      <c r="T270" s="52">
        <v>100</v>
      </c>
      <c r="U270" s="52">
        <f t="shared" si="76"/>
        <v>69.040247678018574</v>
      </c>
      <c r="V270" s="52">
        <f t="shared" si="77"/>
        <v>65.03496503496504</v>
      </c>
      <c r="W270" s="52">
        <f t="shared" si="78"/>
        <v>61.977186311787079</v>
      </c>
      <c r="X270" s="52">
        <f t="shared" si="79"/>
        <v>72.987848653247895</v>
      </c>
      <c r="Y270" s="52">
        <f t="shared" si="80"/>
        <v>68.982566010194361</v>
      </c>
      <c r="Z270" s="52">
        <f t="shared" si="81"/>
        <v>65.9247872870164</v>
      </c>
      <c r="AA270" s="52">
        <f t="shared" si="82"/>
        <v>-3.9476009752293209</v>
      </c>
      <c r="AB270" s="52">
        <f t="shared" si="83"/>
        <v>-3.9476009752293209</v>
      </c>
      <c r="AC270" s="52">
        <f t="shared" si="84"/>
        <v>-3.9476009752293209</v>
      </c>
      <c r="AF270">
        <v>2.4700000000000002</v>
      </c>
      <c r="AG270">
        <v>1.56</v>
      </c>
      <c r="AH270" s="42" t="s">
        <v>497</v>
      </c>
    </row>
    <row r="271" spans="1:34" ht="15" x14ac:dyDescent="0.25">
      <c r="A271">
        <v>3.1</v>
      </c>
      <c r="B271">
        <v>2.89</v>
      </c>
      <c r="C271">
        <v>2.71</v>
      </c>
      <c r="D271" s="45">
        <f t="shared" si="85"/>
        <v>3.7605096443865449E-2</v>
      </c>
      <c r="E271" s="46">
        <f>IF(OR($A271="",$B271="",$C271=""),"",A271*'MPTO_working_3-way'!$I270)</f>
        <v>3.2165757989759829</v>
      </c>
      <c r="F271" s="47">
        <f>IF(OR($A271="",$B271="",$C271=""),"",B271*'MPTO_working_3-way'!$I270)</f>
        <v>2.9986787287227714</v>
      </c>
      <c r="G271" s="48">
        <f>IF(OR($A271="",$B271="",$C271=""),"",C271*'MPTO_working_3-way'!$I270)</f>
        <v>2.8119098113628755</v>
      </c>
      <c r="H271" s="46">
        <f>IF(OR($A271="",$B271="",$C271=""),"",'MPTO_working_3-way'!E270)</f>
        <v>3.2253318803030111</v>
      </c>
      <c r="I271" s="47">
        <f>IF(OR($A271="",$B271="",$C271=""),"",'MPTO_working_3-way'!F270)</f>
        <v>2.9986290648946339</v>
      </c>
      <c r="J271" s="48">
        <f>IF(OR($A271="",$B271="",$C271=""),"",'MPTO_working_3-way'!G270)</f>
        <v>2.8052957191864576</v>
      </c>
      <c r="K271" s="46">
        <f>IF(OR($A271="",$B271="",$C271=""),"",'OddsRatio_working_3-way'!H270)</f>
        <v>3.2209216623874823</v>
      </c>
      <c r="L271" s="47">
        <f>IF(OR($A271="",$B271="",$C271=""),"",'OddsRatio_working_3-way'!I270)</f>
        <v>2.9988294961487343</v>
      </c>
      <c r="M271" s="48">
        <f>IF(OR($A271="",$B271="",$C271=""),"",'OddsRatio_working_3-way'!J270)</f>
        <v>2.8084647822298066</v>
      </c>
      <c r="N271" s="49">
        <f t="shared" si="86"/>
        <v>31.088961134332859</v>
      </c>
      <c r="O271" s="50">
        <f t="shared" si="87"/>
        <v>33.348020593921056</v>
      </c>
      <c r="P271" s="50">
        <f t="shared" si="88"/>
        <v>35.563018271746074</v>
      </c>
      <c r="Q271" t="s">
        <v>348</v>
      </c>
      <c r="R271" t="s">
        <v>349</v>
      </c>
      <c r="S271" s="40">
        <v>44177</v>
      </c>
      <c r="T271" s="52">
        <v>100</v>
      </c>
      <c r="U271" s="52">
        <f t="shared" si="76"/>
        <v>67.741935483870961</v>
      </c>
      <c r="V271" s="52">
        <f t="shared" si="77"/>
        <v>65.397923875432525</v>
      </c>
      <c r="W271" s="52">
        <f t="shared" si="78"/>
        <v>63.099630996309962</v>
      </c>
      <c r="X271" s="52">
        <f t="shared" si="79"/>
        <v>71.502445128257506</v>
      </c>
      <c r="Y271" s="52">
        <f t="shared" si="80"/>
        <v>69.15843351981907</v>
      </c>
      <c r="Z271" s="52">
        <f t="shared" si="81"/>
        <v>66.8601406406965</v>
      </c>
      <c r="AA271" s="52">
        <f t="shared" si="82"/>
        <v>-3.7605096443865449</v>
      </c>
      <c r="AB271" s="52">
        <f t="shared" si="83"/>
        <v>-3.7605096443865449</v>
      </c>
      <c r="AC271" s="52">
        <f t="shared" si="84"/>
        <v>-3.7605096443865378</v>
      </c>
      <c r="AF271">
        <v>2.33</v>
      </c>
      <c r="AG271">
        <v>1.63</v>
      </c>
      <c r="AH271" s="42" t="s">
        <v>496</v>
      </c>
    </row>
    <row r="272" spans="1:34" ht="15" x14ac:dyDescent="0.25">
      <c r="A272">
        <v>1.97</v>
      </c>
      <c r="B272">
        <v>3.36</v>
      </c>
      <c r="C272">
        <v>4.2300000000000004</v>
      </c>
      <c r="D272" s="45">
        <f t="shared" si="85"/>
        <v>4.1639880202359869E-2</v>
      </c>
      <c r="E272" s="46">
        <f>IF(OR($A272="",$B272="",$C272=""),"",A272*'MPTO_working_3-way'!$I271)</f>
        <v>2.0520305639986489</v>
      </c>
      <c r="F272" s="47">
        <f>IF(OR($A272="",$B272="",$C272=""),"",B272*'MPTO_working_3-way'!$I271)</f>
        <v>3.499909997479929</v>
      </c>
      <c r="G272" s="48">
        <f>IF(OR($A272="",$B272="",$C272=""),"",C272*'MPTO_working_3-way'!$I271)</f>
        <v>4.4061366932559825</v>
      </c>
      <c r="H272" s="46">
        <f>IF(OR($A272="",$B272="",$C272=""),"",'MPTO_working_3-way'!E271)</f>
        <v>2.0253810499464273</v>
      </c>
      <c r="I272" s="47">
        <f>IF(OR($A272="",$B272="",$C272=""),"",'MPTO_working_3-way'!F271)</f>
        <v>3.5243646147912657</v>
      </c>
      <c r="J272" s="48">
        <f>IF(OR($A272="",$B272="",$C272=""),"",'MPTO_working_3-way'!G271)</f>
        <v>4.493843582900575</v>
      </c>
      <c r="K272" s="46">
        <f>IF(OR($A272="",$B272="",$C272=""),"",'OddsRatio_working_3-way'!H271)</f>
        <v>2.0358910655394049</v>
      </c>
      <c r="L272" s="47">
        <f>IF(OR($A272="",$B272="",$C272=""),"",'OddsRatio_working_3-way'!I271)</f>
        <v>3.5203122831680367</v>
      </c>
      <c r="M272" s="48">
        <f>IF(OR($A272="",$B272="",$C272=""),"",'OddsRatio_working_3-way'!J271)</f>
        <v>4.4494104553528633</v>
      </c>
      <c r="N272" s="49">
        <f t="shared" si="86"/>
        <v>48.732217616260534</v>
      </c>
      <c r="O272" s="50">
        <f t="shared" si="87"/>
        <v>28.572163304771802</v>
      </c>
      <c r="P272" s="50">
        <f t="shared" si="88"/>
        <v>22.69561907896767</v>
      </c>
      <c r="Q272" t="s">
        <v>350</v>
      </c>
      <c r="R272" t="s">
        <v>351</v>
      </c>
      <c r="S272" s="40">
        <v>44177</v>
      </c>
      <c r="T272" s="52">
        <v>100</v>
      </c>
      <c r="U272" s="52">
        <f t="shared" si="76"/>
        <v>49.238578680203041</v>
      </c>
      <c r="V272" s="52">
        <f t="shared" si="77"/>
        <v>70.238095238095241</v>
      </c>
      <c r="W272" s="52">
        <f t="shared" si="78"/>
        <v>76.359338061465735</v>
      </c>
      <c r="X272" s="52">
        <f t="shared" si="79"/>
        <v>53.402566700439039</v>
      </c>
      <c r="Y272" s="52">
        <f t="shared" si="80"/>
        <v>74.402083258331231</v>
      </c>
      <c r="Z272" s="52">
        <f t="shared" si="81"/>
        <v>80.523326081701725</v>
      </c>
      <c r="AA272" s="52">
        <f t="shared" si="82"/>
        <v>-4.1639880202359976</v>
      </c>
      <c r="AB272" s="52">
        <f t="shared" si="83"/>
        <v>-4.1639880202359905</v>
      </c>
      <c r="AC272" s="52">
        <f t="shared" si="84"/>
        <v>-4.1639880202359905</v>
      </c>
      <c r="AF272">
        <v>2.35</v>
      </c>
      <c r="AG272">
        <v>1.62</v>
      </c>
      <c r="AH272" s="42" t="s">
        <v>480</v>
      </c>
    </row>
    <row r="273" spans="1:34" ht="15" x14ac:dyDescent="0.25">
      <c r="A273">
        <v>2.85</v>
      </c>
      <c r="B273">
        <v>2.79</v>
      </c>
      <c r="C273">
        <v>2.94</v>
      </c>
      <c r="D273" s="45">
        <f t="shared" si="85"/>
        <v>4.9436186472325172E-2</v>
      </c>
      <c r="E273" s="46">
        <f>IF(OR($A273="",$B273="",$C273=""),"",A273*'MPTO_working_3-way'!$I272)</f>
        <v>2.9908931314461267</v>
      </c>
      <c r="F273" s="47">
        <f>IF(OR($A273="",$B273="",$C273=""),"",B273*'MPTO_working_3-way'!$I272)</f>
        <v>2.9279269602577873</v>
      </c>
      <c r="G273" s="48">
        <f>IF(OR($A273="",$B273="",$C273=""),"",C273*'MPTO_working_3-way'!$I272)</f>
        <v>3.0853423882286362</v>
      </c>
      <c r="H273" s="46">
        <f>IF(OR($A273="",$B273="",$C273=""),"",'MPTO_working_3-way'!E272)</f>
        <v>2.9904443566058663</v>
      </c>
      <c r="I273" s="47">
        <f>IF(OR($A273="",$B273="",$C273=""),"",'MPTO_working_3-way'!F272)</f>
        <v>2.9244536682941842</v>
      </c>
      <c r="J273" s="48">
        <f>IF(OR($A273="",$B273="",$C273=""),"",'MPTO_working_3-way'!G272)</f>
        <v>3.0896875210638797</v>
      </c>
      <c r="K273" s="46">
        <f>IF(OR($A273="",$B273="",$C273=""),"",'OddsRatio_working_3-way'!H272)</f>
        <v>2.9906980292363623</v>
      </c>
      <c r="L273" s="47">
        <f>IF(OR($A273="",$B273="",$C273=""),"",'OddsRatio_working_3-way'!I272)</f>
        <v>2.9261348499097775</v>
      </c>
      <c r="M273" s="48">
        <f>IF(OR($A273="",$B273="",$C273=""),"",'OddsRatio_working_3-way'!J272)</f>
        <v>3.0875427982262389</v>
      </c>
      <c r="N273" s="49">
        <f t="shared" si="86"/>
        <v>33.434828863861476</v>
      </c>
      <c r="O273" s="50">
        <f t="shared" si="87"/>
        <v>34.153857441578928</v>
      </c>
      <c r="P273" s="50">
        <f t="shared" si="88"/>
        <v>32.411313694559595</v>
      </c>
      <c r="Q273" t="s">
        <v>352</v>
      </c>
      <c r="R273" t="s">
        <v>93</v>
      </c>
      <c r="S273" s="40">
        <v>44177</v>
      </c>
      <c r="T273" s="52">
        <v>100</v>
      </c>
      <c r="U273" s="52">
        <f t="shared" si="76"/>
        <v>64.912280701754383</v>
      </c>
      <c r="V273" s="52">
        <f t="shared" si="77"/>
        <v>64.157706093189958</v>
      </c>
      <c r="W273" s="52">
        <f t="shared" si="78"/>
        <v>65.986394557823132</v>
      </c>
      <c r="X273" s="52">
        <f t="shared" si="79"/>
        <v>69.85589934898691</v>
      </c>
      <c r="Y273" s="52">
        <f t="shared" si="80"/>
        <v>69.10132474042247</v>
      </c>
      <c r="Z273" s="52">
        <f t="shared" si="81"/>
        <v>70.930013205055658</v>
      </c>
      <c r="AA273" s="52">
        <f t="shared" si="82"/>
        <v>-4.9436186472325261</v>
      </c>
      <c r="AB273" s="52">
        <f t="shared" si="83"/>
        <v>-4.9436186472325119</v>
      </c>
      <c r="AC273" s="52">
        <f t="shared" si="84"/>
        <v>-4.9436186472325261</v>
      </c>
      <c r="AF273">
        <v>2.42</v>
      </c>
      <c r="AG273">
        <v>1.56</v>
      </c>
      <c r="AH273" s="42" t="s">
        <v>485</v>
      </c>
    </row>
    <row r="274" spans="1:34" ht="15" x14ac:dyDescent="0.25">
      <c r="A274">
        <v>1.54</v>
      </c>
      <c r="B274">
        <v>4.16</v>
      </c>
      <c r="C274">
        <v>5.95</v>
      </c>
      <c r="D274" s="45">
        <f t="shared" si="85"/>
        <v>5.7802491626021135E-2</v>
      </c>
      <c r="E274" s="46">
        <f>IF(OR($A274="",$B274="",$C274=""),"",A274*'MPTO_working_3-way'!$I273)</f>
        <v>1.6290158371040726</v>
      </c>
      <c r="F274" s="47">
        <f>IF(OR($A274="",$B274="",$C274=""),"",B274*'MPTO_working_3-way'!$I273)</f>
        <v>4.4004583651642477</v>
      </c>
      <c r="G274" s="48">
        <f>IF(OR($A274="",$B274="",$C274=""),"",C274*'MPTO_working_3-way'!$I273)</f>
        <v>6.2939248251748259</v>
      </c>
      <c r="H274" s="46">
        <f>IF(OR($A274="",$B274="",$C274=""),"",'MPTO_working_3-way'!E273)</f>
        <v>1.5870921109388298</v>
      </c>
      <c r="I274" s="47">
        <f>IF(OR($A274="",$B274="",$C274=""),"",'MPTO_working_3-way'!F273)</f>
        <v>4.5224901999867129</v>
      </c>
      <c r="J274" s="48">
        <f>IF(OR($A274="",$B274="",$C274=""),"",'MPTO_working_3-way'!G273)</f>
        <v>6.7204423162363645</v>
      </c>
      <c r="K274" s="46">
        <f>IF(OR($A274="",$B274="",$C274=""),"",'OddsRatio_working_3-way'!H273)</f>
        <v>1.6005824117790934</v>
      </c>
      <c r="L274" s="47">
        <f>IF(OR($A274="",$B274="",$C274=""),"",'OddsRatio_working_3-way'!I273)</f>
        <v>4.5145192985591391</v>
      </c>
      <c r="M274" s="48">
        <f>IF(OR($A274="",$B274="",$C274=""),"",'OddsRatio_working_3-way'!J273)</f>
        <v>6.5053387746416904</v>
      </c>
      <c r="N274" s="49">
        <f t="shared" si="86"/>
        <v>61.386757404256784</v>
      </c>
      <c r="O274" s="50">
        <f t="shared" si="87"/>
        <v>22.724905385229679</v>
      </c>
      <c r="P274" s="50">
        <f t="shared" si="88"/>
        <v>15.888337210513523</v>
      </c>
      <c r="Q274" t="s">
        <v>91</v>
      </c>
      <c r="R274" t="s">
        <v>353</v>
      </c>
      <c r="S274" s="40">
        <v>44177</v>
      </c>
      <c r="T274" s="52">
        <v>100</v>
      </c>
      <c r="U274" s="52">
        <f t="shared" si="76"/>
        <v>35.064935064935064</v>
      </c>
      <c r="V274" s="52">
        <f t="shared" si="77"/>
        <v>75.961538461538453</v>
      </c>
      <c r="W274" s="52">
        <f t="shared" si="78"/>
        <v>83.193277310924358</v>
      </c>
      <c r="X274" s="52">
        <f t="shared" si="79"/>
        <v>40.845184227537167</v>
      </c>
      <c r="Y274" s="52">
        <f t="shared" si="80"/>
        <v>81.741787624140557</v>
      </c>
      <c r="Z274" s="52">
        <f t="shared" si="81"/>
        <v>88.973526473526476</v>
      </c>
      <c r="AA274" s="52">
        <f t="shared" si="82"/>
        <v>-5.7802491626021038</v>
      </c>
      <c r="AB274" s="52">
        <f t="shared" si="83"/>
        <v>-5.7802491626021038</v>
      </c>
      <c r="AC274" s="52">
        <f t="shared" si="84"/>
        <v>-5.780249162602118</v>
      </c>
      <c r="AF274">
        <v>2.1800000000000002</v>
      </c>
      <c r="AG274">
        <v>1.68</v>
      </c>
      <c r="AH274" s="42" t="s">
        <v>496</v>
      </c>
    </row>
    <row r="275" spans="1:34" ht="15" x14ac:dyDescent="0.25">
      <c r="A275">
        <v>2.66</v>
      </c>
      <c r="B275">
        <v>3.49</v>
      </c>
      <c r="C275">
        <v>2.78</v>
      </c>
      <c r="D275" s="45">
        <f t="shared" si="85"/>
        <v>2.2185031129285715E-2</v>
      </c>
      <c r="E275" s="46">
        <f>IF(OR($A275="",$B275="",$C275=""),"",A275*'MPTO_working_3-way'!$I274)</f>
        <v>2.7190121828039002</v>
      </c>
      <c r="F275" s="47">
        <f>IF(OR($A275="",$B275="",$C275=""),"",B275*'MPTO_working_3-way'!$I274)</f>
        <v>3.5674257586412073</v>
      </c>
      <c r="G275" s="48">
        <f>IF(OR($A275="",$B275="",$C275=""),"",C275*'MPTO_working_3-way'!$I274)</f>
        <v>2.8416743865394141</v>
      </c>
      <c r="H275" s="46">
        <f>IF(OR($A275="",$B275="",$C275=""),"",'MPTO_working_3-way'!E274)</f>
        <v>2.7133740416538106</v>
      </c>
      <c r="I275" s="47">
        <f>IF(OR($A275="",$B275="",$C275=""),"",'MPTO_working_3-way'!F274)</f>
        <v>3.5824581808167109</v>
      </c>
      <c r="J275" s="48">
        <f>IF(OR($A275="",$B275="",$C275=""),"",'MPTO_working_3-way'!G274)</f>
        <v>2.8383511894645475</v>
      </c>
      <c r="K275" s="46">
        <f>IF(OR($A275="",$B275="",$C275=""),"",'OddsRatio_working_3-way'!H274)</f>
        <v>2.7162429616848782</v>
      </c>
      <c r="L275" s="47">
        <f>IF(OR($A275="",$B275="",$C275=""),"",'OddsRatio_working_3-way'!I274)</f>
        <v>3.5743644425273189</v>
      </c>
      <c r="M275" s="48">
        <f>IF(OR($A275="",$B275="",$C275=""),"",'OddsRatio_working_3-way'!J274)</f>
        <v>2.8403087179512552</v>
      </c>
      <c r="N275" s="49">
        <f t="shared" si="86"/>
        <v>36.778062500947669</v>
      </c>
      <c r="O275" s="50">
        <f t="shared" si="87"/>
        <v>28.03141726433261</v>
      </c>
      <c r="P275" s="50">
        <f t="shared" si="88"/>
        <v>35.19052023471972</v>
      </c>
      <c r="Q275" t="s">
        <v>354</v>
      </c>
      <c r="R275" t="s">
        <v>355</v>
      </c>
      <c r="S275" s="40">
        <v>44177</v>
      </c>
      <c r="T275" s="52">
        <v>100</v>
      </c>
      <c r="U275" s="52">
        <f t="shared" si="76"/>
        <v>62.406015037593981</v>
      </c>
      <c r="V275" s="52">
        <f t="shared" si="77"/>
        <v>71.346704871060169</v>
      </c>
      <c r="W275" s="52">
        <f t="shared" si="78"/>
        <v>64.02877697841727</v>
      </c>
      <c r="X275" s="52">
        <f t="shared" si="79"/>
        <v>64.624518150522576</v>
      </c>
      <c r="Y275" s="52">
        <f t="shared" si="80"/>
        <v>73.565207983988756</v>
      </c>
      <c r="Z275" s="52">
        <f t="shared" si="81"/>
        <v>66.247280091345843</v>
      </c>
      <c r="AA275" s="52">
        <f t="shared" si="82"/>
        <v>-2.2185031129285946</v>
      </c>
      <c r="AB275" s="52">
        <f t="shared" si="83"/>
        <v>-2.2185031129285875</v>
      </c>
      <c r="AC275" s="52">
        <f t="shared" si="84"/>
        <v>-2.2185031129285733</v>
      </c>
      <c r="AF275">
        <v>1.94</v>
      </c>
      <c r="AG275">
        <v>1.96</v>
      </c>
      <c r="AH275" s="42" t="s">
        <v>494</v>
      </c>
    </row>
    <row r="276" spans="1:34" ht="15" x14ac:dyDescent="0.25">
      <c r="A276">
        <v>2.93</v>
      </c>
      <c r="B276">
        <v>3.35</v>
      </c>
      <c r="C276">
        <v>2.62</v>
      </c>
      <c r="D276" s="45">
        <f t="shared" si="85"/>
        <v>2.1483780327189228E-2</v>
      </c>
      <c r="E276" s="46">
        <f>IF(OR($A276="",$B276="",$C276=""),"",A276*'MPTO_working_3-way'!$I275)</f>
        <v>2.9929474763586645</v>
      </c>
      <c r="F276" s="47">
        <f>IF(OR($A276="",$B276="",$C276=""),"",B276*'MPTO_working_3-way'!$I275)</f>
        <v>3.4219706640960839</v>
      </c>
      <c r="G276" s="48">
        <f>IF(OR($A276="",$B276="",$C276=""),"",C276*'MPTO_working_3-way'!$I275)</f>
        <v>2.6762875044572358</v>
      </c>
      <c r="H276" s="46">
        <f>IF(OR($A276="",$B276="",$C276=""),"",'MPTO_working_3-way'!E275)</f>
        <v>2.9927963253112768</v>
      </c>
      <c r="I276" s="47">
        <f>IF(OR($A276="",$B276="",$C276=""),"",'MPTO_working_3-way'!F275)</f>
        <v>3.4323426602204621</v>
      </c>
      <c r="J276" s="48">
        <f>IF(OR($A276="",$B276="",$C276=""),"",'MPTO_working_3-way'!G275)</f>
        <v>2.6700977122940013</v>
      </c>
      <c r="K276" s="46">
        <f>IF(OR($A276="",$B276="",$C276=""),"",'OddsRatio_working_3-way'!H275)</f>
        <v>2.9931989579194873</v>
      </c>
      <c r="L276" s="47">
        <f>IF(OR($A276="",$B276="",$C276=""),"",'OddsRatio_working_3-way'!I275)</f>
        <v>3.426952099021138</v>
      </c>
      <c r="M276" s="48">
        <f>IF(OR($A276="",$B276="",$C276=""),"",'OddsRatio_working_3-way'!J275)</f>
        <v>2.6730478299635081</v>
      </c>
      <c r="N276" s="49">
        <f t="shared" si="86"/>
        <v>33.411879356354049</v>
      </c>
      <c r="O276" s="50">
        <f t="shared" si="87"/>
        <v>29.222927317646974</v>
      </c>
      <c r="P276" s="50">
        <f t="shared" si="88"/>
        <v>37.365193325998987</v>
      </c>
      <c r="Q276" t="s">
        <v>104</v>
      </c>
      <c r="R276" t="s">
        <v>141</v>
      </c>
      <c r="S276" s="40">
        <v>44177</v>
      </c>
      <c r="T276" s="52">
        <v>100</v>
      </c>
      <c r="U276" s="52">
        <f t="shared" si="76"/>
        <v>65.870307167235495</v>
      </c>
      <c r="V276" s="52">
        <f t="shared" si="77"/>
        <v>70.149253731343279</v>
      </c>
      <c r="W276" s="52">
        <f t="shared" si="78"/>
        <v>61.832061068702288</v>
      </c>
      <c r="X276" s="52">
        <f t="shared" si="79"/>
        <v>68.018685199954419</v>
      </c>
      <c r="Y276" s="52">
        <f t="shared" si="80"/>
        <v>72.297631764062203</v>
      </c>
      <c r="Z276" s="52">
        <f t="shared" si="81"/>
        <v>63.980439101421219</v>
      </c>
      <c r="AA276" s="52">
        <f t="shared" si="82"/>
        <v>-2.1483780327189237</v>
      </c>
      <c r="AB276" s="52">
        <f t="shared" si="83"/>
        <v>-2.1483780327189237</v>
      </c>
      <c r="AC276" s="52">
        <f t="shared" si="84"/>
        <v>-2.1483780327189308</v>
      </c>
      <c r="AF276">
        <v>2</v>
      </c>
      <c r="AG276">
        <v>1.91</v>
      </c>
      <c r="AH276" s="42" t="s">
        <v>489</v>
      </c>
    </row>
    <row r="277" spans="1:34" ht="15" x14ac:dyDescent="0.25">
      <c r="A277">
        <v>1.71</v>
      </c>
      <c r="B277">
        <v>4</v>
      </c>
      <c r="C277">
        <v>5.25</v>
      </c>
      <c r="D277" s="45">
        <f t="shared" si="85"/>
        <v>2.5271512113617334E-2</v>
      </c>
      <c r="E277" s="46">
        <f>IF(OR($A277="",$B277="",$C277=""),"",A277*'MPTO_working_3-way'!$I276)</f>
        <v>1.7532142857142856</v>
      </c>
      <c r="F277" s="47">
        <f>IF(OR($A277="",$B277="",$C277=""),"",B277*'MPTO_working_3-way'!$I276)</f>
        <v>4.1010860484544693</v>
      </c>
      <c r="G277" s="48">
        <f>IF(OR($A277="",$B277="",$C277=""),"",C277*'MPTO_working_3-way'!$I276)</f>
        <v>5.3826754385964914</v>
      </c>
      <c r="H277" s="46">
        <f>IF(OR($A277="",$B277="",$C277=""),"",'MPTO_working_3-way'!E276)</f>
        <v>1.7349921488102427</v>
      </c>
      <c r="I277" s="47">
        <f>IF(OR($A277="",$B277="",$C277=""),"",'MPTO_working_3-way'!F276)</f>
        <v>4.1394812680115267</v>
      </c>
      <c r="J277" s="48">
        <f>IF(OR($A277="",$B277="",$C277=""),"",'MPTO_working_3-way'!G276)</f>
        <v>5.4929254302103248</v>
      </c>
      <c r="K277" s="46">
        <f>IF(OR($A277="",$B277="",$C277=""),"",'OddsRatio_working_3-way'!H276)</f>
        <v>1.7415502662054838</v>
      </c>
      <c r="L277" s="47">
        <f>IF(OR($A277="",$B277="",$C277=""),"",'OddsRatio_working_3-way'!I276)</f>
        <v>4.1333109839668323</v>
      </c>
      <c r="M277" s="48">
        <f>IF(OR($A277="",$B277="",$C277=""),"",'OddsRatio_working_3-way'!J276)</f>
        <v>5.4388572272863458</v>
      </c>
      <c r="N277" s="49">
        <f t="shared" si="86"/>
        <v>57.038093298024037</v>
      </c>
      <c r="O277" s="50">
        <f t="shared" si="87"/>
        <v>24.383784884905278</v>
      </c>
      <c r="P277" s="50">
        <f t="shared" si="88"/>
        <v>18.578121817070688</v>
      </c>
      <c r="Q277" t="s">
        <v>51</v>
      </c>
      <c r="R277" t="s">
        <v>142</v>
      </c>
      <c r="S277" s="40">
        <v>44177</v>
      </c>
      <c r="T277" s="52">
        <v>100</v>
      </c>
      <c r="U277" s="52">
        <f t="shared" si="76"/>
        <v>41.520467836257311</v>
      </c>
      <c r="V277" s="52">
        <f t="shared" si="77"/>
        <v>75</v>
      </c>
      <c r="W277" s="52">
        <f t="shared" si="78"/>
        <v>80.952380952380949</v>
      </c>
      <c r="X277" s="52">
        <f t="shared" si="79"/>
        <v>44.047619047619044</v>
      </c>
      <c r="Y277" s="52">
        <f t="shared" si="80"/>
        <v>77.52715121136174</v>
      </c>
      <c r="Z277" s="52">
        <f t="shared" si="81"/>
        <v>83.479532163742689</v>
      </c>
      <c r="AA277" s="52">
        <f t="shared" si="82"/>
        <v>-2.5271512113617334</v>
      </c>
      <c r="AB277" s="52">
        <f t="shared" si="83"/>
        <v>-2.5271512113617405</v>
      </c>
      <c r="AC277" s="52">
        <f t="shared" si="84"/>
        <v>-2.5271512113617405</v>
      </c>
      <c r="AF277">
        <v>1.67</v>
      </c>
      <c r="AG277">
        <v>2.3199999999999998</v>
      </c>
      <c r="AH277" s="42" t="s">
        <v>484</v>
      </c>
    </row>
    <row r="278" spans="1:34" ht="15" x14ac:dyDescent="0.25">
      <c r="A278">
        <v>2.19</v>
      </c>
      <c r="B278">
        <v>3.18</v>
      </c>
      <c r="C278">
        <v>3.89</v>
      </c>
      <c r="D278" s="45">
        <f t="shared" si="85"/>
        <v>2.8155822111601392E-2</v>
      </c>
      <c r="E278" s="46">
        <f>IF(OR($A278="",$B278="",$C278=""),"",A278*'MPTO_working_3-way'!$I277)</f>
        <v>2.2516612504244069</v>
      </c>
      <c r="F278" s="47">
        <f>IF(OR($A278="",$B278="",$C278=""),"",B278*'MPTO_working_3-way'!$I277)</f>
        <v>3.2695355143148928</v>
      </c>
      <c r="G278" s="48">
        <f>IF(OR($A278="",$B278="",$C278=""),"",C278*'MPTO_working_3-way'!$I277)</f>
        <v>3.9995261480141298</v>
      </c>
      <c r="H278" s="46">
        <f>IF(OR($A278="",$B278="",$C278=""),"",'MPTO_working_3-way'!E277)</f>
        <v>2.2359573078321744</v>
      </c>
      <c r="I278" s="47">
        <f>IF(OR($A278="",$B278="",$C278=""),"",'MPTO_working_3-way'!F277)</f>
        <v>3.277827318258562</v>
      </c>
      <c r="J278" s="48">
        <f>IF(OR($A278="",$B278="",$C278=""),"",'MPTO_working_3-way'!G277)</f>
        <v>4.0374003009860289</v>
      </c>
      <c r="K278" s="46">
        <f>IF(OR($A278="",$B278="",$C278=""),"",'OddsRatio_working_3-way'!H277)</f>
        <v>2.2426457004230604</v>
      </c>
      <c r="L278" s="47">
        <f>IF(OR($A278="",$B278="",$C278=""),"",'OddsRatio_working_3-way'!I277)</f>
        <v>3.2764433839682963</v>
      </c>
      <c r="M278" s="48">
        <f>IF(OR($A278="",$B278="",$C278=""),"",'OddsRatio_working_3-way'!J277)</f>
        <v>4.0178538438845761</v>
      </c>
      <c r="N278" s="49">
        <f t="shared" si="86"/>
        <v>44.41165383165491</v>
      </c>
      <c r="O278" s="50">
        <f t="shared" si="87"/>
        <v>30.585384242554792</v>
      </c>
      <c r="P278" s="50">
        <f t="shared" si="88"/>
        <v>25.002961925790295</v>
      </c>
      <c r="Q278" t="s">
        <v>105</v>
      </c>
      <c r="R278" t="s">
        <v>356</v>
      </c>
      <c r="S278" s="40">
        <v>44177</v>
      </c>
      <c r="T278" s="52">
        <v>100</v>
      </c>
      <c r="U278" s="52">
        <f t="shared" si="76"/>
        <v>54.337899543379002</v>
      </c>
      <c r="V278" s="52">
        <f t="shared" si="77"/>
        <v>68.55345911949685</v>
      </c>
      <c r="W278" s="52">
        <f t="shared" si="78"/>
        <v>74.293059125964007</v>
      </c>
      <c r="X278" s="52">
        <f t="shared" si="79"/>
        <v>57.153481754539136</v>
      </c>
      <c r="Y278" s="52">
        <f t="shared" si="80"/>
        <v>71.369041330656998</v>
      </c>
      <c r="Z278" s="52">
        <f t="shared" si="81"/>
        <v>77.108641337124155</v>
      </c>
      <c r="AA278" s="52">
        <f t="shared" si="82"/>
        <v>-2.8155822111601339</v>
      </c>
      <c r="AB278" s="52">
        <f t="shared" si="83"/>
        <v>-2.8155822111601481</v>
      </c>
      <c r="AC278" s="52">
        <f t="shared" si="84"/>
        <v>-2.8155822111601481</v>
      </c>
      <c r="AF278">
        <v>1.98</v>
      </c>
      <c r="AG278">
        <v>1.9</v>
      </c>
      <c r="AH278" s="42" t="s">
        <v>483</v>
      </c>
    </row>
    <row r="279" spans="1:34" ht="15" x14ac:dyDescent="0.25">
      <c r="A279">
        <v>2.1</v>
      </c>
      <c r="B279">
        <v>3.39</v>
      </c>
      <c r="C279">
        <v>3.9</v>
      </c>
      <c r="D279" s="45">
        <f t="shared" si="85"/>
        <v>2.758598333819573E-2</v>
      </c>
      <c r="E279" s="46">
        <f>IF(OR($A279="",$B279="",$C279=""),"",A279*'MPTO_working_3-way'!$I278)</f>
        <v>2.157930565010211</v>
      </c>
      <c r="F279" s="47">
        <f>IF(OR($A279="",$B279="",$C279=""),"",B279*'MPTO_working_3-way'!$I278)</f>
        <v>3.4835164835164836</v>
      </c>
      <c r="G279" s="48">
        <f>IF(OR($A279="",$B279="",$C279=""),"",C279*'MPTO_working_3-way'!$I278)</f>
        <v>4.0075853350189634</v>
      </c>
      <c r="H279" s="46">
        <f>IF(OR($A279="",$B279="",$C279=""),"",'MPTO_working_3-way'!E278)</f>
        <v>2.14134986927046</v>
      </c>
      <c r="I279" s="47">
        <f>IF(OR($A279="",$B279="",$C279=""),"",'MPTO_working_3-way'!F278)</f>
        <v>3.4990736889863512</v>
      </c>
      <c r="J279" s="48">
        <f>IF(OR($A279="",$B279="",$C279=""),"",'MPTO_working_3-way'!G278)</f>
        <v>4.0450631583548233</v>
      </c>
      <c r="K279" s="46">
        <f>IF(OR($A279="",$B279="",$C279=""),"",'OddsRatio_working_3-way'!H278)</f>
        <v>2.1481476745263186</v>
      </c>
      <c r="L279" s="47">
        <f>IF(OR($A279="",$B279="",$C279=""),"",'OddsRatio_working_3-way'!I278)</f>
        <v>3.4946117655617277</v>
      </c>
      <c r="M279" s="48">
        <f>IF(OR($A279="",$B279="",$C279=""),"",'OddsRatio_working_3-way'!J278)</f>
        <v>4.0269347782966571</v>
      </c>
      <c r="N279" s="49">
        <f t="shared" si="86"/>
        <v>46.34069400630915</v>
      </c>
      <c r="O279" s="50">
        <f t="shared" si="87"/>
        <v>28.706624605678233</v>
      </c>
      <c r="P279" s="50">
        <f t="shared" si="88"/>
        <v>24.952681388012618</v>
      </c>
      <c r="Q279" t="s">
        <v>357</v>
      </c>
      <c r="R279" t="s">
        <v>358</v>
      </c>
      <c r="S279" s="40">
        <v>44177</v>
      </c>
      <c r="T279" s="52">
        <v>100</v>
      </c>
      <c r="U279" s="52">
        <f t="shared" si="76"/>
        <v>52.38095238095238</v>
      </c>
      <c r="V279" s="52">
        <f t="shared" si="77"/>
        <v>70.501474926253692</v>
      </c>
      <c r="W279" s="52">
        <f t="shared" si="78"/>
        <v>74.358974358974365</v>
      </c>
      <c r="X279" s="52">
        <f t="shared" si="79"/>
        <v>55.139550714771957</v>
      </c>
      <c r="Y279" s="52">
        <f t="shared" si="80"/>
        <v>73.26007326007327</v>
      </c>
      <c r="Z279" s="52">
        <f t="shared" si="81"/>
        <v>77.117572692793928</v>
      </c>
      <c r="AA279" s="52">
        <f t="shared" si="82"/>
        <v>-2.7585983338195774</v>
      </c>
      <c r="AB279" s="52">
        <f t="shared" si="83"/>
        <v>-2.7585983338195774</v>
      </c>
      <c r="AC279" s="52">
        <f t="shared" si="84"/>
        <v>-2.7585983338195632</v>
      </c>
      <c r="AF279">
        <v>1.91</v>
      </c>
      <c r="AG279">
        <v>1.97</v>
      </c>
      <c r="AH279" s="42" t="s">
        <v>485</v>
      </c>
    </row>
    <row r="280" spans="1:34" ht="15" x14ac:dyDescent="0.25">
      <c r="A280">
        <v>1.77</v>
      </c>
      <c r="B280">
        <v>3.48</v>
      </c>
      <c r="C280">
        <v>5.62</v>
      </c>
      <c r="D280" s="45">
        <f t="shared" si="85"/>
        <v>3.0264016312008035E-2</v>
      </c>
      <c r="E280" s="46">
        <f>IF(OR($A280="",$B280="",$C280=""),"",A280*'MPTO_working_3-way'!$I279)</f>
        <v>1.8235673088722542</v>
      </c>
      <c r="F280" s="47">
        <f>IF(OR($A280="",$B280="",$C280=""),"",B280*'MPTO_working_3-way'!$I279)</f>
        <v>3.5853187767657881</v>
      </c>
      <c r="G280" s="48">
        <f>IF(OR($A280="",$B280="",$C280=""),"",C280*'MPTO_working_3-way'!$I279)</f>
        <v>5.7900837716734852</v>
      </c>
      <c r="H280" s="46">
        <f>IF(OR($A280="",$B280="",$C280=""),"",'MPTO_working_3-way'!E279)</f>
        <v>1.8021792983730438</v>
      </c>
      <c r="I280" s="47">
        <f>IF(OR($A280="",$B280="",$C280=""),"",'MPTO_working_3-way'!F279)</f>
        <v>3.6066147512904525</v>
      </c>
      <c r="J280" s="48">
        <f>IF(OR($A280="",$B280="",$C280=""),"",'MPTO_working_3-way'!G279)</f>
        <v>5.9577735309748885</v>
      </c>
      <c r="K280" s="46">
        <f>IF(OR($A280="",$B280="",$C280=""),"",'OddsRatio_working_3-way'!H279)</f>
        <v>1.810320016771825</v>
      </c>
      <c r="L280" s="47">
        <f>IF(OR($A280="",$B280="",$C280=""),"",'OddsRatio_working_3-way'!I279)</f>
        <v>3.6098618722001632</v>
      </c>
      <c r="M280" s="48">
        <f>IF(OR($A280="",$B280="",$C280=""),"",'OddsRatio_working_3-way'!J279)</f>
        <v>5.8619201006309485</v>
      </c>
      <c r="N280" s="49">
        <f t="shared" si="86"/>
        <v>54.837570027422153</v>
      </c>
      <c r="O280" s="50">
        <f t="shared" si="87"/>
        <v>27.891522686361263</v>
      </c>
      <c r="P280" s="50">
        <f t="shared" si="88"/>
        <v>17.270907286216584</v>
      </c>
      <c r="Q280" t="s">
        <v>359</v>
      </c>
      <c r="R280" t="s">
        <v>360</v>
      </c>
      <c r="S280" s="40">
        <v>44177</v>
      </c>
      <c r="T280" s="52">
        <v>100</v>
      </c>
      <c r="U280" s="52">
        <f t="shared" si="76"/>
        <v>43.502824858757066</v>
      </c>
      <c r="V280" s="52">
        <f t="shared" si="77"/>
        <v>71.264367816091948</v>
      </c>
      <c r="W280" s="52">
        <f t="shared" si="78"/>
        <v>82.206405693950188</v>
      </c>
      <c r="X280" s="52">
        <f t="shared" si="79"/>
        <v>46.529226489957864</v>
      </c>
      <c r="Y280" s="52">
        <f t="shared" si="80"/>
        <v>74.29076944729276</v>
      </c>
      <c r="Z280" s="52">
        <f t="shared" si="81"/>
        <v>85.232807325150986</v>
      </c>
      <c r="AA280" s="52">
        <f t="shared" si="82"/>
        <v>-3.0264016312007982</v>
      </c>
      <c r="AB280" s="52">
        <f t="shared" si="83"/>
        <v>-3.0264016312008124</v>
      </c>
      <c r="AC280" s="52">
        <f t="shared" si="84"/>
        <v>-3.0264016312007982</v>
      </c>
      <c r="AF280">
        <v>2.21</v>
      </c>
      <c r="AG280">
        <v>1.72</v>
      </c>
      <c r="AH280" s="42" t="s">
        <v>493</v>
      </c>
    </row>
    <row r="281" spans="1:34" ht="15" x14ac:dyDescent="0.25">
      <c r="A281">
        <v>2.0099999999999998</v>
      </c>
      <c r="B281">
        <v>3.37</v>
      </c>
      <c r="C281">
        <v>4.29</v>
      </c>
      <c r="D281" s="45">
        <f t="shared" si="85"/>
        <v>2.7348575955688847E-2</v>
      </c>
      <c r="E281" s="46">
        <f>IF(OR($A281="",$B281="",$C281=""),"",A281*'MPTO_working_3-way'!$I280)</f>
        <v>2.0649706376709345</v>
      </c>
      <c r="F281" s="47">
        <f>IF(OR($A281="",$B281="",$C281=""),"",B281*'MPTO_working_3-way'!$I280)</f>
        <v>3.4621647009706713</v>
      </c>
      <c r="G281" s="48">
        <f>IF(OR($A281="",$B281="",$C281=""),"",C281*'MPTO_working_3-way'!$I280)</f>
        <v>4.4073253908499055</v>
      </c>
      <c r="H281" s="46">
        <f>IF(OR($A281="",$B281="",$C281=""),"",'MPTO_working_3-way'!E280)</f>
        <v>2.047517786115109</v>
      </c>
      <c r="I281" s="47">
        <f>IF(OR($A281="",$B281="",$C281=""),"",'MPTO_working_3-way'!F280)</f>
        <v>3.4768131480400015</v>
      </c>
      <c r="J281" s="48">
        <f>IF(OR($A281="",$B281="",$C281=""),"",'MPTO_working_3-way'!G280)</f>
        <v>4.4646037950826818</v>
      </c>
      <c r="K281" s="46">
        <f>IF(OR($A281="",$B281="",$C281=""),"",'OddsRatio_working_3-way'!H280)</f>
        <v>2.054559638965217</v>
      </c>
      <c r="L281" s="47">
        <f>IF(OR($A281="",$B281="",$C281=""),"",'OddsRatio_working_3-way'!I280)</f>
        <v>3.4745607369777867</v>
      </c>
      <c r="M281" s="48">
        <f>IF(OR($A281="",$B281="",$C281=""),"",'OddsRatio_working_3-way'!J280)</f>
        <v>4.4351497150451129</v>
      </c>
      <c r="N281" s="49">
        <f t="shared" si="86"/>
        <v>48.426838704490869</v>
      </c>
      <c r="O281" s="50">
        <f t="shared" si="87"/>
        <v>28.883663440957463</v>
      </c>
      <c r="P281" s="50">
        <f t="shared" si="88"/>
        <v>22.689497854551664</v>
      </c>
      <c r="Q281" t="s">
        <v>50</v>
      </c>
      <c r="R281" t="s">
        <v>361</v>
      </c>
      <c r="S281" s="40">
        <v>44177</v>
      </c>
      <c r="T281" s="52">
        <v>100</v>
      </c>
      <c r="U281" s="52">
        <f t="shared" si="76"/>
        <v>50.248756218905463</v>
      </c>
      <c r="V281" s="52">
        <f t="shared" si="77"/>
        <v>70.326409495548958</v>
      </c>
      <c r="W281" s="52">
        <f t="shared" si="78"/>
        <v>76.689976689976689</v>
      </c>
      <c r="X281" s="52">
        <f t="shared" si="79"/>
        <v>52.983613814474339</v>
      </c>
      <c r="Y281" s="52">
        <f t="shared" si="80"/>
        <v>73.061267091117841</v>
      </c>
      <c r="Z281" s="52">
        <f t="shared" si="81"/>
        <v>79.424834285545558</v>
      </c>
      <c r="AA281" s="52">
        <f t="shared" si="82"/>
        <v>-2.7348575955688759</v>
      </c>
      <c r="AB281" s="52">
        <f t="shared" si="83"/>
        <v>-2.734857595568883</v>
      </c>
      <c r="AC281" s="52">
        <f t="shared" si="84"/>
        <v>-2.7348575955688688</v>
      </c>
      <c r="AF281">
        <v>1.73</v>
      </c>
      <c r="AG281">
        <v>2.19</v>
      </c>
      <c r="AH281" s="42" t="s">
        <v>497</v>
      </c>
    </row>
    <row r="282" spans="1:34" ht="15" x14ac:dyDescent="0.25">
      <c r="A282">
        <v>2.7</v>
      </c>
      <c r="B282">
        <v>3.06</v>
      </c>
      <c r="C282">
        <v>3.03</v>
      </c>
      <c r="D282" s="45">
        <f t="shared" si="85"/>
        <v>2.7200759291615473E-2</v>
      </c>
      <c r="E282" s="46">
        <f>IF(OR($A282="",$B282="",$C282=""),"",A282*'MPTO_working_3-way'!$I281)</f>
        <v>2.773442050087362</v>
      </c>
      <c r="F282" s="47">
        <f>IF(OR($A282="",$B282="",$C282=""),"",B282*'MPTO_working_3-way'!$I281)</f>
        <v>3.1432343234323432</v>
      </c>
      <c r="G282" s="48">
        <f>IF(OR($A282="",$B282="",$C282=""),"",C282*'MPTO_working_3-way'!$I281)</f>
        <v>3.1124183006535948</v>
      </c>
      <c r="H282" s="46">
        <f>IF(OR($A282="",$B282="",$C282=""),"",'MPTO_working_3-way'!E281)</f>
        <v>2.7677565722700956</v>
      </c>
      <c r="I282" s="47">
        <f>IF(OR($A282="",$B282="",$C282=""),"",'MPTO_working_3-way'!F281)</f>
        <v>3.1473217316526734</v>
      </c>
      <c r="J282" s="48">
        <f>IF(OR($A282="",$B282="",$C282=""),"",'MPTO_working_3-way'!G281)</f>
        <v>3.1155939873205045</v>
      </c>
      <c r="K282" s="46">
        <f>IF(OR($A282="",$B282="",$C282=""),"",'OddsRatio_working_3-way'!H281)</f>
        <v>2.7704429758548037</v>
      </c>
      <c r="L282" s="47">
        <f>IF(OR($A282="",$B282="",$C282=""),"",'OddsRatio_working_3-way'!I281)</f>
        <v>3.1453603119181741</v>
      </c>
      <c r="M282" s="48">
        <f>IF(OR($A282="",$B282="",$C282=""),"",'OddsRatio_working_3-way'!J281)</f>
        <v>3.1141172005795599</v>
      </c>
      <c r="N282" s="49">
        <f t="shared" si="86"/>
        <v>36.05627887442251</v>
      </c>
      <c r="O282" s="50">
        <f t="shared" si="87"/>
        <v>31.814363712725747</v>
      </c>
      <c r="P282" s="50">
        <f t="shared" si="88"/>
        <v>32.129357412851746</v>
      </c>
      <c r="Q282" t="s">
        <v>362</v>
      </c>
      <c r="R282" t="s">
        <v>363</v>
      </c>
      <c r="S282" s="40">
        <v>44177</v>
      </c>
      <c r="T282" s="52">
        <v>100</v>
      </c>
      <c r="U282" s="52">
        <f t="shared" si="76"/>
        <v>62.962962962962962</v>
      </c>
      <c r="V282" s="52">
        <f t="shared" si="77"/>
        <v>67.320261437908499</v>
      </c>
      <c r="W282" s="52">
        <f t="shared" si="78"/>
        <v>66.996699669967001</v>
      </c>
      <c r="X282" s="52">
        <f t="shared" si="79"/>
        <v>65.6830388921245</v>
      </c>
      <c r="Y282" s="52">
        <f t="shared" si="80"/>
        <v>70.040337367070038</v>
      </c>
      <c r="Z282" s="52">
        <f t="shared" si="81"/>
        <v>69.716775599128539</v>
      </c>
      <c r="AA282" s="52">
        <f t="shared" si="82"/>
        <v>-2.7200759291615384</v>
      </c>
      <c r="AB282" s="52">
        <f t="shared" si="83"/>
        <v>-2.7200759291615384</v>
      </c>
      <c r="AC282" s="52">
        <f t="shared" si="84"/>
        <v>-2.7200759291615384</v>
      </c>
      <c r="AF282">
        <v>2.04</v>
      </c>
      <c r="AG282">
        <v>1.86</v>
      </c>
      <c r="AH282" s="42" t="s">
        <v>486</v>
      </c>
    </row>
    <row r="283" spans="1:34" ht="15" x14ac:dyDescent="0.25">
      <c r="A283">
        <v>3.68</v>
      </c>
      <c r="B283">
        <v>3.46</v>
      </c>
      <c r="C283">
        <v>2.14</v>
      </c>
      <c r="D283" s="45">
        <f t="shared" si="85"/>
        <v>2.8046191101413376E-2</v>
      </c>
      <c r="E283" s="46">
        <f>IF(OR($A283="",$B283="",$C283=""),"",A283*'MPTO_working_3-way'!$I282)</f>
        <v>3.7832099832532013</v>
      </c>
      <c r="F283" s="47">
        <f>IF(OR($A283="",$B283="",$C283=""),"",B283*'MPTO_working_3-way'!$I282)</f>
        <v>3.5570398212108905</v>
      </c>
      <c r="G283" s="48">
        <f>IF(OR($A283="",$B283="",$C283=""),"",C283*'MPTO_working_3-way'!$I282)</f>
        <v>2.2000188489570247</v>
      </c>
      <c r="H283" s="46">
        <f>IF(OR($A283="",$B283="",$C283=""),"",'MPTO_working_3-way'!E282)</f>
        <v>3.811115039811662</v>
      </c>
      <c r="I283" s="47">
        <f>IF(OR($A283="",$B283="",$C283=""),"",'MPTO_working_3-way'!F282)</f>
        <v>3.575660484715891</v>
      </c>
      <c r="J283" s="48">
        <f>IF(OR($A283="",$B283="",$C283=""),"",'MPTO_working_3-way'!G282)</f>
        <v>2.1836874694664172</v>
      </c>
      <c r="K283" s="46">
        <f>IF(OR($A283="",$B283="",$C283=""),"",'OddsRatio_working_3-way'!H282)</f>
        <v>3.7985279629765101</v>
      </c>
      <c r="L283" s="47">
        <f>IF(OR($A283="",$B283="",$C283=""),"",'OddsRatio_working_3-way'!I282)</f>
        <v>3.5687980555679895</v>
      </c>
      <c r="M283" s="48">
        <f>IF(OR($A283="",$B283="",$C283=""),"",'OddsRatio_working_3-way'!J282)</f>
        <v>2.1904186111168737</v>
      </c>
      <c r="N283" s="49">
        <f t="shared" si="86"/>
        <v>26.432579857491678</v>
      </c>
      <c r="O283" s="50">
        <f t="shared" si="87"/>
        <v>28.113264125887106</v>
      </c>
      <c r="P283" s="50">
        <f t="shared" si="88"/>
        <v>45.454156016621205</v>
      </c>
      <c r="Q283" t="s">
        <v>364</v>
      </c>
      <c r="R283" t="s">
        <v>365</v>
      </c>
      <c r="S283" s="40">
        <v>44177</v>
      </c>
      <c r="T283" s="52">
        <v>100</v>
      </c>
      <c r="U283" s="52">
        <f t="shared" si="76"/>
        <v>72.826086956521735</v>
      </c>
      <c r="V283" s="52">
        <f t="shared" si="77"/>
        <v>71.098265895953759</v>
      </c>
      <c r="W283" s="52">
        <f t="shared" si="78"/>
        <v>53.271028037383175</v>
      </c>
      <c r="X283" s="52">
        <f t="shared" si="79"/>
        <v>75.630706066663066</v>
      </c>
      <c r="Y283" s="52">
        <f t="shared" si="80"/>
        <v>73.902885006095076</v>
      </c>
      <c r="Z283" s="52">
        <f t="shared" si="81"/>
        <v>56.075647147524506</v>
      </c>
      <c r="AA283" s="52">
        <f t="shared" si="82"/>
        <v>-2.8046191101413314</v>
      </c>
      <c r="AB283" s="52">
        <f t="shared" si="83"/>
        <v>-2.8046191101413172</v>
      </c>
      <c r="AC283" s="52">
        <f t="shared" si="84"/>
        <v>-2.8046191101413314</v>
      </c>
      <c r="AF283">
        <v>1.96</v>
      </c>
      <c r="AG283">
        <v>1.93</v>
      </c>
      <c r="AH283" s="42" t="s">
        <v>498</v>
      </c>
    </row>
    <row r="284" spans="1:34" ht="15" x14ac:dyDescent="0.25">
      <c r="A284">
        <v>2.74</v>
      </c>
      <c r="B284">
        <v>3.08</v>
      </c>
      <c r="C284">
        <v>2.96</v>
      </c>
      <c r="D284" s="45">
        <f t="shared" si="85"/>
        <v>2.7476666162797425E-2</v>
      </c>
      <c r="E284" s="46">
        <f>IF(OR($A284="",$B284="",$C284=""),"",A284*'MPTO_working_3-way'!$I283)</f>
        <v>2.815286065286065</v>
      </c>
      <c r="F284" s="47">
        <f>IF(OR($A284="",$B284="",$C284=""),"",B284*'MPTO_working_3-way'!$I283)</f>
        <v>3.164628131781416</v>
      </c>
      <c r="G284" s="48">
        <f>IF(OR($A284="",$B284="",$C284=""),"",C284*'MPTO_working_3-way'!$I283)</f>
        <v>3.0413309318418804</v>
      </c>
      <c r="H284" s="46">
        <f>IF(OR($A284="",$B284="",$C284=""),"",'MPTO_working_3-way'!E283)</f>
        <v>2.8105312804905123</v>
      </c>
      <c r="I284" s="47">
        <f>IF(OR($A284="",$B284="",$C284=""),"",'MPTO_working_3-way'!F283)</f>
        <v>3.1694069976898116</v>
      </c>
      <c r="J284" s="48">
        <f>IF(OR($A284="",$B284="",$C284=""),"",'MPTO_working_3-way'!G283)</f>
        <v>3.0424826496701418</v>
      </c>
      <c r="K284" s="46">
        <f>IF(OR($A284="",$B284="",$C284=""),"",'OddsRatio_working_3-way'!H283)</f>
        <v>2.812805308439883</v>
      </c>
      <c r="L284" s="47">
        <f>IF(OR($A284="",$B284="",$C284=""),"",'OddsRatio_working_3-way'!I283)</f>
        <v>3.1670316330775607</v>
      </c>
      <c r="M284" s="48">
        <f>IF(OR($A284="",$B284="",$C284=""),"",'OddsRatio_working_3-way'!J283)</f>
        <v>3.0420105773230857</v>
      </c>
      <c r="N284" s="49">
        <f t="shared" si="86"/>
        <v>35.520369042795252</v>
      </c>
      <c r="O284" s="50">
        <f t="shared" si="87"/>
        <v>31.599289343265909</v>
      </c>
      <c r="P284" s="50">
        <f t="shared" si="88"/>
        <v>32.880341613938853</v>
      </c>
      <c r="Q284" t="s">
        <v>366</v>
      </c>
      <c r="R284" t="s">
        <v>367</v>
      </c>
      <c r="S284" s="40">
        <v>44177</v>
      </c>
      <c r="T284" s="52">
        <v>100</v>
      </c>
      <c r="U284" s="52">
        <f t="shared" si="76"/>
        <v>63.503649635036496</v>
      </c>
      <c r="V284" s="52">
        <f t="shared" si="77"/>
        <v>67.532467532467535</v>
      </c>
      <c r="W284" s="52">
        <f t="shared" si="78"/>
        <v>66.21621621621621</v>
      </c>
      <c r="X284" s="52">
        <f t="shared" si="79"/>
        <v>66.251316251316254</v>
      </c>
      <c r="Y284" s="52">
        <f t="shared" si="80"/>
        <v>70.28013414874728</v>
      </c>
      <c r="Z284" s="52">
        <f t="shared" si="81"/>
        <v>68.963882832495969</v>
      </c>
      <c r="AA284" s="52">
        <f t="shared" si="82"/>
        <v>-2.7476666162797585</v>
      </c>
      <c r="AB284" s="52">
        <f t="shared" si="83"/>
        <v>-2.7476666162797443</v>
      </c>
      <c r="AC284" s="52">
        <f t="shared" si="84"/>
        <v>-2.7476666162797585</v>
      </c>
      <c r="AF284">
        <v>2.09</v>
      </c>
      <c r="AG284">
        <v>1.79</v>
      </c>
      <c r="AH284" s="42" t="s">
        <v>489</v>
      </c>
    </row>
    <row r="285" spans="1:34" ht="15" x14ac:dyDescent="0.25">
      <c r="A285">
        <v>2.75</v>
      </c>
      <c r="B285">
        <v>3.03</v>
      </c>
      <c r="C285">
        <v>3</v>
      </c>
      <c r="D285" s="45">
        <f t="shared" si="85"/>
        <v>2.7002700270027047E-2</v>
      </c>
      <c r="E285" s="46">
        <f>IF(OR($A285="",$B285="",$C285=""),"",A285*'MPTO_working_3-way'!$I284)</f>
        <v>2.8242574257425743</v>
      </c>
      <c r="F285" s="47">
        <f>IF(OR($A285="",$B285="",$C285=""),"",B285*'MPTO_working_3-way'!$I284)</f>
        <v>3.1118181818181818</v>
      </c>
      <c r="G285" s="48">
        <f>IF(OR($A285="",$B285="",$C285=""),"",C285*'MPTO_working_3-way'!$I284)</f>
        <v>3.0810081008100809</v>
      </c>
      <c r="H285" s="46">
        <f>IF(OR($A285="",$B285="",$C285=""),"",'MPTO_working_3-way'!E284)</f>
        <v>2.8197969543147208</v>
      </c>
      <c r="I285" s="47">
        <f>IF(OR($A285="",$B285="",$C285=""),"",'MPTO_working_3-way'!F284)</f>
        <v>3.1149532710280377</v>
      </c>
      <c r="J285" s="48">
        <f>IF(OR($A285="",$B285="",$C285=""),"",'MPTO_working_3-way'!G284)</f>
        <v>3.0832562442183162</v>
      </c>
      <c r="K285" s="46">
        <f>IF(OR($A285="",$B285="",$C285=""),"",'OddsRatio_working_3-way'!H284)</f>
        <v>2.8219262843162403</v>
      </c>
      <c r="L285" s="47">
        <f>IF(OR($A285="",$B285="",$C285=""),"",'OddsRatio_working_3-way'!I284)</f>
        <v>3.1134344898068398</v>
      </c>
      <c r="M285" s="48">
        <f>IF(OR($A285="",$B285="",$C285=""),"",'OddsRatio_working_3-way'!J284)</f>
        <v>3.0822014677899898</v>
      </c>
      <c r="N285" s="49">
        <f t="shared" si="86"/>
        <v>35.407537248028042</v>
      </c>
      <c r="O285" s="50">
        <f t="shared" si="87"/>
        <v>32.135553607946242</v>
      </c>
      <c r="P285" s="50">
        <f t="shared" si="88"/>
        <v>32.456909144025708</v>
      </c>
      <c r="Q285" t="s">
        <v>368</v>
      </c>
      <c r="R285" t="s">
        <v>140</v>
      </c>
      <c r="S285" s="40">
        <v>44177</v>
      </c>
      <c r="T285" s="52">
        <v>100</v>
      </c>
      <c r="U285" s="52">
        <f t="shared" si="76"/>
        <v>63.63636363636364</v>
      </c>
      <c r="V285" s="52">
        <f t="shared" si="77"/>
        <v>66.996699669967001</v>
      </c>
      <c r="W285" s="52">
        <f t="shared" si="78"/>
        <v>66.666666666666657</v>
      </c>
      <c r="X285" s="52">
        <f t="shared" si="79"/>
        <v>66.336633663366328</v>
      </c>
      <c r="Y285" s="52">
        <f t="shared" si="80"/>
        <v>69.696969696969703</v>
      </c>
      <c r="Z285" s="52">
        <f t="shared" si="81"/>
        <v>69.366936693669373</v>
      </c>
      <c r="AA285" s="52">
        <f t="shared" si="82"/>
        <v>-2.7002700270026878</v>
      </c>
      <c r="AB285" s="52">
        <f t="shared" si="83"/>
        <v>-2.700270027002702</v>
      </c>
      <c r="AC285" s="52">
        <f t="shared" si="84"/>
        <v>-2.7002700270027162</v>
      </c>
      <c r="AF285">
        <v>1.96</v>
      </c>
      <c r="AG285">
        <v>1.93</v>
      </c>
      <c r="AH285" s="42" t="s">
        <v>496</v>
      </c>
    </row>
    <row r="286" spans="1:34" ht="15" x14ac:dyDescent="0.25">
      <c r="A286">
        <v>1.5</v>
      </c>
      <c r="B286">
        <v>4.58</v>
      </c>
      <c r="C286">
        <v>6.82</v>
      </c>
      <c r="D286" s="45">
        <f t="shared" si="85"/>
        <v>3.1634844002783158E-2</v>
      </c>
      <c r="E286" s="46">
        <f>IF(OR($A286="",$B286="",$C286=""),"",A286*'MPTO_working_3-way'!$I285)</f>
        <v>1.5474522660041747</v>
      </c>
      <c r="F286" s="47">
        <f>IF(OR($A286="",$B286="",$C286=""),"",B286*'MPTO_working_3-way'!$I285)</f>
        <v>4.7248875855327466</v>
      </c>
      <c r="G286" s="48">
        <f>IF(OR($A286="",$B286="",$C286=""),"",C286*'MPTO_working_3-way'!$I285)</f>
        <v>7.0357496360989815</v>
      </c>
      <c r="H286" s="46">
        <f>IF(OR($A286="",$B286="",$C286=""),"",'MPTO_working_3-way'!E285)</f>
        <v>1.5241074507235597</v>
      </c>
      <c r="I286" s="47">
        <f>IF(OR($A286="",$B286="",$C286=""),"",'MPTO_working_3-way'!F285)</f>
        <v>4.8124199700080119</v>
      </c>
      <c r="J286" s="48">
        <f>IF(OR($A286="",$B286="",$C286=""),"",'MPTO_working_3-way'!G285)</f>
        <v>7.3484770857077137</v>
      </c>
      <c r="K286" s="46">
        <f>IF(OR($A286="",$B286="",$C286=""),"",'OddsRatio_working_3-way'!H285)</f>
        <v>1.5317022531598097</v>
      </c>
      <c r="L286" s="47">
        <f>IF(OR($A286="",$B286="",$C286=""),"",'OddsRatio_working_3-way'!I285)</f>
        <v>4.8069881326242374</v>
      </c>
      <c r="M286" s="48">
        <f>IF(OR($A286="",$B286="",$C286=""),"",'OddsRatio_working_3-way'!J285)</f>
        <v>7.1890142267801851</v>
      </c>
      <c r="N286" s="49">
        <f t="shared" si="86"/>
        <v>64.622348745024368</v>
      </c>
      <c r="O286" s="50">
        <f t="shared" si="87"/>
        <v>21.164524698152086</v>
      </c>
      <c r="P286" s="50">
        <f t="shared" si="88"/>
        <v>14.213126556823541</v>
      </c>
      <c r="Q286" t="s">
        <v>369</v>
      </c>
      <c r="R286" t="s">
        <v>370</v>
      </c>
      <c r="S286" s="40">
        <v>44177</v>
      </c>
      <c r="T286" s="52">
        <v>100</v>
      </c>
      <c r="U286" s="52">
        <f t="shared" si="76"/>
        <v>33.333333333333329</v>
      </c>
      <c r="V286" s="52">
        <f t="shared" si="77"/>
        <v>78.165938864628828</v>
      </c>
      <c r="W286" s="52">
        <f t="shared" si="78"/>
        <v>85.337243401759522</v>
      </c>
      <c r="X286" s="52">
        <f t="shared" si="79"/>
        <v>36.49681773361165</v>
      </c>
      <c r="Y286" s="52">
        <f t="shared" si="80"/>
        <v>81.329423264907135</v>
      </c>
      <c r="Z286" s="52">
        <f t="shared" si="81"/>
        <v>88.500727802037844</v>
      </c>
      <c r="AA286" s="52">
        <f t="shared" si="82"/>
        <v>-3.1634844002783211</v>
      </c>
      <c r="AB286" s="52">
        <f t="shared" si="83"/>
        <v>-3.1634844002783069</v>
      </c>
      <c r="AC286" s="52">
        <f t="shared" si="84"/>
        <v>-3.1634844002783211</v>
      </c>
      <c r="AF286">
        <v>1.8</v>
      </c>
      <c r="AG286">
        <v>2.09</v>
      </c>
      <c r="AH286" s="42" t="s">
        <v>496</v>
      </c>
    </row>
    <row r="287" spans="1:34" ht="15" x14ac:dyDescent="0.25">
      <c r="A287">
        <v>1.71</v>
      </c>
      <c r="B287">
        <v>4.32</v>
      </c>
      <c r="C287">
        <v>4.66</v>
      </c>
      <c r="D287" s="45">
        <f t="shared" si="85"/>
        <v>3.0869077797019973E-2</v>
      </c>
      <c r="E287" s="46">
        <f>IF(OR($A287="",$B287="",$C287=""),"",A287*'MPTO_working_3-way'!$I286)</f>
        <v>1.7627861230329041</v>
      </c>
      <c r="F287" s="47">
        <f>IF(OR($A287="",$B287="",$C287=""),"",B287*'MPTO_working_3-way'!$I286)</f>
        <v>4.4533544160831262</v>
      </c>
      <c r="G287" s="48">
        <f>IF(OR($A287="",$B287="",$C287=""),"",C287*'MPTO_working_3-way'!$I286)</f>
        <v>4.8038499025341128</v>
      </c>
      <c r="H287" s="46">
        <f>IF(OR($A287="",$B287="",$C287=""),"",'MPTO_working_3-way'!E286)</f>
        <v>1.7406269833661188</v>
      </c>
      <c r="I287" s="47">
        <f>IF(OR($A287="",$B287="",$C287=""),"",'MPTO_working_3-way'!F286)</f>
        <v>4.5209634817471782</v>
      </c>
      <c r="J287" s="48">
        <f>IF(OR($A287="",$B287="",$C287=""),"",'MPTO_working_3-way'!G286)</f>
        <v>4.8947007415344617</v>
      </c>
      <c r="K287" s="46">
        <f>IF(OR($A287="",$B287="",$C287=""),"",'OddsRatio_working_3-way'!H286)</f>
        <v>1.7484561492849309</v>
      </c>
      <c r="L287" s="47">
        <f>IF(OR($A287="",$B287="",$C287=""),"",'OddsRatio_working_3-way'!I286)</f>
        <v>4.4998231205999586</v>
      </c>
      <c r="M287" s="48">
        <f>IF(OR($A287="",$B287="",$C287=""),"",'OddsRatio_working_3-way'!J286)</f>
        <v>4.8582387413842909</v>
      </c>
      <c r="N287" s="49">
        <f t="shared" si="86"/>
        <v>56.72837940654324</v>
      </c>
      <c r="O287" s="50">
        <f t="shared" si="87"/>
        <v>22.454983515090031</v>
      </c>
      <c r="P287" s="50">
        <f t="shared" si="88"/>
        <v>20.816637078366725</v>
      </c>
      <c r="Q287" t="s">
        <v>371</v>
      </c>
      <c r="R287" t="s">
        <v>372</v>
      </c>
      <c r="S287" s="40">
        <v>44177</v>
      </c>
      <c r="T287" s="52">
        <v>100</v>
      </c>
      <c r="U287" s="52">
        <f t="shared" si="76"/>
        <v>41.520467836257311</v>
      </c>
      <c r="V287" s="52">
        <f t="shared" si="77"/>
        <v>76.851851851851848</v>
      </c>
      <c r="W287" s="52">
        <f t="shared" si="78"/>
        <v>78.540772532188839</v>
      </c>
      <c r="X287" s="52">
        <f t="shared" si="79"/>
        <v>44.607375615959306</v>
      </c>
      <c r="Y287" s="52">
        <f t="shared" si="80"/>
        <v>79.93875963155385</v>
      </c>
      <c r="Z287" s="52">
        <f t="shared" si="81"/>
        <v>81.627680311890828</v>
      </c>
      <c r="AA287" s="52">
        <f t="shared" si="82"/>
        <v>-3.0869077797019955</v>
      </c>
      <c r="AB287" s="52">
        <f t="shared" si="83"/>
        <v>-3.0869077797020026</v>
      </c>
      <c r="AC287" s="52">
        <f t="shared" si="84"/>
        <v>-3.0869077797019884</v>
      </c>
      <c r="AF287">
        <v>1.56</v>
      </c>
      <c r="AG287">
        <v>2.5299999999999998</v>
      </c>
      <c r="AH287" s="42" t="s">
        <v>480</v>
      </c>
    </row>
    <row r="288" spans="1:34" ht="15" x14ac:dyDescent="0.25">
      <c r="A288">
        <v>1.1499999999999999</v>
      </c>
      <c r="B288">
        <v>8.6300000000000008</v>
      </c>
      <c r="C288">
        <v>12.93</v>
      </c>
      <c r="D288" s="45">
        <f t="shared" si="85"/>
        <v>6.2779593042708415E-2</v>
      </c>
      <c r="E288" s="46">
        <f>IF(OR($A288="",$B288="",$C288=""),"",A288*'MPTO_working_3-way'!$I287)</f>
        <v>1.2221965319991146</v>
      </c>
      <c r="F288" s="47">
        <f>IF(OR($A288="",$B288="",$C288=""),"",B288*'MPTO_working_3-way'!$I287)</f>
        <v>9.1717878879585744</v>
      </c>
      <c r="G288" s="48">
        <f>IF(OR($A288="",$B288="",$C288=""),"",C288*'MPTO_working_3-way'!$I287)</f>
        <v>13.741740138042219</v>
      </c>
      <c r="H288" s="46">
        <f>IF(OR($A288="",$B288="",$C288=""),"",'MPTO_working_3-way'!E287)</f>
        <v>1.1783577817658888</v>
      </c>
      <c r="I288" s="47">
        <f>IF(OR($A288="",$B288="",$C288=""),"",'MPTO_working_3-way'!F287)</f>
        <v>10.53204476260578</v>
      </c>
      <c r="J288" s="48">
        <f>IF(OR($A288="",$B288="",$C288=""),"",'MPTO_working_3-way'!G287)</f>
        <v>17.726413884544581</v>
      </c>
      <c r="K288" s="46">
        <f>IF(OR($A288="",$B288="",$C288=""),"",'OddsRatio_working_3-way'!H287)</f>
        <v>1.1873974951007007</v>
      </c>
      <c r="L288" s="47">
        <f>IF(OR($A288="",$B288="",$C288=""),"",'OddsRatio_working_3-way'!I287)</f>
        <v>10.532285917455644</v>
      </c>
      <c r="M288" s="48">
        <f>IF(OR($A288="",$B288="",$C288=""),"",'OddsRatio_working_3-way'!J287)</f>
        <v>15.904347443675727</v>
      </c>
      <c r="N288" s="49">
        <f t="shared" si="86"/>
        <v>81.819901613067614</v>
      </c>
      <c r="O288" s="50">
        <f t="shared" si="87"/>
        <v>10.902999635576794</v>
      </c>
      <c r="P288" s="50">
        <f t="shared" si="88"/>
        <v>7.2770987513555871</v>
      </c>
      <c r="Q288" t="s">
        <v>373</v>
      </c>
      <c r="R288" t="s">
        <v>374</v>
      </c>
      <c r="S288" s="40">
        <v>44177</v>
      </c>
      <c r="T288" s="52">
        <v>100</v>
      </c>
      <c r="U288" s="52">
        <f t="shared" si="76"/>
        <v>13.043478260869554</v>
      </c>
      <c r="V288" s="52">
        <f t="shared" si="77"/>
        <v>88.412514484356905</v>
      </c>
      <c r="W288" s="52">
        <f t="shared" si="78"/>
        <v>92.26604795050271</v>
      </c>
      <c r="X288" s="52">
        <f t="shared" si="79"/>
        <v>19.3214375651404</v>
      </c>
      <c r="Y288" s="52">
        <f t="shared" si="80"/>
        <v>94.690473788627742</v>
      </c>
      <c r="Z288" s="52">
        <f t="shared" si="81"/>
        <v>98.544007254773547</v>
      </c>
      <c r="AA288" s="52">
        <f t="shared" si="82"/>
        <v>-6.2779593042708459</v>
      </c>
      <c r="AB288" s="52">
        <f t="shared" si="83"/>
        <v>-6.277959304270837</v>
      </c>
      <c r="AC288" s="52">
        <f t="shared" si="84"/>
        <v>-6.277959304270837</v>
      </c>
      <c r="AF288">
        <v>1.18</v>
      </c>
      <c r="AG288">
        <v>4.83</v>
      </c>
      <c r="AH288" s="42" t="s">
        <v>502</v>
      </c>
    </row>
    <row r="289" spans="1:35" ht="15" x14ac:dyDescent="0.25">
      <c r="A289">
        <v>1.53</v>
      </c>
      <c r="B289">
        <v>4.32</v>
      </c>
      <c r="C289">
        <v>6.75</v>
      </c>
      <c r="D289" s="45">
        <f t="shared" si="85"/>
        <v>3.3224400871459725E-2</v>
      </c>
      <c r="E289" s="46">
        <f>IF(OR($A289="",$B289="",$C289=""),"",A289*'MPTO_working_3-way'!$I288)</f>
        <v>1.5808333333333333</v>
      </c>
      <c r="F289" s="47">
        <f>IF(OR($A289="",$B289="",$C289=""),"",B289*'MPTO_working_3-way'!$I288)</f>
        <v>4.4635294117647062</v>
      </c>
      <c r="G289" s="48">
        <f>IF(OR($A289="",$B289="",$C289=""),"",C289*'MPTO_working_3-way'!$I288)</f>
        <v>6.9742647058823533</v>
      </c>
      <c r="H289" s="46">
        <f>IF(OR($A289="",$B289="",$C289=""),"",'MPTO_working_3-way'!E288)</f>
        <v>1.556371856456626</v>
      </c>
      <c r="I289" s="47">
        <f>IF(OR($A289="",$B289="",$C289=""),"",'MPTO_working_3-way'!F288)</f>
        <v>4.5370675453047777</v>
      </c>
      <c r="J289" s="48">
        <f>IF(OR($A289="",$B289="",$C289=""),"",'MPTO_working_3-way'!G288)</f>
        <v>7.2953642384105972</v>
      </c>
      <c r="K289" s="46">
        <f>IF(OR($A289="",$B289="",$C289=""),"",'OddsRatio_working_3-way'!H288)</f>
        <v>1.5644996926394192</v>
      </c>
      <c r="L289" s="47">
        <f>IF(OR($A289="",$B289="",$C289=""),"",'OddsRatio_working_3-way'!I288)</f>
        <v>4.5361112821940992</v>
      </c>
      <c r="M289" s="48">
        <f>IF(OR($A289="",$B289="",$C289=""),"",'OddsRatio_working_3-way'!J288)</f>
        <v>7.1242891182578525</v>
      </c>
      <c r="N289" s="49">
        <f t="shared" si="86"/>
        <v>63.257775434897212</v>
      </c>
      <c r="O289" s="50">
        <f t="shared" si="87"/>
        <v>22.403795466526091</v>
      </c>
      <c r="P289" s="50">
        <f t="shared" si="88"/>
        <v>14.3384290985767</v>
      </c>
      <c r="Q289" t="s">
        <v>375</v>
      </c>
      <c r="R289" t="s">
        <v>376</v>
      </c>
      <c r="S289" s="40">
        <v>44177</v>
      </c>
      <c r="T289" s="52">
        <v>100</v>
      </c>
      <c r="U289" s="52">
        <f t="shared" si="76"/>
        <v>34.640522875816991</v>
      </c>
      <c r="V289" s="52">
        <f t="shared" si="77"/>
        <v>76.851851851851848</v>
      </c>
      <c r="W289" s="52">
        <f t="shared" si="78"/>
        <v>85.185185185185176</v>
      </c>
      <c r="X289" s="52">
        <f t="shared" si="79"/>
        <v>37.962962962962962</v>
      </c>
      <c r="Y289" s="52">
        <f t="shared" si="80"/>
        <v>80.174291938997825</v>
      </c>
      <c r="Z289" s="52">
        <f t="shared" si="81"/>
        <v>88.507625272331154</v>
      </c>
      <c r="AA289" s="52">
        <f t="shared" si="82"/>
        <v>-3.3224400871459707</v>
      </c>
      <c r="AB289" s="52">
        <f t="shared" si="83"/>
        <v>-3.3224400871459778</v>
      </c>
      <c r="AC289" s="52">
        <f t="shared" si="84"/>
        <v>-3.3224400871459778</v>
      </c>
      <c r="AF289">
        <v>2.06</v>
      </c>
      <c r="AG289">
        <v>1.84</v>
      </c>
      <c r="AH289" s="42" t="s">
        <v>496</v>
      </c>
    </row>
    <row r="290" spans="1:35" ht="15" x14ac:dyDescent="0.25">
      <c r="A290">
        <v>5.38</v>
      </c>
      <c r="B290">
        <v>4.32</v>
      </c>
      <c r="C290">
        <v>1.63</v>
      </c>
      <c r="D290" s="45">
        <f t="shared" si="85"/>
        <v>3.0852019944774156E-2</v>
      </c>
      <c r="E290" s="46">
        <f>IF(OR($A290="",$B290="",$C290=""),"",A290*'MPTO_working_3-way'!$I289)</f>
        <v>5.5459838673028852</v>
      </c>
      <c r="F290" s="47">
        <f>IF(OR($A290="",$B290="",$C290=""),"",B290*'MPTO_working_3-way'!$I289)</f>
        <v>4.4532807261614247</v>
      </c>
      <c r="G290" s="48">
        <f>IF(OR($A290="",$B290="",$C290=""),"",C290*'MPTO_working_3-way'!$I289)</f>
        <v>1.6802887925099819</v>
      </c>
      <c r="H290" s="46">
        <f>IF(OR($A290="",$B290="",$C290=""),"",'MPTO_working_3-way'!E289)</f>
        <v>5.6950981378640444</v>
      </c>
      <c r="I290" s="47">
        <f>IF(OR($A290="",$B290="",$C290=""),"",'MPTO_working_3-way'!F289)</f>
        <v>4.5208472689571684</v>
      </c>
      <c r="J290" s="48">
        <f>IF(OR($A290="",$B290="",$C290=""),"",'MPTO_working_3-way'!G289)</f>
        <v>1.6577894092083072</v>
      </c>
      <c r="K290" s="46">
        <f>IF(OR($A290="",$B290="",$C290=""),"",'OddsRatio_working_3-way'!H289)</f>
        <v>5.6269260747516912</v>
      </c>
      <c r="L290" s="47">
        <f>IF(OR($A290="",$B290="",$C290=""),"",'OddsRatio_working_3-way'!I289)</f>
        <v>4.5071677096291367</v>
      </c>
      <c r="M290" s="48">
        <f>IF(OR($A290="",$B290="",$C290=""),"",'OddsRatio_working_3-way'!J289)</f>
        <v>1.6655167641766131</v>
      </c>
      <c r="N290" s="49">
        <f t="shared" si="86"/>
        <v>18.03106579331466</v>
      </c>
      <c r="O290" s="50">
        <f t="shared" si="87"/>
        <v>22.455355085192792</v>
      </c>
      <c r="P290" s="50">
        <f t="shared" si="88"/>
        <v>59.513579121492555</v>
      </c>
      <c r="Q290" t="s">
        <v>377</v>
      </c>
      <c r="R290" t="s">
        <v>378</v>
      </c>
      <c r="S290" s="40">
        <v>44177</v>
      </c>
      <c r="T290" s="52">
        <v>100</v>
      </c>
      <c r="U290" s="52">
        <f t="shared" si="76"/>
        <v>81.412639405204473</v>
      </c>
      <c r="V290" s="52">
        <f t="shared" si="77"/>
        <v>76.851851851851848</v>
      </c>
      <c r="W290" s="52">
        <f t="shared" si="78"/>
        <v>38.650306748466257</v>
      </c>
      <c r="X290" s="52">
        <f t="shared" si="79"/>
        <v>84.497841399681889</v>
      </c>
      <c r="Y290" s="52">
        <f t="shared" si="80"/>
        <v>79.937053846329292</v>
      </c>
      <c r="Z290" s="52">
        <f t="shared" si="81"/>
        <v>41.735508742943686</v>
      </c>
      <c r="AA290" s="52">
        <f t="shared" si="82"/>
        <v>-3.0852019944774156</v>
      </c>
      <c r="AB290" s="52">
        <f t="shared" si="83"/>
        <v>-3.085201994477444</v>
      </c>
      <c r="AC290" s="52">
        <f t="shared" si="84"/>
        <v>-3.0852019944774298</v>
      </c>
      <c r="AF290">
        <v>1.78</v>
      </c>
      <c r="AG290">
        <v>2.13</v>
      </c>
      <c r="AH290" s="42" t="s">
        <v>505</v>
      </c>
    </row>
    <row r="291" spans="1:35" ht="15" x14ac:dyDescent="0.25">
      <c r="A291">
        <v>2.13</v>
      </c>
      <c r="B291">
        <v>3.61</v>
      </c>
      <c r="C291">
        <v>3.54</v>
      </c>
      <c r="D291" s="45">
        <f t="shared" si="85"/>
        <v>2.8977754030639513E-2</v>
      </c>
      <c r="E291" s="46">
        <f>IF(OR($A291="",$B291="",$C291=""),"",A291*'MPTO_working_3-way'!$I290)</f>
        <v>2.1917226160852619</v>
      </c>
      <c r="F291" s="47">
        <f>IF(OR($A291="",$B291="",$C291=""),"",B291*'MPTO_working_3-way'!$I290)</f>
        <v>3.7146096920506086</v>
      </c>
      <c r="G291" s="48">
        <f>IF(OR($A291="",$B291="",$C291=""),"",C291*'MPTO_working_3-way'!$I290)</f>
        <v>3.6425812492684639</v>
      </c>
      <c r="H291" s="46">
        <f>IF(OR($A291="",$B291="",$C291=""),"",'MPTO_working_3-way'!E290)</f>
        <v>2.174743621885844</v>
      </c>
      <c r="I291" s="47">
        <f>IF(OR($A291="",$B291="",$C291=""),"",'MPTO_working_3-way'!F290)</f>
        <v>3.7404283527045981</v>
      </c>
      <c r="J291" s="48">
        <f>IF(OR($A291="",$B291="",$C291=""),"",'MPTO_working_3-way'!G290)</f>
        <v>3.6653314255382239</v>
      </c>
      <c r="K291" s="46">
        <f>IF(OR($A291="",$B291="",$C291=""),"",'OddsRatio_working_3-way'!H290)</f>
        <v>2.1817074832547259</v>
      </c>
      <c r="L291" s="47">
        <f>IF(OR($A291="",$B291="",$C291=""),"",'OddsRatio_working_3-way'!I290)</f>
        <v>3.7294305586679948</v>
      </c>
      <c r="M291" s="48">
        <f>IF(OR($A291="",$B291="",$C291=""),"",'OddsRatio_working_3-way'!J290)</f>
        <v>3.656227440236286</v>
      </c>
      <c r="N291" s="49">
        <f t="shared" si="86"/>
        <v>45.626211668433967</v>
      </c>
      <c r="O291" s="50">
        <f t="shared" si="87"/>
        <v>26.920728768355772</v>
      </c>
      <c r="P291" s="50">
        <f t="shared" si="88"/>
        <v>27.453059563210264</v>
      </c>
      <c r="Q291" t="s">
        <v>379</v>
      </c>
      <c r="R291" t="s">
        <v>380</v>
      </c>
      <c r="S291" s="40">
        <v>44177</v>
      </c>
      <c r="T291" s="52">
        <v>100</v>
      </c>
      <c r="U291" s="52">
        <f t="shared" si="76"/>
        <v>53.051643192488264</v>
      </c>
      <c r="V291" s="52">
        <f t="shared" si="77"/>
        <v>72.29916897506925</v>
      </c>
      <c r="W291" s="52">
        <f t="shared" si="78"/>
        <v>71.751412429378533</v>
      </c>
      <c r="X291" s="52">
        <f t="shared" si="79"/>
        <v>55.949418595552224</v>
      </c>
      <c r="Y291" s="52">
        <f t="shared" si="80"/>
        <v>75.196944378133196</v>
      </c>
      <c r="Z291" s="52">
        <f t="shared" si="81"/>
        <v>74.649187832442493</v>
      </c>
      <c r="AA291" s="52">
        <f t="shared" si="82"/>
        <v>-2.8977754030639602</v>
      </c>
      <c r="AB291" s="52">
        <f t="shared" si="83"/>
        <v>-2.897775403063946</v>
      </c>
      <c r="AC291" s="52">
        <f t="shared" si="84"/>
        <v>-2.8977754030639602</v>
      </c>
      <c r="AF291">
        <v>2.25</v>
      </c>
      <c r="AG291">
        <v>1.68</v>
      </c>
      <c r="AH291" s="42" t="s">
        <v>485</v>
      </c>
    </row>
    <row r="292" spans="1:35" ht="15" x14ac:dyDescent="0.25">
      <c r="A292">
        <v>2.38</v>
      </c>
      <c r="B292">
        <v>3.27</v>
      </c>
      <c r="C292">
        <v>3.32</v>
      </c>
      <c r="D292" s="45">
        <f t="shared" si="85"/>
        <v>2.7183284057515911E-2</v>
      </c>
      <c r="E292" s="46">
        <f>IF(OR($A292="",$B292="",$C292=""),"",A292*'MPTO_working_3-way'!$I291)</f>
        <v>2.4446962160568879</v>
      </c>
      <c r="F292" s="47">
        <f>IF(OR($A292="",$B292="",$C292=""),"",B292*'MPTO_working_3-way'!$I291)</f>
        <v>3.3588893388680772</v>
      </c>
      <c r="G292" s="48">
        <f>IF(OR($A292="",$B292="",$C292=""),"",C292*'MPTO_working_3-way'!$I291)</f>
        <v>3.4102485030709526</v>
      </c>
      <c r="H292" s="46">
        <f>IF(OR($A292="",$B292="",$C292=""),"",'MPTO_working_3-way'!E291)</f>
        <v>2.432456919470376</v>
      </c>
      <c r="I292" s="47">
        <f>IF(OR($A292="",$B292="",$C292=""),"",'MPTO_working_3-way'!F291)</f>
        <v>3.3698478491317787</v>
      </c>
      <c r="J292" s="48">
        <f>IF(OR($A292="",$B292="",$C292=""),"",'MPTO_working_3-way'!G291)</f>
        <v>3.422972721385928</v>
      </c>
      <c r="K292" s="46">
        <f>IF(OR($A292="",$B292="",$C292=""),"",'OddsRatio_working_3-way'!H291)</f>
        <v>2.437834293823391</v>
      </c>
      <c r="L292" s="47">
        <f>IF(OR($A292="",$B292="",$C292=""),"",'OddsRatio_working_3-way'!I291)</f>
        <v>3.365133222448621</v>
      </c>
      <c r="M292" s="48">
        <f>IF(OR($A292="",$B292="",$C292=""),"",'OddsRatio_working_3-way'!J291)</f>
        <v>3.4172286678770036</v>
      </c>
      <c r="N292" s="49">
        <f t="shared" si="86"/>
        <v>40.904877809846049</v>
      </c>
      <c r="O292" s="50">
        <f t="shared" si="87"/>
        <v>29.771745928878772</v>
      </c>
      <c r="P292" s="50">
        <f t="shared" si="88"/>
        <v>29.323376261275179</v>
      </c>
      <c r="Q292" t="s">
        <v>381</v>
      </c>
      <c r="R292" t="s">
        <v>382</v>
      </c>
      <c r="S292" s="40">
        <v>44177</v>
      </c>
      <c r="T292" s="52">
        <v>100</v>
      </c>
      <c r="U292" s="52">
        <f t="shared" si="76"/>
        <v>57.983193277310924</v>
      </c>
      <c r="V292" s="52">
        <f t="shared" si="77"/>
        <v>69.418960244648318</v>
      </c>
      <c r="W292" s="52">
        <f t="shared" si="78"/>
        <v>69.879518072289159</v>
      </c>
      <c r="X292" s="52">
        <f t="shared" si="79"/>
        <v>60.701521683062531</v>
      </c>
      <c r="Y292" s="52">
        <f t="shared" si="80"/>
        <v>72.137288650399924</v>
      </c>
      <c r="Z292" s="52">
        <f t="shared" si="81"/>
        <v>72.597846478040751</v>
      </c>
      <c r="AA292" s="52">
        <f t="shared" si="82"/>
        <v>-2.7183284057516062</v>
      </c>
      <c r="AB292" s="52">
        <f t="shared" si="83"/>
        <v>-2.7183284057516062</v>
      </c>
      <c r="AC292" s="52">
        <f t="shared" si="84"/>
        <v>-2.718328405751592</v>
      </c>
      <c r="AF292">
        <v>2.59</v>
      </c>
      <c r="AG292">
        <v>1.54</v>
      </c>
      <c r="AH292" s="42" t="s">
        <v>484</v>
      </c>
    </row>
    <row r="293" spans="1:35" s="52" customFormat="1" ht="15" x14ac:dyDescent="0.25">
      <c r="A293">
        <v>1.99</v>
      </c>
      <c r="B293">
        <v>3.55</v>
      </c>
      <c r="C293">
        <v>3.89</v>
      </c>
      <c r="D293" s="45">
        <f t="shared" si="85"/>
        <v>4.1272112399500571E-2</v>
      </c>
      <c r="E293" s="46">
        <f>IF(OR($A293="",$B293="",$C293=""),"",A293*'MPTO_working_3-way'!$I292)</f>
        <v>2.0721315036750063</v>
      </c>
      <c r="F293" s="47">
        <f>IF(OR($A293="",$B293="",$C293=""),"",B293*'MPTO_working_3-way'!$I292)</f>
        <v>3.696515999018227</v>
      </c>
      <c r="G293" s="48">
        <f>IF(OR($A293="",$B293="",$C293=""),"",C293*'MPTO_working_3-way'!$I292)</f>
        <v>4.0505485172340574</v>
      </c>
      <c r="H293" s="46">
        <f>IF(OR($A293="",$B293="",$C293=""),"",'MPTO_working_3-way'!E292)</f>
        <v>2.0460140707228973</v>
      </c>
      <c r="I293" s="47">
        <f>IF(OR($A293="",$B293="",$C293=""),"",'MPTO_working_3-way'!F292)</f>
        <v>3.7322795559168189</v>
      </c>
      <c r="J293" s="48">
        <f>IF(OR($A293="",$B293="",$C293=""),"",'MPTO_working_3-way'!G292)</f>
        <v>4.1099487245445436</v>
      </c>
      <c r="K293" s="46">
        <f>IF(OR($A293="",$B293="",$C293=""),"",'OddsRatio_working_3-way'!H292)</f>
        <v>2.0562283169223048</v>
      </c>
      <c r="L293" s="47">
        <f>IF(OR($A293="",$B293="",$C293=""),"",'OddsRatio_working_3-way'!I292)</f>
        <v>3.7205880890423009</v>
      </c>
      <c r="M293" s="48">
        <f>IF(OR($A293="",$B293="",$C293=""),"",'OddsRatio_working_3-way'!J292)</f>
        <v>4.0833331675812747</v>
      </c>
      <c r="N293" s="49">
        <f t="shared" si="86"/>
        <v>48.259485376601866</v>
      </c>
      <c r="O293" s="50">
        <f t="shared" si="87"/>
        <v>27.052500253362737</v>
      </c>
      <c r="P293" s="50">
        <f t="shared" si="88"/>
        <v>24.6880143700354</v>
      </c>
      <c r="Q293" t="s">
        <v>383</v>
      </c>
      <c r="R293" t="s">
        <v>384</v>
      </c>
      <c r="S293" s="40">
        <v>44177</v>
      </c>
      <c r="T293" s="52">
        <v>100</v>
      </c>
      <c r="U293" s="52">
        <f t="shared" si="76"/>
        <v>49.748743718592962</v>
      </c>
      <c r="V293" s="52">
        <f t="shared" si="77"/>
        <v>71.83098591549296</v>
      </c>
      <c r="W293" s="52">
        <f t="shared" si="78"/>
        <v>74.293059125964007</v>
      </c>
      <c r="X293" s="52">
        <f t="shared" si="79"/>
        <v>53.875954958543026</v>
      </c>
      <c r="Y293" s="52">
        <f t="shared" si="80"/>
        <v>75.958197155443017</v>
      </c>
      <c r="Z293" s="52">
        <f t="shared" si="81"/>
        <v>78.420270365914078</v>
      </c>
      <c r="AA293" s="52">
        <f t="shared" si="82"/>
        <v>-4.1272112399500642</v>
      </c>
      <c r="AB293" s="52">
        <f t="shared" si="83"/>
        <v>-4.1272112399500571</v>
      </c>
      <c r="AC293" s="52">
        <f t="shared" si="84"/>
        <v>-4.1272112399500713</v>
      </c>
      <c r="AD293" s="53"/>
      <c r="AE293" s="53"/>
      <c r="AF293">
        <v>2.06</v>
      </c>
      <c r="AG293">
        <v>1.81</v>
      </c>
      <c r="AH293" s="53" t="s">
        <v>485</v>
      </c>
      <c r="AI293" s="53"/>
    </row>
    <row r="294" spans="1:35" ht="15" x14ac:dyDescent="0.25">
      <c r="A294">
        <v>1.63</v>
      </c>
      <c r="B294">
        <v>4.13</v>
      </c>
      <c r="C294">
        <v>5.34</v>
      </c>
      <c r="D294" s="45">
        <f t="shared" si="85"/>
        <v>4.2893600723660441E-2</v>
      </c>
      <c r="E294" s="46">
        <f>IF(OR($A294="",$B294="",$C294=""),"",A294*'MPTO_working_3-way'!$I293)</f>
        <v>1.6999165691795664</v>
      </c>
      <c r="F294" s="47">
        <f>IF(OR($A294="",$B294="",$C294=""),"",B294*'MPTO_working_3-way'!$I293)</f>
        <v>4.3071505709887177</v>
      </c>
      <c r="G294" s="48">
        <f>IF(OR($A294="",$B294="",$C294=""),"",C294*'MPTO_working_3-way'!$I293)</f>
        <v>5.5690518278643468</v>
      </c>
      <c r="H294" s="46">
        <f>IF(OR($A294="",$B294="",$C294=""),"",'MPTO_working_3-way'!E293)</f>
        <v>1.6688944582819552</v>
      </c>
      <c r="I294" s="47">
        <f>IF(OR($A294="",$B294="",$C294=""),"",'MPTO_working_3-way'!F293)</f>
        <v>4.3891820345301458</v>
      </c>
      <c r="J294" s="48">
        <f>IF(OR($A294="",$B294="",$C294=""),"",'MPTO_working_3-way'!G293)</f>
        <v>5.7814145212441499</v>
      </c>
      <c r="K294" s="46">
        <f>IF(OR($A294="",$B294="",$C294=""),"",'OddsRatio_working_3-way'!H293)</f>
        <v>1.679455980460435</v>
      </c>
      <c r="L294" s="47">
        <f>IF(OR($A294="",$B294="",$C294=""),"",'OddsRatio_working_3-way'!I293)</f>
        <v>4.3757098711764462</v>
      </c>
      <c r="M294" s="48">
        <f>IF(OR($A294="",$B294="",$C294=""),"",'OddsRatio_working_3-way'!J293)</f>
        <v>5.6806967542829954</v>
      </c>
      <c r="N294" s="49">
        <f t="shared" si="86"/>
        <v>58.826416433050696</v>
      </c>
      <c r="O294" s="50">
        <f t="shared" si="87"/>
        <v>23.217205517160441</v>
      </c>
      <c r="P294" s="50">
        <f t="shared" si="88"/>
        <v>17.956378049788878</v>
      </c>
      <c r="Q294" t="s">
        <v>385</v>
      </c>
      <c r="R294" t="s">
        <v>386</v>
      </c>
      <c r="S294" s="40">
        <v>44177</v>
      </c>
      <c r="T294" s="52">
        <v>100</v>
      </c>
      <c r="U294" s="52">
        <f t="shared" si="76"/>
        <v>38.650306748466257</v>
      </c>
      <c r="V294" s="52">
        <f t="shared" si="77"/>
        <v>75.786924939467312</v>
      </c>
      <c r="W294" s="52">
        <f t="shared" si="78"/>
        <v>81.273408239700387</v>
      </c>
      <c r="X294" s="52">
        <f t="shared" si="79"/>
        <v>42.939666820832315</v>
      </c>
      <c r="Y294" s="52">
        <f t="shared" si="80"/>
        <v>80.076285011833363</v>
      </c>
      <c r="Z294" s="52">
        <f t="shared" si="81"/>
        <v>85.562768312066424</v>
      </c>
      <c r="AA294" s="52">
        <f t="shared" si="82"/>
        <v>-4.2893600723660583</v>
      </c>
      <c r="AB294" s="52">
        <f t="shared" si="83"/>
        <v>-4.2893600723660512</v>
      </c>
      <c r="AC294" s="52">
        <f t="shared" si="84"/>
        <v>-4.289360072366037</v>
      </c>
      <c r="AF294">
        <v>1.85</v>
      </c>
      <c r="AG294">
        <v>2.0099999999999998</v>
      </c>
      <c r="AH294" s="42" t="s">
        <v>484</v>
      </c>
    </row>
    <row r="295" spans="1:35" ht="15" x14ac:dyDescent="0.25">
      <c r="A295">
        <v>1.26</v>
      </c>
      <c r="B295">
        <v>6.01</v>
      </c>
      <c r="C295">
        <v>11.81</v>
      </c>
      <c r="D295" s="45">
        <f t="shared" si="85"/>
        <v>4.4714149812764559E-2</v>
      </c>
      <c r="E295" s="46">
        <f>IF(OR($A295="",$B295="",$C295=""),"",A295*'MPTO_working_3-way'!$I294)</f>
        <v>1.3163398287640833</v>
      </c>
      <c r="F295" s="47">
        <f>IF(OR($A295="",$B295="",$C295=""),"",B295*'MPTO_working_3-way'!$I294)</f>
        <v>6.2787320403747149</v>
      </c>
      <c r="G295" s="48">
        <f>IF(OR($A295="",$B295="",$C295=""),"",C295*'MPTO_working_3-way'!$I294)</f>
        <v>12.338074109288749</v>
      </c>
      <c r="H295" s="46">
        <f>IF(OR($A295="",$B295="",$C295=""),"",'MPTO_working_3-way'!E294)</f>
        <v>1.2841156180106688</v>
      </c>
      <c r="I295" s="47">
        <f>IF(OR($A295="",$B295="",$C295=""),"",'MPTO_working_3-way'!F294)</f>
        <v>6.6013295899658333</v>
      </c>
      <c r="J295" s="48">
        <f>IF(OR($A295="",$B295="",$C295=""),"",'MPTO_working_3-way'!G294)</f>
        <v>14.33295396643371</v>
      </c>
      <c r="K295" s="46">
        <f>IF(OR($A295="",$B295="",$C295=""),"",'OddsRatio_working_3-way'!H294)</f>
        <v>1.2927842321804315</v>
      </c>
      <c r="L295" s="47">
        <f>IF(OR($A295="",$B295="",$C295=""),"",'OddsRatio_working_3-way'!I294)</f>
        <v>6.6417269354767763</v>
      </c>
      <c r="M295" s="48">
        <f>IF(OR($A295="",$B295="",$C295=""),"",'OddsRatio_working_3-way'!J294)</f>
        <v>13.173067499501784</v>
      </c>
      <c r="N295" s="49">
        <f t="shared" si="86"/>
        <v>75.968224781202892</v>
      </c>
      <c r="O295" s="50">
        <f t="shared" si="87"/>
        <v>15.926782566441869</v>
      </c>
      <c r="P295" s="50">
        <f t="shared" si="88"/>
        <v>8.1049926523552607</v>
      </c>
      <c r="Q295" t="s">
        <v>387</v>
      </c>
      <c r="R295" t="s">
        <v>388</v>
      </c>
      <c r="S295" s="40">
        <v>44177</v>
      </c>
      <c r="T295" s="52">
        <v>100</v>
      </c>
      <c r="U295" s="52">
        <f t="shared" si="76"/>
        <v>20.634920634920633</v>
      </c>
      <c r="V295" s="52">
        <f t="shared" si="77"/>
        <v>83.361064891846937</v>
      </c>
      <c r="W295" s="52">
        <f t="shared" si="78"/>
        <v>91.532599491955963</v>
      </c>
      <c r="X295" s="52">
        <f t="shared" si="79"/>
        <v>25.106335616197111</v>
      </c>
      <c r="Y295" s="52">
        <f t="shared" si="80"/>
        <v>87.83247987312339</v>
      </c>
      <c r="Z295" s="52">
        <f t="shared" si="81"/>
        <v>96.004014473232431</v>
      </c>
      <c r="AA295" s="52">
        <f t="shared" si="82"/>
        <v>-4.4714149812764781</v>
      </c>
      <c r="AB295" s="52">
        <f t="shared" si="83"/>
        <v>-4.4714149812764532</v>
      </c>
      <c r="AC295" s="52">
        <f t="shared" si="84"/>
        <v>-4.4714149812764674</v>
      </c>
      <c r="AF295">
        <v>1.56</v>
      </c>
      <c r="AG295">
        <v>2.48</v>
      </c>
      <c r="AH295" s="42" t="s">
        <v>503</v>
      </c>
    </row>
    <row r="296" spans="1:35" ht="15" x14ac:dyDescent="0.25">
      <c r="A296">
        <v>2.33</v>
      </c>
      <c r="B296">
        <v>3.53</v>
      </c>
      <c r="C296">
        <v>3.06</v>
      </c>
      <c r="D296" s="45">
        <f t="shared" si="85"/>
        <v>3.9268053957308258E-2</v>
      </c>
      <c r="E296" s="46">
        <f>IF(OR($A296="",$B296="",$C296=""),"",A296*'MPTO_working_3-way'!$I295)</f>
        <v>2.4214945657205282</v>
      </c>
      <c r="F296" s="47">
        <f>IF(OR($A296="",$B296="",$C296=""),"",B296*'MPTO_working_3-way'!$I295)</f>
        <v>3.668616230469298</v>
      </c>
      <c r="G296" s="48">
        <f>IF(OR($A296="",$B296="",$C296=""),"",C296*'MPTO_working_3-way'!$I295)</f>
        <v>3.1801602451093633</v>
      </c>
      <c r="H296" s="46">
        <f>IF(OR($A296="",$B296="",$C296=""),"",'MPTO_working_3-way'!E295)</f>
        <v>2.4032961800986432</v>
      </c>
      <c r="I296" s="47">
        <f>IF(OR($A296="",$B296="",$C296=""),"",'MPTO_working_3-way'!F295)</f>
        <v>3.7010065244540322</v>
      </c>
      <c r="J296" s="48">
        <f>IF(OR($A296="",$B296="",$C296=""),"",'MPTO_working_3-way'!G295)</f>
        <v>3.187677364481905</v>
      </c>
      <c r="K296" s="46">
        <f>IF(OR($A296="",$B296="",$C296=""),"",'OddsRatio_working_3-way'!H295)</f>
        <v>2.4112801033048936</v>
      </c>
      <c r="L296" s="47">
        <f>IF(OR($A296="",$B296="",$C296=""),"",'OddsRatio_working_3-way'!I295)</f>
        <v>3.6846155348581804</v>
      </c>
      <c r="M296" s="48">
        <f>IF(OR($A296="",$B296="",$C296=""),"",'OddsRatio_working_3-way'!J295)</f>
        <v>3.1858924908331434</v>
      </c>
      <c r="N296" s="49">
        <f t="shared" si="86"/>
        <v>41.296809588438812</v>
      </c>
      <c r="O296" s="50">
        <f t="shared" si="87"/>
        <v>27.258234090952538</v>
      </c>
      <c r="P296" s="50">
        <f t="shared" si="88"/>
        <v>31.44495632060864</v>
      </c>
      <c r="Q296" t="s">
        <v>389</v>
      </c>
      <c r="R296" t="s">
        <v>390</v>
      </c>
      <c r="S296" s="40">
        <v>44177</v>
      </c>
      <c r="T296" s="52">
        <v>100</v>
      </c>
      <c r="U296" s="52">
        <f t="shared" si="76"/>
        <v>57.081545064377686</v>
      </c>
      <c r="V296" s="52">
        <f t="shared" si="77"/>
        <v>71.671388101982998</v>
      </c>
      <c r="W296" s="52">
        <f t="shared" si="78"/>
        <v>67.320261437908499</v>
      </c>
      <c r="X296" s="52">
        <f t="shared" si="79"/>
        <v>61.00835046010851</v>
      </c>
      <c r="Y296" s="52">
        <f t="shared" si="80"/>
        <v>75.598193497713822</v>
      </c>
      <c r="Z296" s="52">
        <f t="shared" si="81"/>
        <v>71.247066833639323</v>
      </c>
      <c r="AA296" s="52">
        <f t="shared" si="82"/>
        <v>-3.926805395730824</v>
      </c>
      <c r="AB296" s="52">
        <f t="shared" si="83"/>
        <v>-3.926805395730824</v>
      </c>
      <c r="AC296" s="52">
        <f t="shared" si="84"/>
        <v>-3.926805395730824</v>
      </c>
      <c r="AF296">
        <v>2.02</v>
      </c>
      <c r="AG296">
        <v>1.84</v>
      </c>
      <c r="AH296" s="42" t="s">
        <v>497</v>
      </c>
    </row>
    <row r="297" spans="1:35" ht="15" x14ac:dyDescent="0.25">
      <c r="A297">
        <v>2.17</v>
      </c>
      <c r="B297">
        <v>3.98</v>
      </c>
      <c r="C297">
        <v>2.96</v>
      </c>
      <c r="D297" s="45">
        <f t="shared" si="85"/>
        <v>4.99236123324307E-2</v>
      </c>
      <c r="E297" s="46">
        <f>IF(OR($A297="",$B297="",$C297=""),"",A297*'MPTO_working_3-way'!$I296)</f>
        <v>2.2783342387613748</v>
      </c>
      <c r="F297" s="47">
        <f>IF(OR($A297="",$B297="",$C297=""),"",B297*'MPTO_working_3-way'!$I296)</f>
        <v>4.1786959770830743</v>
      </c>
      <c r="G297" s="48">
        <f>IF(OR($A297="",$B297="",$C297=""),"",C297*'MPTO_working_3-way'!$I296)</f>
        <v>3.1077738925039951</v>
      </c>
      <c r="H297" s="46">
        <f>IF(OR($A297="",$B297="",$C297=""),"",'MPTO_working_3-way'!E296)</f>
        <v>2.2512975348891935</v>
      </c>
      <c r="I297" s="47">
        <f>IF(OR($A297="",$B297="",$C297=""),"",'MPTO_working_3-way'!F296)</f>
        <v>4.2623006650906765</v>
      </c>
      <c r="J297" s="48">
        <f>IF(OR($A297="",$B297="",$C297=""),"",'MPTO_working_3-way'!G296)</f>
        <v>3.113357660061471</v>
      </c>
      <c r="K297" s="46">
        <f>IF(OR($A297="",$B297="",$C297=""),"",'OddsRatio_working_3-way'!H296)</f>
        <v>2.262959494003991</v>
      </c>
      <c r="L297" s="47">
        <f>IF(OR($A297="",$B297="",$C297=""),"",'OddsRatio_working_3-way'!I296)</f>
        <v>4.2167686257537538</v>
      </c>
      <c r="M297" s="48">
        <f>IF(OR($A297="",$B297="",$C297=""),"",'OddsRatio_working_3-way'!J296)</f>
        <v>3.1157270155964287</v>
      </c>
      <c r="N297" s="49">
        <f t="shared" si="86"/>
        <v>43.89171628056004</v>
      </c>
      <c r="O297" s="50">
        <f t="shared" si="87"/>
        <v>23.930910635380727</v>
      </c>
      <c r="P297" s="50">
        <f t="shared" si="88"/>
        <v>32.177373084059219</v>
      </c>
      <c r="Q297" t="s">
        <v>391</v>
      </c>
      <c r="R297" t="s">
        <v>392</v>
      </c>
      <c r="S297" s="40">
        <v>44177</v>
      </c>
      <c r="T297" s="52">
        <v>100</v>
      </c>
      <c r="U297" s="52">
        <f t="shared" si="76"/>
        <v>53.917050691244242</v>
      </c>
      <c r="V297" s="52">
        <f t="shared" si="77"/>
        <v>74.874371859296474</v>
      </c>
      <c r="W297" s="52">
        <f t="shared" si="78"/>
        <v>66.21621621621621</v>
      </c>
      <c r="X297" s="52">
        <f t="shared" si="79"/>
        <v>58.909411924487301</v>
      </c>
      <c r="Y297" s="52">
        <f t="shared" si="80"/>
        <v>79.866733092539548</v>
      </c>
      <c r="Z297" s="52">
        <f t="shared" si="81"/>
        <v>71.20857744945927</v>
      </c>
      <c r="AA297" s="52">
        <f t="shared" si="82"/>
        <v>-4.9923612332430594</v>
      </c>
      <c r="AB297" s="52">
        <f t="shared" si="83"/>
        <v>-4.9923612332430736</v>
      </c>
      <c r="AC297" s="52">
        <f t="shared" si="84"/>
        <v>-4.9923612332430594</v>
      </c>
      <c r="AF297">
        <v>1.72</v>
      </c>
      <c r="AG297">
        <v>2.12</v>
      </c>
      <c r="AH297" s="42" t="s">
        <v>485</v>
      </c>
    </row>
    <row r="298" spans="1:35" ht="15" x14ac:dyDescent="0.25">
      <c r="A298">
        <v>5.35</v>
      </c>
      <c r="B298">
        <v>4.24</v>
      </c>
      <c r="C298">
        <v>1.58</v>
      </c>
      <c r="D298" s="45">
        <f t="shared" si="85"/>
        <v>5.5676336859304065E-2</v>
      </c>
      <c r="E298" s="46">
        <f>IF(OR($A298="",$B298="",$C298=""),"",A298*'MPTO_working_3-way'!$I297)</f>
        <v>5.6478684021972763</v>
      </c>
      <c r="F298" s="47">
        <f>IF(OR($A298="",$B298="",$C298=""),"",B298*'MPTO_working_3-way'!$I297)</f>
        <v>4.4760676682834495</v>
      </c>
      <c r="G298" s="48">
        <f>IF(OR($A298="",$B298="",$C298=""),"",C298*'MPTO_working_3-way'!$I297)</f>
        <v>1.6679686122377004</v>
      </c>
      <c r="H298" s="46">
        <f>IF(OR($A298="",$B298="",$C298=""),"",'MPTO_working_3-way'!E297)</f>
        <v>5.9397551226044216</v>
      </c>
      <c r="I298" s="47">
        <f>IF(OR($A298="",$B298="",$C298=""),"",'MPTO_working_3-way'!F297)</f>
        <v>4.6021387188231904</v>
      </c>
      <c r="J298" s="48">
        <f>IF(OR($A298="",$B298="",$C298=""),"",'MPTO_working_3-way'!G297)</f>
        <v>1.6277297078320203</v>
      </c>
      <c r="K298" s="46">
        <f>IF(OR($A298="",$B298="",$C298=""),"",'OddsRatio_working_3-way'!H297)</f>
        <v>5.8064544838991159</v>
      </c>
      <c r="L298" s="47">
        <f>IF(OR($A298="",$B298="",$C298=""),"",'OddsRatio_working_3-way'!I297)</f>
        <v>4.5799798914558938</v>
      </c>
      <c r="M298" s="48">
        <f>IF(OR($A298="",$B298="",$C298=""),"",'OddsRatio_working_3-way'!J297)</f>
        <v>1.6408605978532158</v>
      </c>
      <c r="N298" s="49">
        <f t="shared" si="86"/>
        <v>17.705794979411255</v>
      </c>
      <c r="O298" s="50">
        <f t="shared" si="87"/>
        <v>22.341038476379765</v>
      </c>
      <c r="P298" s="50">
        <f t="shared" si="88"/>
        <v>59.95316654420899</v>
      </c>
      <c r="Q298" t="s">
        <v>393</v>
      </c>
      <c r="R298" t="s">
        <v>394</v>
      </c>
      <c r="S298" s="40">
        <v>44177</v>
      </c>
      <c r="T298" s="52">
        <v>100</v>
      </c>
      <c r="U298" s="52">
        <f t="shared" si="76"/>
        <v>81.308411214953281</v>
      </c>
      <c r="V298" s="52">
        <f t="shared" si="77"/>
        <v>76.415094339622627</v>
      </c>
      <c r="W298" s="52">
        <f t="shared" si="78"/>
        <v>36.708860759493668</v>
      </c>
      <c r="X298" s="52">
        <f t="shared" si="79"/>
        <v>86.87604490088367</v>
      </c>
      <c r="Y298" s="52">
        <f t="shared" si="80"/>
        <v>81.982728025553058</v>
      </c>
      <c r="Z298" s="52">
        <f t="shared" si="81"/>
        <v>42.276494445424085</v>
      </c>
      <c r="AA298" s="52">
        <f t="shared" si="82"/>
        <v>-5.5676336859303888</v>
      </c>
      <c r="AB298" s="52">
        <f t="shared" si="83"/>
        <v>-5.5676336859304314</v>
      </c>
      <c r="AC298" s="52">
        <f t="shared" si="84"/>
        <v>-5.5676336859304172</v>
      </c>
      <c r="AF298">
        <v>1.71</v>
      </c>
      <c r="AG298">
        <v>2.13</v>
      </c>
      <c r="AH298" s="42" t="s">
        <v>495</v>
      </c>
    </row>
    <row r="299" spans="1:35" ht="15" x14ac:dyDescent="0.25">
      <c r="A299">
        <v>4.8600000000000003</v>
      </c>
      <c r="B299">
        <v>4.41</v>
      </c>
      <c r="C299">
        <v>1.61</v>
      </c>
      <c r="D299" s="45">
        <f t="shared" si="85"/>
        <v>5.3636698909300673E-2</v>
      </c>
      <c r="E299" s="46">
        <f>IF(OR($A299="",$B299="",$C299=""),"",A299*'MPTO_working_3-way'!$I298)</f>
        <v>5.1206743566992019</v>
      </c>
      <c r="F299" s="47">
        <f>IF(OR($A299="",$B299="",$C299=""),"",B299*'MPTO_working_3-way'!$I298)</f>
        <v>4.6465378421900159</v>
      </c>
      <c r="G299" s="48">
        <f>IF(OR($A299="",$B299="",$C299=""),"",C299*'MPTO_working_3-way'!$I298)</f>
        <v>1.6963550852439742</v>
      </c>
      <c r="H299" s="46">
        <f>IF(OR($A299="",$B299="",$C299=""),"",'MPTO_working_3-way'!E298)</f>
        <v>5.3224778279487692</v>
      </c>
      <c r="I299" s="47">
        <f>IF(OR($A299="",$B299="",$C299=""),"",'MPTO_working_3-way'!F298)</f>
        <v>4.7874728309956822</v>
      </c>
      <c r="J299" s="48">
        <f>IF(OR($A299="",$B299="",$C299=""),"",'MPTO_working_3-way'!G298)</f>
        <v>1.657717443720983</v>
      </c>
      <c r="K299" s="46">
        <f>IF(OR($A299="",$B299="",$C299=""),"",'OddsRatio_working_3-way'!H298)</f>
        <v>5.2425753589363699</v>
      </c>
      <c r="L299" s="47">
        <f>IF(OR($A299="",$B299="",$C299=""),"",'OddsRatio_working_3-way'!I298)</f>
        <v>4.747974604656223</v>
      </c>
      <c r="M299" s="48">
        <f>IF(OR($A299="",$B299="",$C299=""),"",'OddsRatio_working_3-way'!J298)</f>
        <v>1.6704588002464211</v>
      </c>
      <c r="N299" s="49">
        <f t="shared" si="86"/>
        <v>19.528677872119214</v>
      </c>
      <c r="O299" s="50">
        <f t="shared" si="87"/>
        <v>21.521400103968116</v>
      </c>
      <c r="P299" s="50">
        <f t="shared" si="88"/>
        <v>58.94992202391267</v>
      </c>
      <c r="Q299" t="s">
        <v>395</v>
      </c>
      <c r="R299" t="s">
        <v>396</v>
      </c>
      <c r="S299" s="40">
        <v>44177</v>
      </c>
      <c r="T299" s="52">
        <v>100</v>
      </c>
      <c r="U299" s="52">
        <f t="shared" si="76"/>
        <v>79.423868312757207</v>
      </c>
      <c r="V299" s="52">
        <f t="shared" si="77"/>
        <v>77.32426303854875</v>
      </c>
      <c r="W299" s="52">
        <f t="shared" si="78"/>
        <v>37.888198757763973</v>
      </c>
      <c r="X299" s="52">
        <f t="shared" si="79"/>
        <v>84.787538203687262</v>
      </c>
      <c r="Y299" s="52">
        <f t="shared" si="80"/>
        <v>82.687932929478819</v>
      </c>
      <c r="Z299" s="52">
        <f t="shared" si="81"/>
        <v>43.251868648694042</v>
      </c>
      <c r="AA299" s="52">
        <f t="shared" si="82"/>
        <v>-5.3636698909300549</v>
      </c>
      <c r="AB299" s="52">
        <f t="shared" si="83"/>
        <v>-5.3636698909300691</v>
      </c>
      <c r="AC299" s="52">
        <f t="shared" si="84"/>
        <v>-5.3636698909300691</v>
      </c>
      <c r="AF299">
        <v>1.61</v>
      </c>
      <c r="AG299">
        <v>2.31</v>
      </c>
      <c r="AH299" s="42" t="s">
        <v>486</v>
      </c>
    </row>
    <row r="300" spans="1:35" ht="15" x14ac:dyDescent="0.25">
      <c r="A300">
        <v>5.35</v>
      </c>
      <c r="B300">
        <v>4.22</v>
      </c>
      <c r="C300">
        <v>1.58</v>
      </c>
      <c r="D300" s="45">
        <f t="shared" si="85"/>
        <v>5.6794104900080189E-2</v>
      </c>
      <c r="E300" s="46">
        <f>IF(OR($A300="",$B300="",$C300=""),"",A300*'MPTO_working_3-way'!$I299)</f>
        <v>5.6538484612154285</v>
      </c>
      <c r="F300" s="47">
        <f>IF(OR($A300="",$B300="",$C300=""),"",B300*'MPTO_working_3-way'!$I299)</f>
        <v>4.4596711226783379</v>
      </c>
      <c r="G300" s="48">
        <f>IF(OR($A300="",$B300="",$C300=""),"",C300*'MPTO_working_3-way'!$I299)</f>
        <v>1.6697346857421267</v>
      </c>
      <c r="H300" s="46">
        <f>IF(OR($A300="",$B300="",$C300=""),"",'MPTO_working_3-way'!E299)</f>
        <v>5.9529294882421038</v>
      </c>
      <c r="I300" s="47">
        <f>IF(OR($A300="",$B300="",$C300=""),"",'MPTO_working_3-way'!F299)</f>
        <v>4.5864100122315712</v>
      </c>
      <c r="J300" s="48">
        <f>IF(OR($A300="",$B300="",$C300=""),"",'MPTO_working_3-way'!G299)</f>
        <v>1.6287174838589296</v>
      </c>
      <c r="K300" s="46">
        <f>IF(OR($A300="",$B300="",$C300=""),"",'OddsRatio_working_3-way'!H299)</f>
        <v>5.8156858090700663</v>
      </c>
      <c r="L300" s="47">
        <f>IF(OR($A300="",$B300="",$C300=""),"",'OddsRatio_working_3-way'!I299)</f>
        <v>4.5647145529208313</v>
      </c>
      <c r="M300" s="48">
        <f>IF(OR($A300="",$B300="",$C300=""),"",'OddsRatio_working_3-way'!J299)</f>
        <v>1.6420914412093424</v>
      </c>
      <c r="N300" s="49">
        <f t="shared" si="86"/>
        <v>17.687067611731255</v>
      </c>
      <c r="O300" s="50">
        <f t="shared" si="87"/>
        <v>22.423178133355975</v>
      </c>
      <c r="P300" s="50">
        <f t="shared" si="88"/>
        <v>59.889754254912788</v>
      </c>
      <c r="Q300" t="s">
        <v>397</v>
      </c>
      <c r="R300" t="s">
        <v>398</v>
      </c>
      <c r="S300" s="40">
        <v>44177</v>
      </c>
      <c r="T300" s="52">
        <v>100</v>
      </c>
      <c r="U300" s="52">
        <f t="shared" si="76"/>
        <v>81.308411214953281</v>
      </c>
      <c r="V300" s="52">
        <f t="shared" si="77"/>
        <v>76.30331753554502</v>
      </c>
      <c r="W300" s="52">
        <f t="shared" si="78"/>
        <v>36.708860759493668</v>
      </c>
      <c r="X300" s="52">
        <f t="shared" si="79"/>
        <v>86.987821704961306</v>
      </c>
      <c r="Y300" s="52">
        <f t="shared" si="80"/>
        <v>81.982728025553058</v>
      </c>
      <c r="Z300" s="52">
        <f t="shared" si="81"/>
        <v>42.388271249501706</v>
      </c>
      <c r="AA300" s="52">
        <f t="shared" si="82"/>
        <v>-5.6794104900080242</v>
      </c>
      <c r="AB300" s="52">
        <f t="shared" si="83"/>
        <v>-5.6794104900080384</v>
      </c>
      <c r="AC300" s="52">
        <f t="shared" si="84"/>
        <v>-5.6794104900080384</v>
      </c>
      <c r="AF300">
        <v>1.75</v>
      </c>
      <c r="AG300">
        <v>2.0699999999999998</v>
      </c>
      <c r="AH300" s="42" t="s">
        <v>500</v>
      </c>
    </row>
    <row r="301" spans="1:35" s="52" customFormat="1" ht="15" x14ac:dyDescent="0.25">
      <c r="A301">
        <v>2.71</v>
      </c>
      <c r="B301">
        <v>3.53</v>
      </c>
      <c r="C301">
        <v>2.52</v>
      </c>
      <c r="D301" s="45">
        <f t="shared" si="85"/>
        <v>4.9115205842467091E-2</v>
      </c>
      <c r="E301" s="46">
        <f>IF(OR($A301="",$B301="",$C301=""),"",A301*'MPTO_working_3-way'!$I300)</f>
        <v>2.8431022078330859</v>
      </c>
      <c r="F301" s="47">
        <f>IF(OR($A301="",$B301="",$C301=""),"",B301*'MPTO_working_3-way'!$I300)</f>
        <v>3.7033766766239085</v>
      </c>
      <c r="G301" s="48">
        <f>IF(OR($A301="",$B301="",$C301=""),"",C301*'MPTO_working_3-way'!$I300)</f>
        <v>2.6437703187230173</v>
      </c>
      <c r="H301" s="46">
        <f>IF(OR($A301="",$B301="",$C301=""),"",'MPTO_working_3-way'!E300)</f>
        <v>2.8358178733170063</v>
      </c>
      <c r="I301" s="47">
        <f>IF(OR($A301="",$B301="",$C301=""),"",'MPTO_working_3-way'!F300)</f>
        <v>3.7465197122025469</v>
      </c>
      <c r="J301" s="48">
        <f>IF(OR($A301="",$B301="",$C301=""),"",'MPTO_working_3-way'!G300)</f>
        <v>2.6284409931558481</v>
      </c>
      <c r="K301" s="46">
        <f>IF(OR($A301="",$B301="",$C301=""),"",'OddsRatio_working_3-way'!H300)</f>
        <v>2.840523037618305</v>
      </c>
      <c r="L301" s="47">
        <f>IF(OR($A301="",$B301="",$C301=""),"",'OddsRatio_working_3-way'!I300)</f>
        <v>3.7231130322656796</v>
      </c>
      <c r="M301" s="48">
        <f>IF(OR($A301="",$B301="",$C301=""),"",'OddsRatio_working_3-way'!J300)</f>
        <v>2.6360204778829379</v>
      </c>
      <c r="N301" s="49">
        <f t="shared" si="86"/>
        <v>35.172847365278699</v>
      </c>
      <c r="O301" s="50">
        <f t="shared" si="87"/>
        <v>27.002384237933509</v>
      </c>
      <c r="P301" s="50">
        <f t="shared" si="88"/>
        <v>37.824768396787803</v>
      </c>
      <c r="Q301" t="s">
        <v>399</v>
      </c>
      <c r="R301" t="s">
        <v>400</v>
      </c>
      <c r="S301" s="40">
        <v>44177</v>
      </c>
      <c r="T301" s="52">
        <v>100</v>
      </c>
      <c r="U301" s="52">
        <f t="shared" si="76"/>
        <v>63.099630996309962</v>
      </c>
      <c r="V301" s="52">
        <f t="shared" si="77"/>
        <v>71.671388101982998</v>
      </c>
      <c r="W301" s="52">
        <f t="shared" si="78"/>
        <v>60.317460317460316</v>
      </c>
      <c r="X301" s="52">
        <f t="shared" si="79"/>
        <v>68.011151580556685</v>
      </c>
      <c r="Y301" s="52">
        <f t="shared" si="80"/>
        <v>76.582908686229729</v>
      </c>
      <c r="Z301" s="52">
        <f t="shared" si="81"/>
        <v>65.228980901707033</v>
      </c>
      <c r="AA301" s="52">
        <f t="shared" si="82"/>
        <v>-4.9115205842467233</v>
      </c>
      <c r="AB301" s="52">
        <f t="shared" si="83"/>
        <v>-4.9115205842467304</v>
      </c>
      <c r="AC301" s="52">
        <f t="shared" si="84"/>
        <v>-4.9115205842467162</v>
      </c>
      <c r="AD301" s="53"/>
      <c r="AE301" s="53"/>
      <c r="AF301">
        <v>1.84</v>
      </c>
      <c r="AG301">
        <v>1.98</v>
      </c>
      <c r="AH301" s="53" t="s">
        <v>482</v>
      </c>
      <c r="AI301" s="53"/>
    </row>
    <row r="302" spans="1:35" ht="15" x14ac:dyDescent="0.25">
      <c r="A302">
        <v>6.37</v>
      </c>
      <c r="B302">
        <v>4.97</v>
      </c>
      <c r="C302">
        <v>1.43</v>
      </c>
      <c r="D302" s="45">
        <f t="shared" si="85"/>
        <v>5.7493814033049429E-2</v>
      </c>
      <c r="E302" s="46">
        <f>IF(OR($A302="",$B302="",$C302=""),"",A302*'MPTO_working_3-way'!$I301)</f>
        <v>6.7362355953905251</v>
      </c>
      <c r="F302" s="47">
        <f>IF(OR($A302="",$B302="",$C302=""),"",B302*'MPTO_working_3-way'!$I301)</f>
        <v>5.2557442557442551</v>
      </c>
      <c r="G302" s="48">
        <f>IF(OR($A302="",$B302="",$C302=""),"",C302*'MPTO_working_3-way'!$I301)</f>
        <v>1.5122161540672605</v>
      </c>
      <c r="H302" s="46">
        <f>IF(OR($A302="",$B302="",$C302=""),"",'MPTO_working_3-way'!E301)</f>
        <v>7.2557742699212922</v>
      </c>
      <c r="I302" s="47">
        <f>IF(OR($A302="",$B302="",$C302=""),"",'MPTO_working_3-way'!F301)</f>
        <v>5.4932185486037755</v>
      </c>
      <c r="J302" s="48">
        <f>IF(OR($A302="",$B302="",$C302=""),"",'MPTO_working_3-way'!G301)</f>
        <v>1.470293971906133</v>
      </c>
      <c r="K302" s="46">
        <f>IF(OR($A302="",$B302="",$C302=""),"",'OddsRatio_working_3-way'!H301)</f>
        <v>7.0280914373774195</v>
      </c>
      <c r="L302" s="47">
        <f>IF(OR($A302="",$B302="",$C302=""),"",'OddsRatio_working_3-way'!I301)</f>
        <v>5.4565219751188749</v>
      </c>
      <c r="M302" s="48">
        <f>IF(OR($A302="",$B302="",$C302=""),"",'OddsRatio_working_3-way'!J301)</f>
        <v>1.4826963348365529</v>
      </c>
      <c r="N302" s="49">
        <f t="shared" si="86"/>
        <v>14.845086485459039</v>
      </c>
      <c r="O302" s="50">
        <f t="shared" si="87"/>
        <v>19.026800988405249</v>
      </c>
      <c r="P302" s="50">
        <f t="shared" si="88"/>
        <v>66.128112526135723</v>
      </c>
      <c r="Q302" t="s">
        <v>401</v>
      </c>
      <c r="R302" t="s">
        <v>402</v>
      </c>
      <c r="S302" s="40">
        <v>44177</v>
      </c>
      <c r="T302" s="52">
        <v>100</v>
      </c>
      <c r="U302" s="52">
        <f t="shared" si="76"/>
        <v>84.301412872841439</v>
      </c>
      <c r="V302" s="52">
        <f t="shared" si="77"/>
        <v>79.879275653923543</v>
      </c>
      <c r="W302" s="52">
        <f t="shared" si="78"/>
        <v>30.069930069930074</v>
      </c>
      <c r="X302" s="52">
        <f t="shared" si="79"/>
        <v>90.050794276146391</v>
      </c>
      <c r="Y302" s="52">
        <f t="shared" si="80"/>
        <v>85.628657057228494</v>
      </c>
      <c r="Z302" s="52">
        <f t="shared" si="81"/>
        <v>35.819311473235018</v>
      </c>
      <c r="AA302" s="52">
        <f t="shared" si="82"/>
        <v>-5.7493814033049517</v>
      </c>
      <c r="AB302" s="52">
        <f t="shared" si="83"/>
        <v>-5.7493814033049517</v>
      </c>
      <c r="AC302" s="52">
        <f t="shared" si="84"/>
        <v>-5.7493814033049446</v>
      </c>
      <c r="AF302">
        <v>1.44</v>
      </c>
      <c r="AG302">
        <v>2.77</v>
      </c>
      <c r="AH302" s="42" t="s">
        <v>483</v>
      </c>
    </row>
    <row r="303" spans="1:35" ht="15" x14ac:dyDescent="0.25">
      <c r="A303">
        <v>4.5999999999999996</v>
      </c>
      <c r="B303">
        <v>4.32</v>
      </c>
      <c r="C303">
        <v>1.65</v>
      </c>
      <c r="D303" s="45">
        <f t="shared" si="85"/>
        <v>5.493339188991353E-2</v>
      </c>
      <c r="E303" s="46">
        <f>IF(OR($A303="",$B303="",$C303=""),"",A303*'MPTO_working_3-way'!$I302)</f>
        <v>4.8526936026936021</v>
      </c>
      <c r="F303" s="47">
        <f>IF(OR($A303="",$B303="",$C303=""),"",B303*'MPTO_working_3-way'!$I302)</f>
        <v>4.5573122529644268</v>
      </c>
      <c r="G303" s="48">
        <f>IF(OR($A303="",$B303="",$C303=""),"",C303*'MPTO_working_3-way'!$I302)</f>
        <v>1.7406400966183573</v>
      </c>
      <c r="H303" s="46">
        <f>IF(OR($A303="",$B303="",$C303=""),"",'MPTO_working_3-way'!E302)</f>
        <v>5.0231019057540278</v>
      </c>
      <c r="I303" s="47">
        <f>IF(OR($A303="",$B303="",$C303=""),"",'MPTO_working_3-way'!F302)</f>
        <v>4.6910838960741668</v>
      </c>
      <c r="J303" s="48">
        <f>IF(OR($A303="",$B303="",$C303=""),"",'MPTO_working_3-way'!G302)</f>
        <v>1.7014051765291929</v>
      </c>
      <c r="K303" s="46">
        <f>IF(OR($A303="",$B303="",$C303=""),"",'OddsRatio_working_3-way'!H302)</f>
        <v>4.9576820838874944</v>
      </c>
      <c r="L303" s="47">
        <f>IF(OR($A303="",$B303="",$C303=""),"",'OddsRatio_working_3-way'!I302)</f>
        <v>4.649862366251801</v>
      </c>
      <c r="M303" s="48">
        <f>IF(OR($A303="",$B303="",$C303=""),"",'OddsRatio_working_3-way'!J302)</f>
        <v>1.7145814873685756</v>
      </c>
      <c r="N303" s="49">
        <f t="shared" si="86"/>
        <v>20.607111882046837</v>
      </c>
      <c r="O303" s="50">
        <f t="shared" si="87"/>
        <v>21.942758022549871</v>
      </c>
      <c r="P303" s="50">
        <f t="shared" si="88"/>
        <v>57.45013009540331</v>
      </c>
      <c r="Q303" t="s">
        <v>403</v>
      </c>
      <c r="R303" t="s">
        <v>404</v>
      </c>
      <c r="S303" s="40">
        <v>44177</v>
      </c>
      <c r="T303" s="52">
        <v>100</v>
      </c>
      <c r="U303" s="52">
        <f t="shared" si="76"/>
        <v>78.260869565217391</v>
      </c>
      <c r="V303" s="52">
        <f t="shared" si="77"/>
        <v>76.851851851851848</v>
      </c>
      <c r="W303" s="52">
        <f t="shared" si="78"/>
        <v>39.393939393939398</v>
      </c>
      <c r="X303" s="52">
        <f t="shared" si="79"/>
        <v>83.754208754208761</v>
      </c>
      <c r="Y303" s="52">
        <f t="shared" si="80"/>
        <v>82.345191040843218</v>
      </c>
      <c r="Z303" s="52">
        <f t="shared" si="81"/>
        <v>44.887278582930755</v>
      </c>
      <c r="AA303" s="52">
        <f t="shared" si="82"/>
        <v>-5.4933391889913707</v>
      </c>
      <c r="AB303" s="52">
        <f t="shared" si="83"/>
        <v>-5.4933391889913707</v>
      </c>
      <c r="AC303" s="52">
        <f t="shared" si="84"/>
        <v>-5.4933391889913565</v>
      </c>
      <c r="AF303">
        <v>1.67</v>
      </c>
      <c r="AG303">
        <v>2.21</v>
      </c>
      <c r="AH303" s="42" t="s">
        <v>508</v>
      </c>
    </row>
    <row r="304" spans="1:35" s="52" customFormat="1" ht="15" x14ac:dyDescent="0.25">
      <c r="A304">
        <v>1.85</v>
      </c>
      <c r="B304">
        <v>4.05</v>
      </c>
      <c r="C304">
        <v>3.74</v>
      </c>
      <c r="D304" s="45">
        <f t="shared" si="85"/>
        <v>5.48337999318389E-2</v>
      </c>
      <c r="E304" s="46">
        <f>IF(OR($A304="",$B304="",$C304=""),"",A304*'MPTO_working_3-way'!$I303)</f>
        <v>1.951442529873902</v>
      </c>
      <c r="F304" s="47">
        <f>IF(OR($A304="",$B304="",$C304=""),"",B304*'MPTO_working_3-way'!$I303)</f>
        <v>4.2720768897239472</v>
      </c>
      <c r="G304" s="48">
        <f>IF(OR($A304="",$B304="",$C304=""),"",C304*'MPTO_working_3-way'!$I303)</f>
        <v>3.9450784117450777</v>
      </c>
      <c r="H304" s="46">
        <f>IF(OR($A304="",$B304="",$C304=""),"",'MPTO_working_3-way'!E303)</f>
        <v>1.9147455440166088</v>
      </c>
      <c r="I304" s="47">
        <f>IF(OR($A304="",$B304="",$C304=""),"",'MPTO_working_3-way'!F303)</f>
        <v>4.3737711656074625</v>
      </c>
      <c r="J304" s="48">
        <f>IF(OR($A304="",$B304="",$C304=""),"",'MPTO_working_3-way'!G303)</f>
        <v>4.0144238919437738</v>
      </c>
      <c r="K304" s="46">
        <f>IF(OR($A304="",$B304="",$C304=""),"",'OddsRatio_working_3-way'!H303)</f>
        <v>1.9282441741250209</v>
      </c>
      <c r="L304" s="47">
        <f>IF(OR($A304="",$B304="",$C304=""),"",'OddsRatio_working_3-way'!I303)</f>
        <v>4.3307585071544841</v>
      </c>
      <c r="M304" s="48">
        <f>IF(OR($A304="",$B304="",$C304=""),"",'OddsRatio_working_3-way'!J303)</f>
        <v>3.9922223965912429</v>
      </c>
      <c r="N304" s="49">
        <f t="shared" si="86"/>
        <v>51.244142970719096</v>
      </c>
      <c r="O304" s="50">
        <f t="shared" si="87"/>
        <v>23.40781839403218</v>
      </c>
      <c r="P304" s="50">
        <f t="shared" si="88"/>
        <v>25.348038635248749</v>
      </c>
      <c r="Q304" t="s">
        <v>405</v>
      </c>
      <c r="R304" t="s">
        <v>406</v>
      </c>
      <c r="S304" s="40">
        <v>44177</v>
      </c>
      <c r="T304" s="52">
        <v>100</v>
      </c>
      <c r="U304" s="52">
        <f t="shared" si="76"/>
        <v>45.945945945945937</v>
      </c>
      <c r="V304" s="52">
        <f t="shared" si="77"/>
        <v>75.308641975308646</v>
      </c>
      <c r="W304" s="52">
        <f t="shared" si="78"/>
        <v>73.262032085561486</v>
      </c>
      <c r="X304" s="52">
        <f t="shared" si="79"/>
        <v>51.429325939129853</v>
      </c>
      <c r="Y304" s="52">
        <f t="shared" si="80"/>
        <v>80.792021968492548</v>
      </c>
      <c r="Z304" s="52">
        <f t="shared" si="81"/>
        <v>78.745412078745403</v>
      </c>
      <c r="AA304" s="52">
        <f t="shared" si="82"/>
        <v>-5.4833799931839167</v>
      </c>
      <c r="AB304" s="52">
        <f t="shared" si="83"/>
        <v>-5.4833799931839025</v>
      </c>
      <c r="AC304" s="52">
        <f t="shared" si="84"/>
        <v>-5.4833799931839167</v>
      </c>
      <c r="AD304" s="53"/>
      <c r="AE304" s="53"/>
      <c r="AF304">
        <v>1.87</v>
      </c>
      <c r="AG304">
        <v>1.95</v>
      </c>
      <c r="AH304" s="53" t="s">
        <v>493</v>
      </c>
      <c r="AI304" s="53"/>
    </row>
    <row r="305" spans="1:35" ht="15" x14ac:dyDescent="0.25">
      <c r="A305">
        <v>2.3199999999999998</v>
      </c>
      <c r="B305">
        <v>4.01</v>
      </c>
      <c r="C305">
        <v>2.7</v>
      </c>
      <c r="D305" s="45">
        <f t="shared" si="85"/>
        <v>5.0781411732482518E-2</v>
      </c>
      <c r="E305" s="46">
        <f>IF(OR($A305="",$B305="",$C305=""),"",A305*'MPTO_working_3-way'!$I304)</f>
        <v>2.4378128752193593</v>
      </c>
      <c r="F305" s="47">
        <f>IF(OR($A305="",$B305="",$C305=""),"",B305*'MPTO_working_3-way'!$I304)</f>
        <v>4.2136334610472543</v>
      </c>
      <c r="G305" s="48">
        <f>IF(OR($A305="",$B305="",$C305=""),"",C305*'MPTO_working_3-way'!$I304)</f>
        <v>2.8371098116777032</v>
      </c>
      <c r="H305" s="46">
        <f>IF(OR($A305="",$B305="",$C305=""),"",'MPTO_working_3-way'!E304)</f>
        <v>2.4148327983838715</v>
      </c>
      <c r="I305" s="47">
        <f>IF(OR($A305="",$B305="",$C305=""),"",'MPTO_working_3-way'!F304)</f>
        <v>4.3020111392497569</v>
      </c>
      <c r="J305" s="48">
        <f>IF(OR($A305="",$B305="",$C305=""),"",'MPTO_working_3-way'!G304)</f>
        <v>2.8293086591444645</v>
      </c>
      <c r="K305" s="46">
        <f>IF(OR($A305="",$B305="",$C305=""),"",'OddsRatio_working_3-way'!H304)</f>
        <v>2.4258811593794065</v>
      </c>
      <c r="L305" s="47">
        <f>IF(OR($A305="",$B305="",$C305=""),"",'OddsRatio_working_3-way'!I304)</f>
        <v>4.2514411285848572</v>
      </c>
      <c r="M305" s="48">
        <f>IF(OR($A305="",$B305="",$C305=""),"",'OddsRatio_working_3-way'!J304)</f>
        <v>2.8363620992007501</v>
      </c>
      <c r="N305" s="49">
        <f t="shared" si="86"/>
        <v>41.02037568859825</v>
      </c>
      <c r="O305" s="50">
        <f t="shared" si="87"/>
        <v>23.732486682680285</v>
      </c>
      <c r="P305" s="50">
        <f t="shared" si="88"/>
        <v>35.247137628721454</v>
      </c>
      <c r="Q305" t="s">
        <v>407</v>
      </c>
      <c r="R305" t="s">
        <v>408</v>
      </c>
      <c r="S305" s="40">
        <v>44177</v>
      </c>
      <c r="T305" s="52">
        <v>100</v>
      </c>
      <c r="U305" s="52">
        <f t="shared" si="76"/>
        <v>56.896551724137922</v>
      </c>
      <c r="V305" s="52">
        <f t="shared" si="77"/>
        <v>75.062344139650875</v>
      </c>
      <c r="W305" s="52">
        <f t="shared" si="78"/>
        <v>62.962962962962962</v>
      </c>
      <c r="X305" s="52">
        <f t="shared" si="79"/>
        <v>61.974692897386163</v>
      </c>
      <c r="Y305" s="52">
        <f t="shared" si="80"/>
        <v>80.140485312899102</v>
      </c>
      <c r="Z305" s="52">
        <f t="shared" si="81"/>
        <v>68.041104136211203</v>
      </c>
      <c r="AA305" s="52">
        <f t="shared" si="82"/>
        <v>-5.0781411732482411</v>
      </c>
      <c r="AB305" s="52">
        <f t="shared" si="83"/>
        <v>-5.0781411732482269</v>
      </c>
      <c r="AC305" s="52">
        <f t="shared" si="84"/>
        <v>-5.0781411732482411</v>
      </c>
      <c r="AF305">
        <v>1.52</v>
      </c>
      <c r="AG305">
        <v>2.54</v>
      </c>
      <c r="AH305" s="42" t="s">
        <v>497</v>
      </c>
    </row>
    <row r="306" spans="1:35" ht="15" x14ac:dyDescent="0.25">
      <c r="A306">
        <v>1.68</v>
      </c>
      <c r="B306">
        <v>4.1900000000000004</v>
      </c>
      <c r="C306">
        <v>4.5199999999999996</v>
      </c>
      <c r="D306" s="45">
        <f t="shared" si="85"/>
        <v>5.5140517778065945E-2</v>
      </c>
      <c r="E306" s="46">
        <f>IF(OR($A306="",$B306="",$C306=""),"",A306*'MPTO_working_3-way'!$I305)</f>
        <v>1.7726360698671508</v>
      </c>
      <c r="F306" s="47">
        <f>IF(OR($A306="",$B306="",$C306=""),"",B306*'MPTO_working_3-way'!$I305)</f>
        <v>4.4210387694900968</v>
      </c>
      <c r="G306" s="48">
        <f>IF(OR($A306="",$B306="",$C306=""),"",C306*'MPTO_working_3-way'!$I305)</f>
        <v>4.7692351403568578</v>
      </c>
      <c r="H306" s="46">
        <f>IF(OR($A306="",$B306="",$C306=""),"",'MPTO_working_3-way'!E305)</f>
        <v>1.7335291078505271</v>
      </c>
      <c r="I306" s="47">
        <f>IF(OR($A306="",$B306="",$C306=""),"",'MPTO_working_3-way'!F305)</f>
        <v>4.5396085223212888</v>
      </c>
      <c r="J306" s="48">
        <f>IF(OR($A306="",$B306="",$C306=""),"",'MPTO_working_3-way'!G305)</f>
        <v>4.9295380346538034</v>
      </c>
      <c r="K306" s="46">
        <f>IF(OR($A306="",$B306="",$C306=""),"",'OddsRatio_working_3-way'!H305)</f>
        <v>1.7468615054595544</v>
      </c>
      <c r="L306" s="47">
        <f>IF(OR($A306="",$B306="",$C306=""),"",'OddsRatio_working_3-way'!I305)</f>
        <v>4.503659121199969</v>
      </c>
      <c r="M306" s="48">
        <f>IF(OR($A306="",$B306="",$C306=""),"",'OddsRatio_working_3-way'!J305)</f>
        <v>4.8661066164965163</v>
      </c>
      <c r="N306" s="49">
        <f t="shared" si="86"/>
        <v>56.413158741317069</v>
      </c>
      <c r="O306" s="50">
        <f t="shared" si="87"/>
        <v>22.61911854067128</v>
      </c>
      <c r="P306" s="50">
        <f t="shared" si="88"/>
        <v>20.967722718011654</v>
      </c>
      <c r="Q306" t="s">
        <v>409</v>
      </c>
      <c r="R306" t="s">
        <v>410</v>
      </c>
      <c r="S306" s="40">
        <v>44177</v>
      </c>
      <c r="T306" s="52">
        <v>100</v>
      </c>
      <c r="U306" s="52">
        <f t="shared" si="76"/>
        <v>40.476190476190474</v>
      </c>
      <c r="V306" s="52">
        <f t="shared" si="77"/>
        <v>76.133651551312653</v>
      </c>
      <c r="W306" s="52">
        <f t="shared" si="78"/>
        <v>77.876106194690252</v>
      </c>
      <c r="X306" s="52">
        <f t="shared" si="79"/>
        <v>45.990242253997081</v>
      </c>
      <c r="Y306" s="52">
        <f t="shared" si="80"/>
        <v>81.647703329119253</v>
      </c>
      <c r="Z306" s="52">
        <f t="shared" si="81"/>
        <v>83.390157972496866</v>
      </c>
      <c r="AA306" s="52">
        <f t="shared" si="82"/>
        <v>-5.5140517778066069</v>
      </c>
      <c r="AB306" s="52">
        <f t="shared" si="83"/>
        <v>-5.5140517778065998</v>
      </c>
      <c r="AC306" s="52">
        <f t="shared" si="84"/>
        <v>-5.514051777806614</v>
      </c>
      <c r="AF306">
        <v>1.86</v>
      </c>
      <c r="AG306">
        <v>1.95</v>
      </c>
      <c r="AH306" s="42" t="s">
        <v>486</v>
      </c>
    </row>
    <row r="307" spans="1:35" ht="15" x14ac:dyDescent="0.25">
      <c r="A307">
        <v>3.38</v>
      </c>
      <c r="B307">
        <v>3.22</v>
      </c>
      <c r="C307">
        <v>2.4</v>
      </c>
      <c r="D307" s="45">
        <f t="shared" si="85"/>
        <v>2.3083661043527215E-2</v>
      </c>
      <c r="E307" s="46">
        <f>IF(OR($A307="",$B307="",$C307=""),"",A307*'MPTO_working_3-way'!$I306)</f>
        <v>3.4580227743271217</v>
      </c>
      <c r="F307" s="47">
        <f>IF(OR($A307="",$B307="",$C307=""),"",B307*'MPTO_working_3-way'!$I306)</f>
        <v>3.2943293885601577</v>
      </c>
      <c r="G307" s="48">
        <f>IF(OR($A307="",$B307="",$C307=""),"",C307*'MPTO_working_3-way'!$I306)</f>
        <v>2.4554007865044651</v>
      </c>
      <c r="H307" s="46">
        <f>IF(OR($A307="",$B307="",$C307=""),"",'MPTO_working_3-way'!E306)</f>
        <v>3.4702529201489387</v>
      </c>
      <c r="I307" s="47">
        <f>IF(OR($A307="",$B307="",$C307=""),"",'MPTO_working_3-way'!F306)</f>
        <v>3.301807100986641</v>
      </c>
      <c r="J307" s="48">
        <f>IF(OR($A307="",$B307="",$C307=""),"",'MPTO_working_3-way'!G306)</f>
        <v>2.4451544940314225</v>
      </c>
      <c r="K307" s="46">
        <f>IF(OR($A307="",$B307="",$C307=""),"",'OddsRatio_working_3-way'!H306)</f>
        <v>3.4644736753440211</v>
      </c>
      <c r="L307" s="47">
        <f>IF(OR($A307="",$B307="",$C307=""),"",'OddsRatio_working_3-way'!I306)</f>
        <v>3.2987947727998854</v>
      </c>
      <c r="M307" s="48">
        <f>IF(OR($A307="",$B307="",$C307=""),"",'OddsRatio_working_3-way'!J306)</f>
        <v>2.4496903972611892</v>
      </c>
      <c r="N307" s="49">
        <f t="shared" si="86"/>
        <v>28.918259515933485</v>
      </c>
      <c r="O307" s="50">
        <f t="shared" si="87"/>
        <v>30.35519166579353</v>
      </c>
      <c r="P307" s="50">
        <f t="shared" si="88"/>
        <v>40.726548818272988</v>
      </c>
      <c r="Q307" t="s">
        <v>54</v>
      </c>
      <c r="R307" t="s">
        <v>154</v>
      </c>
      <c r="S307" s="40">
        <v>44177</v>
      </c>
      <c r="T307" s="52">
        <v>100</v>
      </c>
      <c r="U307" s="52">
        <f t="shared" si="76"/>
        <v>70.414201183431956</v>
      </c>
      <c r="V307" s="52">
        <f t="shared" si="77"/>
        <v>68.944099378881987</v>
      </c>
      <c r="W307" s="52">
        <f t="shared" si="78"/>
        <v>58.333333333333336</v>
      </c>
      <c r="X307" s="52">
        <f t="shared" si="79"/>
        <v>72.722567287784685</v>
      </c>
      <c r="Y307" s="52">
        <f t="shared" si="80"/>
        <v>71.252465483234715</v>
      </c>
      <c r="Z307" s="52">
        <f t="shared" si="81"/>
        <v>60.641699437686057</v>
      </c>
      <c r="AA307" s="52">
        <f t="shared" si="82"/>
        <v>-2.3083661043527286</v>
      </c>
      <c r="AB307" s="52">
        <f t="shared" si="83"/>
        <v>-2.3083661043527286</v>
      </c>
      <c r="AC307" s="52">
        <f t="shared" si="84"/>
        <v>-2.3083661043527215</v>
      </c>
      <c r="AF307">
        <v>2.4300000000000002</v>
      </c>
      <c r="AG307">
        <v>1.62</v>
      </c>
      <c r="AH307" s="42" t="s">
        <v>497</v>
      </c>
    </row>
    <row r="308" spans="1:35" ht="15" x14ac:dyDescent="0.25">
      <c r="A308">
        <v>3.89</v>
      </c>
      <c r="B308">
        <v>3.33</v>
      </c>
      <c r="C308">
        <v>2.15</v>
      </c>
      <c r="D308" s="45">
        <f t="shared" si="85"/>
        <v>2.2485988110427568E-2</v>
      </c>
      <c r="E308" s="46">
        <f>IF(OR($A308="",$B308="",$C308=""),"",A308*'MPTO_working_3-way'!$I307)</f>
        <v>3.9774704937495633</v>
      </c>
      <c r="F308" s="47">
        <f>IF(OR($A308="",$B308="",$C308=""),"",B308*'MPTO_working_3-way'!$I307)</f>
        <v>3.4048783404077239</v>
      </c>
      <c r="G308" s="48">
        <f>IF(OR($A308="",$B308="",$C308=""),"",C308*'MPTO_working_3-way'!$I307)</f>
        <v>2.198344874437419</v>
      </c>
      <c r="H308" s="46">
        <f>IF(OR($A308="",$B308="",$C308=""),"",'MPTO_working_3-way'!E307)</f>
        <v>4.0068263600267686</v>
      </c>
      <c r="I308" s="47">
        <f>IF(OR($A308="",$B308="",$C308=""),"",'MPTO_working_3-way'!F307)</f>
        <v>3.4152425651220524</v>
      </c>
      <c r="J308" s="48">
        <f>IF(OR($A308="",$B308="",$C308=""),"",'MPTO_working_3-way'!G307)</f>
        <v>2.1852146425035475</v>
      </c>
      <c r="K308" s="46">
        <f>IF(OR($A308="",$B308="",$C308=""),"",'OddsRatio_working_3-way'!H307)</f>
        <v>3.9922904390085989</v>
      </c>
      <c r="L308" s="47">
        <f>IF(OR($A308="",$B308="",$C308=""),"",'OddsRatio_working_3-way'!I307)</f>
        <v>3.4124694542872094</v>
      </c>
      <c r="M308" s="48">
        <f>IF(OR($A308="",$B308="",$C308=""),"",'OddsRatio_working_3-way'!J307)</f>
        <v>2.1907038079099959</v>
      </c>
      <c r="N308" s="49">
        <f t="shared" si="86"/>
        <v>25.141606998001876</v>
      </c>
      <c r="O308" s="50">
        <f t="shared" si="87"/>
        <v>29.369624991659848</v>
      </c>
      <c r="P308" s="50">
        <f t="shared" si="88"/>
        <v>45.488768010338291</v>
      </c>
      <c r="Q308" t="s">
        <v>112</v>
      </c>
      <c r="R308" t="s">
        <v>155</v>
      </c>
      <c r="S308" s="40">
        <v>44177</v>
      </c>
      <c r="T308" s="52">
        <v>100</v>
      </c>
      <c r="U308" s="52">
        <f t="shared" si="76"/>
        <v>74.293059125964007</v>
      </c>
      <c r="V308" s="52">
        <f t="shared" si="77"/>
        <v>69.969969969969966</v>
      </c>
      <c r="W308" s="52">
        <f t="shared" si="78"/>
        <v>53.488372093023258</v>
      </c>
      <c r="X308" s="52">
        <f t="shared" si="79"/>
        <v>76.541657937006775</v>
      </c>
      <c r="Y308" s="52">
        <f t="shared" si="80"/>
        <v>72.218568781012735</v>
      </c>
      <c r="Z308" s="52">
        <f t="shared" si="81"/>
        <v>55.73697090406602</v>
      </c>
      <c r="AA308" s="52">
        <f t="shared" si="82"/>
        <v>-2.2485988110427684</v>
      </c>
      <c r="AB308" s="52">
        <f t="shared" si="83"/>
        <v>-2.2485988110427684</v>
      </c>
      <c r="AC308" s="52">
        <f t="shared" si="84"/>
        <v>-2.2485988110427613</v>
      </c>
      <c r="AF308">
        <v>2.67</v>
      </c>
      <c r="AG308">
        <v>1.53</v>
      </c>
      <c r="AH308" s="42" t="s">
        <v>485</v>
      </c>
    </row>
    <row r="309" spans="1:35" ht="15" x14ac:dyDescent="0.25">
      <c r="A309">
        <v>2.2400000000000002</v>
      </c>
      <c r="B309">
        <v>3.32</v>
      </c>
      <c r="C309">
        <v>3.63</v>
      </c>
      <c r="D309" s="45">
        <f t="shared" si="85"/>
        <v>2.3115484369591766E-2</v>
      </c>
      <c r="E309" s="46">
        <f>IF(OR($A309="",$B309="",$C309=""),"",A309*'MPTO_working_3-way'!$I308)</f>
        <v>2.2917786849878858</v>
      </c>
      <c r="F309" s="47">
        <f>IF(OR($A309="",$B309="",$C309=""),"",B309*'MPTO_working_3-way'!$I308)</f>
        <v>3.3967434081070444</v>
      </c>
      <c r="G309" s="48">
        <f>IF(OR($A309="",$B309="",$C309=""),"",C309*'MPTO_working_3-way'!$I308)</f>
        <v>3.7139092082616179</v>
      </c>
      <c r="H309" s="46">
        <f>IF(OR($A309="",$B309="",$C309=""),"",'MPTO_working_3-way'!E308)</f>
        <v>2.2793404164681537</v>
      </c>
      <c r="I309" s="47">
        <f>IF(OR($A309="",$B309="",$C309=""),"",'MPTO_working_3-way'!F308)</f>
        <v>3.4071589978183883</v>
      </c>
      <c r="J309" s="48">
        <f>IF(OR($A309="",$B309="",$C309=""),"",'MPTO_working_3-way'!G308)</f>
        <v>3.7344516264214453</v>
      </c>
      <c r="K309" s="46">
        <f>IF(OR($A309="",$B309="",$C309=""),"",'OddsRatio_working_3-way'!H308)</f>
        <v>2.2846372829940038</v>
      </c>
      <c r="L309" s="47">
        <f>IF(OR($A309="",$B309="",$C309=""),"",'OddsRatio_working_3-way'!I308)</f>
        <v>3.4035149165694252</v>
      </c>
      <c r="M309" s="48">
        <f>IF(OR($A309="",$B309="",$C309=""),"",'OddsRatio_working_3-way'!J308)</f>
        <v>3.7246742373179269</v>
      </c>
      <c r="N309" s="49">
        <f t="shared" si="86"/>
        <v>43.634230763660582</v>
      </c>
      <c r="O309" s="50">
        <f t="shared" si="87"/>
        <v>29.439962924879431</v>
      </c>
      <c r="P309" s="50">
        <f t="shared" si="88"/>
        <v>26.925806311459976</v>
      </c>
      <c r="Q309" t="s">
        <v>120</v>
      </c>
      <c r="R309" t="s">
        <v>179</v>
      </c>
      <c r="S309" s="40">
        <v>44177</v>
      </c>
      <c r="T309" s="52">
        <v>100</v>
      </c>
      <c r="U309" s="52">
        <f t="shared" si="76"/>
        <v>55.357142857142868</v>
      </c>
      <c r="V309" s="52">
        <f t="shared" si="77"/>
        <v>69.879518072289159</v>
      </c>
      <c r="W309" s="52">
        <f t="shared" si="78"/>
        <v>72.451790633608823</v>
      </c>
      <c r="X309" s="52">
        <f t="shared" si="79"/>
        <v>57.66869129410204</v>
      </c>
      <c r="Y309" s="52">
        <f t="shared" si="80"/>
        <v>72.19106650924833</v>
      </c>
      <c r="Z309" s="52">
        <f t="shared" si="81"/>
        <v>74.76333907056798</v>
      </c>
      <c r="AA309" s="52">
        <f t="shared" si="82"/>
        <v>-2.3115484369591712</v>
      </c>
      <c r="AB309" s="52">
        <f t="shared" si="83"/>
        <v>-2.3115484369591712</v>
      </c>
      <c r="AC309" s="52">
        <f t="shared" si="84"/>
        <v>-2.311548436959157</v>
      </c>
      <c r="AF309">
        <v>2.33</v>
      </c>
      <c r="AG309">
        <v>1.67</v>
      </c>
      <c r="AH309" s="42" t="s">
        <v>486</v>
      </c>
    </row>
    <row r="310" spans="1:35" s="52" customFormat="1" ht="15" x14ac:dyDescent="0.25">
      <c r="A310">
        <v>2.4</v>
      </c>
      <c r="B310">
        <v>3.4</v>
      </c>
      <c r="C310">
        <v>3.22</v>
      </c>
      <c r="D310" s="45">
        <f t="shared" si="85"/>
        <v>2.134331993667038E-2</v>
      </c>
      <c r="E310" s="46">
        <f>IF(OR($A310="",$B310="",$C310=""),"",A310*'MPTO_working_3-way'!$I309)</f>
        <v>2.451223967848009</v>
      </c>
      <c r="F310" s="47">
        <f>IF(OR($A310="",$B310="",$C310=""),"",B310*'MPTO_working_3-way'!$I309)</f>
        <v>3.4725672877846794</v>
      </c>
      <c r="G310" s="48">
        <f>IF(OR($A310="",$B310="",$C310=""),"",C310*'MPTO_working_3-way'!$I309)</f>
        <v>3.2887254901960787</v>
      </c>
      <c r="H310" s="46">
        <f>IF(OR($A310="",$B310="",$C310=""),"",'MPTO_working_3-way'!E309)</f>
        <v>2.4416910343460376</v>
      </c>
      <c r="I310" s="47">
        <f>IF(OR($A310="",$B310="",$C310=""),"",'MPTO_working_3-way'!F309)</f>
        <v>3.4842816224053186</v>
      </c>
      <c r="J310" s="48">
        <f>IF(OR($A310="",$B310="",$C310=""),"",'MPTO_working_3-way'!G309)</f>
        <v>3.2954948326030973</v>
      </c>
      <c r="K310" s="46">
        <f>IF(OR($A310="",$B310="",$C310=""),"",'OddsRatio_working_3-way'!H309)</f>
        <v>2.4459147281760525</v>
      </c>
      <c r="L310" s="47">
        <f>IF(OR($A310="",$B310="",$C310=""),"",'OddsRatio_working_3-way'!I309)</f>
        <v>3.4787109625875186</v>
      </c>
      <c r="M310" s="48">
        <f>IF(OR($A310="",$B310="",$C310=""),"",'OddsRatio_working_3-way'!J309)</f>
        <v>3.2928076403934545</v>
      </c>
      <c r="N310" s="49">
        <f t="shared" si="86"/>
        <v>40.795945744522278</v>
      </c>
      <c r="O310" s="50">
        <f t="shared" si="87"/>
        <v>28.797138172603965</v>
      </c>
      <c r="P310" s="50">
        <f t="shared" si="88"/>
        <v>30.406916082873746</v>
      </c>
      <c r="Q310" t="s">
        <v>178</v>
      </c>
      <c r="R310" t="s">
        <v>57</v>
      </c>
      <c r="S310" s="40">
        <v>44177</v>
      </c>
      <c r="T310" s="52">
        <v>100</v>
      </c>
      <c r="U310" s="52">
        <f t="shared" si="76"/>
        <v>58.333333333333336</v>
      </c>
      <c r="V310" s="52">
        <f t="shared" si="77"/>
        <v>70.588235294117652</v>
      </c>
      <c r="W310" s="52">
        <f t="shared" si="78"/>
        <v>68.944099378881987</v>
      </c>
      <c r="X310" s="52">
        <f t="shared" si="79"/>
        <v>60.467665327000361</v>
      </c>
      <c r="Y310" s="52">
        <f t="shared" si="80"/>
        <v>72.722567287784685</v>
      </c>
      <c r="Z310" s="52">
        <f t="shared" si="81"/>
        <v>71.078431372549019</v>
      </c>
      <c r="AA310" s="52">
        <f t="shared" si="82"/>
        <v>-2.1343319936670255</v>
      </c>
      <c r="AB310" s="52">
        <f t="shared" si="83"/>
        <v>-2.1343319936670326</v>
      </c>
      <c r="AC310" s="52">
        <f t="shared" si="84"/>
        <v>-2.1343319936670326</v>
      </c>
      <c r="AD310" s="53"/>
      <c r="AE310" s="53"/>
      <c r="AF310">
        <v>2.21</v>
      </c>
      <c r="AG310">
        <v>1.74</v>
      </c>
      <c r="AH310" s="53" t="s">
        <v>496</v>
      </c>
      <c r="AI310" s="53"/>
    </row>
    <row r="311" spans="1:35" s="52" customFormat="1" ht="15" x14ac:dyDescent="0.25">
      <c r="A311">
        <v>2.92</v>
      </c>
      <c r="B311">
        <v>2.69</v>
      </c>
      <c r="C311">
        <v>3.14</v>
      </c>
      <c r="D311" s="45">
        <f t="shared" si="85"/>
        <v>3.2684302900186202E-2</v>
      </c>
      <c r="E311" s="46">
        <f>IF(OR($A311="",$B311="",$C311=""),"",A311*'MPTO_working_3-way'!$I310)</f>
        <v>3.0154381644685437</v>
      </c>
      <c r="F311" s="47">
        <f>IF(OR($A311="",$B311="",$C311=""),"",B311*'MPTO_working_3-way'!$I310)</f>
        <v>2.7779207748015007</v>
      </c>
      <c r="G311" s="48">
        <f>IF(OR($A311="",$B311="",$C311=""),"",C311*'MPTO_working_3-way'!$I310)</f>
        <v>3.242628711106585</v>
      </c>
      <c r="H311" s="46">
        <f>IF(OR($A311="",$B311="",$C311=""),"",'MPTO_working_3-way'!E310)</f>
        <v>3.0159454320576229</v>
      </c>
      <c r="I311" s="47">
        <f>IF(OR($A311="",$B311="",$C311=""),"",'MPTO_working_3-way'!F310)</f>
        <v>2.7712158138314096</v>
      </c>
      <c r="J311" s="48">
        <f>IF(OR($A311="",$B311="",$C311=""),"",'MPTO_working_3-way'!G310)</f>
        <v>3.2512229399490438</v>
      </c>
      <c r="K311" s="46">
        <f>IF(OR($A311="",$B311="",$C311=""),"",'OddsRatio_working_3-way'!H310)</f>
        <v>3.0158996462104173</v>
      </c>
      <c r="L311" s="47">
        <f>IF(OR($A311="",$B311="",$C311=""),"",'OddsRatio_working_3-way'!I310)</f>
        <v>2.7744116677581276</v>
      </c>
      <c r="M311" s="48">
        <f>IF(OR($A311="",$B311="",$C311=""),"",'OddsRatio_working_3-way'!J310)</f>
        <v>3.2468881473386948</v>
      </c>
      <c r="N311" s="49">
        <f t="shared" si="86"/>
        <v>33.162676382596132</v>
      </c>
      <c r="O311" s="50">
        <f t="shared" si="87"/>
        <v>35.998146853970525</v>
      </c>
      <c r="P311" s="50">
        <f t="shared" si="88"/>
        <v>30.83917676343334</v>
      </c>
      <c r="Q311" t="s">
        <v>151</v>
      </c>
      <c r="R311" t="s">
        <v>152</v>
      </c>
      <c r="S311" s="40">
        <v>44177</v>
      </c>
      <c r="T311" s="52">
        <v>100</v>
      </c>
      <c r="U311" s="52">
        <f t="shared" si="76"/>
        <v>65.753424657534239</v>
      </c>
      <c r="V311" s="52">
        <f t="shared" si="77"/>
        <v>62.825278810408925</v>
      </c>
      <c r="W311" s="52">
        <f t="shared" si="78"/>
        <v>68.152866242038215</v>
      </c>
      <c r="X311" s="52">
        <f t="shared" si="79"/>
        <v>69.021854947552868</v>
      </c>
      <c r="Y311" s="52">
        <f t="shared" si="80"/>
        <v>66.093709100427532</v>
      </c>
      <c r="Z311" s="52">
        <f t="shared" si="81"/>
        <v>71.421296532056829</v>
      </c>
      <c r="AA311" s="52">
        <f t="shared" si="82"/>
        <v>-3.2684302900186282</v>
      </c>
      <c r="AB311" s="52">
        <f t="shared" si="83"/>
        <v>-3.2684302900186069</v>
      </c>
      <c r="AC311" s="52">
        <f t="shared" si="84"/>
        <v>-3.268430290018614</v>
      </c>
      <c r="AD311" s="53"/>
      <c r="AE311" s="53"/>
      <c r="AF311">
        <v>3.15</v>
      </c>
      <c r="AG311">
        <v>1.38</v>
      </c>
      <c r="AH311" s="53" t="s">
        <v>485</v>
      </c>
      <c r="AI311" s="53"/>
    </row>
    <row r="312" spans="1:35" s="52" customFormat="1" ht="15" x14ac:dyDescent="0.25">
      <c r="A312">
        <v>2.25</v>
      </c>
      <c r="B312">
        <v>3.04</v>
      </c>
      <c r="C312">
        <v>3.82</v>
      </c>
      <c r="D312" s="45">
        <f t="shared" si="85"/>
        <v>3.5171917577538903E-2</v>
      </c>
      <c r="E312" s="46">
        <f>IF(OR($A312="",$B312="",$C312=""),"",A312*'MPTO_working_3-way'!$I311)</f>
        <v>2.3291368145494626</v>
      </c>
      <c r="F312" s="47">
        <f>IF(OR($A312="",$B312="",$C312=""),"",B312*'MPTO_working_3-way'!$I311)</f>
        <v>3.1469226294357182</v>
      </c>
      <c r="G312" s="48">
        <f>IF(OR($A312="",$B312="",$C312=""),"",C312*'MPTO_working_3-way'!$I311)</f>
        <v>3.9543567251461984</v>
      </c>
      <c r="H312" s="46">
        <f>IF(OR($A312="",$B312="",$C312=""),"",'MPTO_working_3-way'!E311)</f>
        <v>2.3109606891631338</v>
      </c>
      <c r="I312" s="47">
        <f>IF(OR($A312="",$B312="",$C312=""),"",'MPTO_working_3-way'!F311)</f>
        <v>3.1523526099895438</v>
      </c>
      <c r="J312" s="48">
        <f>IF(OR($A312="",$B312="",$C312=""),"",'MPTO_working_3-way'!G311)</f>
        <v>3.9991020866282327</v>
      </c>
      <c r="K312" s="46">
        <f>IF(OR($A312="",$B312="",$C312=""),"",'OddsRatio_working_3-way'!H311)</f>
        <v>2.3188952385064137</v>
      </c>
      <c r="L312" s="47">
        <f>IF(OR($A312="",$B312="",$C312=""),"",'OddsRatio_working_3-way'!I311)</f>
        <v>3.152437029242467</v>
      </c>
      <c r="M312" s="48">
        <f>IF(OR($A312="",$B312="",$C312=""),"",'OddsRatio_working_3-way'!J311)</f>
        <v>3.9754276580704699</v>
      </c>
      <c r="N312" s="49">
        <f t="shared" si="86"/>
        <v>42.934360650404102</v>
      </c>
      <c r="O312" s="50">
        <f t="shared" si="87"/>
        <v>31.777076139279352</v>
      </c>
      <c r="P312" s="50">
        <f t="shared" si="88"/>
        <v>25.288563210316557</v>
      </c>
      <c r="Q312" t="s">
        <v>411</v>
      </c>
      <c r="R312" t="s">
        <v>156</v>
      </c>
      <c r="S312" s="40">
        <v>44177</v>
      </c>
      <c r="T312" s="52">
        <v>100</v>
      </c>
      <c r="U312" s="52">
        <f t="shared" si="76"/>
        <v>55.55555555555555</v>
      </c>
      <c r="V312" s="52">
        <f t="shared" si="77"/>
        <v>67.10526315789474</v>
      </c>
      <c r="W312" s="52">
        <f t="shared" si="78"/>
        <v>73.821989528795811</v>
      </c>
      <c r="X312" s="52">
        <f t="shared" si="79"/>
        <v>59.072747313309449</v>
      </c>
      <c r="Y312" s="52">
        <f t="shared" si="80"/>
        <v>70.622454915648632</v>
      </c>
      <c r="Z312" s="52">
        <f t="shared" si="81"/>
        <v>77.339181286549703</v>
      </c>
      <c r="AA312" s="52">
        <f t="shared" si="82"/>
        <v>-3.5171917577538991</v>
      </c>
      <c r="AB312" s="52">
        <f t="shared" si="83"/>
        <v>-3.517191757753892</v>
      </c>
      <c r="AC312" s="52">
        <f t="shared" si="84"/>
        <v>-3.517191757753892</v>
      </c>
      <c r="AD312" s="53"/>
      <c r="AE312" s="53"/>
      <c r="AF312">
        <v>2.8</v>
      </c>
      <c r="AG312">
        <v>1.47</v>
      </c>
      <c r="AH312" s="53" t="s">
        <v>491</v>
      </c>
      <c r="AI312" s="53"/>
    </row>
    <row r="313" spans="1:35" ht="15" x14ac:dyDescent="0.25">
      <c r="A313">
        <v>2.2999999999999998</v>
      </c>
      <c r="B313">
        <v>3.01</v>
      </c>
      <c r="C313">
        <v>3.76</v>
      </c>
      <c r="D313" s="45">
        <f t="shared" si="85"/>
        <v>3.2965969125425376E-2</v>
      </c>
      <c r="E313" s="46">
        <f>IF(OR($A313="",$B313="",$C313=""),"",A313*'MPTO_working_3-way'!$I312)</f>
        <v>2.3758217289884782</v>
      </c>
      <c r="F313" s="47">
        <f>IF(OR($A313="",$B313="",$C313=""),"",B313*'MPTO_working_3-way'!$I312)</f>
        <v>3.10922756706753</v>
      </c>
      <c r="G313" s="48">
        <f>IF(OR($A313="",$B313="",$C313=""),"",C313*'MPTO_working_3-way'!$I312)</f>
        <v>3.8839520439115991</v>
      </c>
      <c r="H313" s="46">
        <f>IF(OR($A313="",$B313="",$C313=""),"",'MPTO_working_3-way'!E312)</f>
        <v>2.3596372589189563</v>
      </c>
      <c r="I313" s="47">
        <f>IF(OR($A313="",$B313="",$C313=""),"",'MPTO_working_3-way'!F312)</f>
        <v>3.1129639462518357</v>
      </c>
      <c r="J313" s="48">
        <f>IF(OR($A313="",$B313="",$C313=""),"",'MPTO_working_3-way'!G312)</f>
        <v>3.9220486487789592</v>
      </c>
      <c r="K313" s="46">
        <f>IF(OR($A313="",$B313="",$C313=""),"",'OddsRatio_working_3-way'!H312)</f>
        <v>2.3668131716895968</v>
      </c>
      <c r="L313" s="47">
        <f>IF(OR($A313="",$B313="",$C313=""),"",'OddsRatio_working_3-way'!I312)</f>
        <v>3.1133034423816071</v>
      </c>
      <c r="M313" s="48">
        <f>IF(OR($A313="",$B313="",$C313=""),"",'OddsRatio_working_3-way'!J312)</f>
        <v>3.9018495029717593</v>
      </c>
      <c r="N313" s="49">
        <f t="shared" si="86"/>
        <v>42.090700148018115</v>
      </c>
      <c r="O313" s="50">
        <f t="shared" si="87"/>
        <v>32.162329016758036</v>
      </c>
      <c r="P313" s="50">
        <f t="shared" si="88"/>
        <v>25.746970835223848</v>
      </c>
      <c r="Q313" t="s">
        <v>60</v>
      </c>
      <c r="R313" t="s">
        <v>58</v>
      </c>
      <c r="S313" s="40">
        <v>44177</v>
      </c>
      <c r="T313" s="52">
        <v>100</v>
      </c>
      <c r="U313" s="52">
        <f t="shared" si="76"/>
        <v>56.521739130434774</v>
      </c>
      <c r="V313" s="52">
        <f t="shared" si="77"/>
        <v>66.777408637873762</v>
      </c>
      <c r="W313" s="52">
        <f t="shared" si="78"/>
        <v>73.40425531914893</v>
      </c>
      <c r="X313" s="52">
        <f t="shared" si="79"/>
        <v>59.818336042977307</v>
      </c>
      <c r="Y313" s="52">
        <f t="shared" si="80"/>
        <v>70.074005550416288</v>
      </c>
      <c r="Z313" s="52">
        <f t="shared" si="81"/>
        <v>76.700852231691471</v>
      </c>
      <c r="AA313" s="52">
        <f t="shared" si="82"/>
        <v>-3.2965969125425332</v>
      </c>
      <c r="AB313" s="52">
        <f t="shared" si="83"/>
        <v>-3.2965969125425261</v>
      </c>
      <c r="AC313" s="52">
        <f t="shared" si="84"/>
        <v>-3.2965969125425403</v>
      </c>
      <c r="AF313">
        <v>2.73</v>
      </c>
      <c r="AG313">
        <v>1.49</v>
      </c>
      <c r="AH313" s="42" t="s">
        <v>485</v>
      </c>
    </row>
    <row r="314" spans="1:35" ht="15" x14ac:dyDescent="0.25">
      <c r="A314">
        <v>2.56</v>
      </c>
      <c r="B314">
        <v>3.2</v>
      </c>
      <c r="C314">
        <v>2.94</v>
      </c>
      <c r="D314" s="45">
        <f t="shared" si="85"/>
        <v>4.3261054421768641E-2</v>
      </c>
      <c r="E314" s="46">
        <f>IF(OR($A314="",$B314="",$C314=""),"",A314*'MPTO_working_3-way'!$I313)</f>
        <v>2.6707482993197278</v>
      </c>
      <c r="F314" s="47">
        <f>IF(OR($A314="",$B314="",$C314=""),"",B314*'MPTO_working_3-way'!$I313)</f>
        <v>3.3384353741496597</v>
      </c>
      <c r="G314" s="48">
        <f>IF(OR($A314="",$B314="",$C314=""),"",C314*'MPTO_working_3-way'!$I313)</f>
        <v>3.0671874999999997</v>
      </c>
      <c r="H314" s="46">
        <f>IF(OR($A314="",$B314="",$C314=""),"",'MPTO_working_3-way'!E313)</f>
        <v>2.6581277076662269</v>
      </c>
      <c r="I314" s="47">
        <f>IF(OR($A314="",$B314="",$C314=""),"",'MPTO_working_3-way'!F313)</f>
        <v>3.3548080351836447</v>
      </c>
      <c r="J314" s="48">
        <f>IF(OR($A314="",$B314="",$C314=""),"",'MPTO_working_3-way'!G313)</f>
        <v>3.0701620798433589</v>
      </c>
      <c r="K314" s="46">
        <f>IF(OR($A314="",$B314="",$C314=""),"",'OddsRatio_working_3-way'!H313)</f>
        <v>2.6639593945115294</v>
      </c>
      <c r="L314" s="47">
        <f>IF(OR($A314="",$B314="",$C314=""),"",'OddsRatio_working_3-way'!I313)</f>
        <v>3.3466094025162603</v>
      </c>
      <c r="M314" s="48">
        <f>IF(OR($A314="",$B314="",$C314=""),"",'OddsRatio_working_3-way'!J313)</f>
        <v>3.0692828367643381</v>
      </c>
      <c r="N314" s="49">
        <f t="shared" si="86"/>
        <v>37.442689760570559</v>
      </c>
      <c r="O314" s="50">
        <f t="shared" si="87"/>
        <v>29.954151808456448</v>
      </c>
      <c r="P314" s="50">
        <f t="shared" si="88"/>
        <v>32.603158430973004</v>
      </c>
      <c r="Q314" t="s">
        <v>412</v>
      </c>
      <c r="R314" t="s">
        <v>413</v>
      </c>
      <c r="S314" s="40">
        <v>44177</v>
      </c>
      <c r="T314" s="52">
        <v>100</v>
      </c>
      <c r="U314" s="52">
        <f t="shared" si="76"/>
        <v>60.9375</v>
      </c>
      <c r="V314" s="52">
        <f t="shared" si="77"/>
        <v>68.75</v>
      </c>
      <c r="W314" s="52">
        <f t="shared" si="78"/>
        <v>65.986394557823132</v>
      </c>
      <c r="X314" s="52">
        <f t="shared" si="79"/>
        <v>65.263605442176868</v>
      </c>
      <c r="Y314" s="52">
        <f t="shared" si="80"/>
        <v>73.076105442176868</v>
      </c>
      <c r="Z314" s="52">
        <f t="shared" si="81"/>
        <v>70.3125</v>
      </c>
      <c r="AA314" s="52">
        <f t="shared" si="82"/>
        <v>-4.3261054421768677</v>
      </c>
      <c r="AB314" s="52">
        <f t="shared" si="83"/>
        <v>-4.3261054421768677</v>
      </c>
      <c r="AC314" s="52">
        <f t="shared" si="84"/>
        <v>-4.3261054421768677</v>
      </c>
      <c r="AF314">
        <v>1.93</v>
      </c>
      <c r="AG314">
        <v>1.91</v>
      </c>
      <c r="AH314" s="42" t="s">
        <v>483</v>
      </c>
    </row>
    <row r="315" spans="1:35" ht="15" x14ac:dyDescent="0.25">
      <c r="A315">
        <v>3.89</v>
      </c>
      <c r="B315">
        <v>3.37</v>
      </c>
      <c r="C315">
        <v>2.06</v>
      </c>
      <c r="D315" s="45">
        <f t="shared" si="85"/>
        <v>3.9242206988753692E-2</v>
      </c>
      <c r="E315" s="46">
        <f>IF(OR($A315="",$B315="",$C315=""),"",A315*'MPTO_working_3-way'!$I314)</f>
        <v>4.0426521851862516</v>
      </c>
      <c r="F315" s="47">
        <f>IF(OR($A315="",$B315="",$C315=""),"",B315*'MPTO_working_3-way'!$I314)</f>
        <v>3.5022462375521002</v>
      </c>
      <c r="G315" s="48">
        <f>IF(OR($A315="",$B315="",$C315=""),"",C315*'MPTO_working_3-way'!$I314)</f>
        <v>2.1408389463968325</v>
      </c>
      <c r="H315" s="46">
        <f>IF(OR($A315="",$B315="",$C315=""),"",'MPTO_working_3-way'!E314)</f>
        <v>4.0985509179051114</v>
      </c>
      <c r="I315" s="47">
        <f>IF(OR($A315="",$B315="",$C315=""),"",'MPTO_working_3-way'!F314)</f>
        <v>3.5254072830054124</v>
      </c>
      <c r="J315" s="48">
        <f>IF(OR($A315="",$B315="",$C315=""),"",'MPTO_working_3-way'!G314)</f>
        <v>2.1170466056923876</v>
      </c>
      <c r="K315" s="46">
        <f>IF(OR($A315="",$B315="",$C315=""),"",'OddsRatio_working_3-way'!H314)</f>
        <v>4.0716670295788742</v>
      </c>
      <c r="L315" s="47">
        <f>IF(OR($A315="",$B315="",$C315=""),"",'OddsRatio_working_3-way'!I314)</f>
        <v>3.5189795363674512</v>
      </c>
      <c r="M315" s="48">
        <f>IF(OR($A315="",$B315="",$C315=""),"",'OddsRatio_working_3-way'!J314)</f>
        <v>2.1266321977002098</v>
      </c>
      <c r="N315" s="49">
        <f t="shared" si="86"/>
        <v>24.736236366422119</v>
      </c>
      <c r="O315" s="50">
        <f t="shared" si="87"/>
        <v>28.553103698926417</v>
      </c>
      <c r="P315" s="50">
        <f t="shared" si="88"/>
        <v>46.710659934651474</v>
      </c>
      <c r="Q315" t="s">
        <v>165</v>
      </c>
      <c r="R315" t="s">
        <v>126</v>
      </c>
      <c r="S315" s="40">
        <v>44177</v>
      </c>
      <c r="T315" s="52">
        <v>100</v>
      </c>
      <c r="U315" s="52">
        <f t="shared" si="76"/>
        <v>74.293059125964007</v>
      </c>
      <c r="V315" s="52">
        <f t="shared" si="77"/>
        <v>70.326409495548958</v>
      </c>
      <c r="W315" s="52">
        <f t="shared" si="78"/>
        <v>51.456310679611654</v>
      </c>
      <c r="X315" s="52">
        <f t="shared" si="79"/>
        <v>78.217279824839395</v>
      </c>
      <c r="Y315" s="52">
        <f t="shared" si="80"/>
        <v>74.250630194424332</v>
      </c>
      <c r="Z315" s="52">
        <f t="shared" si="81"/>
        <v>55.380531378487021</v>
      </c>
      <c r="AA315" s="52">
        <f t="shared" si="82"/>
        <v>-3.9242206988753878</v>
      </c>
      <c r="AB315" s="52">
        <f t="shared" si="83"/>
        <v>-3.9242206988753736</v>
      </c>
      <c r="AC315" s="52">
        <f t="shared" si="84"/>
        <v>-3.9242206988753665</v>
      </c>
      <c r="AF315">
        <v>1.93</v>
      </c>
      <c r="AG315">
        <v>1.92</v>
      </c>
      <c r="AH315" s="42" t="s">
        <v>487</v>
      </c>
    </row>
    <row r="316" spans="1:35" ht="15" x14ac:dyDescent="0.25">
      <c r="A316">
        <v>2.5</v>
      </c>
      <c r="B316">
        <v>3.37</v>
      </c>
      <c r="C316">
        <v>2.93</v>
      </c>
      <c r="D316" s="45">
        <f t="shared" si="85"/>
        <v>3.803283337215535E-2</v>
      </c>
      <c r="E316" s="46">
        <f>IF(OR($A316="",$B316="",$C316=""),"",A316*'MPTO_working_3-way'!$I315)</f>
        <v>2.5950820834303885</v>
      </c>
      <c r="F316" s="47">
        <f>IF(OR($A316="",$B316="",$C316=""),"",B316*'MPTO_working_3-way'!$I315)</f>
        <v>3.4981706484641637</v>
      </c>
      <c r="G316" s="48">
        <f>IF(OR($A316="",$B316="",$C316=""),"",C316*'MPTO_working_3-way'!$I315)</f>
        <v>3.0414362017804155</v>
      </c>
      <c r="H316" s="46">
        <f>IF(OR($A316="",$B316="",$C316=""),"",'MPTO_working_3-way'!E315)</f>
        <v>2.5818285457293317</v>
      </c>
      <c r="I316" s="47">
        <f>IF(OR($A316="",$B316="",$C316=""),"",'MPTO_working_3-way'!F315)</f>
        <v>3.5204041614078618</v>
      </c>
      <c r="J316" s="48">
        <f>IF(OR($A316="",$B316="",$C316=""),"",'MPTO_working_3-way'!G315)</f>
        <v>3.0430347446083297</v>
      </c>
      <c r="K316" s="46">
        <f>IF(OR($A316="",$B316="",$C316=""),"",'OddsRatio_working_3-way'!H315)</f>
        <v>2.5879413864556087</v>
      </c>
      <c r="L316" s="47">
        <f>IF(OR($A316="",$B316="",$C316=""),"",'OddsRatio_working_3-way'!I315)</f>
        <v>3.5089473905998618</v>
      </c>
      <c r="M316" s="48">
        <f>IF(OR($A316="",$B316="",$C316=""),"",'OddsRatio_working_3-way'!J315)</f>
        <v>3.0431512505728842</v>
      </c>
      <c r="N316" s="49">
        <f t="shared" si="86"/>
        <v>38.534426574982142</v>
      </c>
      <c r="O316" s="50">
        <f t="shared" si="87"/>
        <v>28.586369862746402</v>
      </c>
      <c r="P316" s="50">
        <f t="shared" si="88"/>
        <v>32.879203562271456</v>
      </c>
      <c r="Q316" t="s">
        <v>164</v>
      </c>
      <c r="R316" t="s">
        <v>130</v>
      </c>
      <c r="S316" s="40">
        <v>44177</v>
      </c>
      <c r="T316" s="52">
        <v>100</v>
      </c>
      <c r="U316" s="52">
        <f t="shared" si="76"/>
        <v>60</v>
      </c>
      <c r="V316" s="52">
        <f t="shared" si="77"/>
        <v>70.326409495548958</v>
      </c>
      <c r="W316" s="52">
        <f t="shared" si="78"/>
        <v>65.870307167235495</v>
      </c>
      <c r="X316" s="52">
        <f t="shared" si="79"/>
        <v>63.803283337215547</v>
      </c>
      <c r="Y316" s="52">
        <f t="shared" si="80"/>
        <v>74.129692832764505</v>
      </c>
      <c r="Z316" s="52">
        <f t="shared" si="81"/>
        <v>69.673590504451028</v>
      </c>
      <c r="AA316" s="52">
        <f t="shared" si="82"/>
        <v>-3.8032833372155466</v>
      </c>
      <c r="AB316" s="52">
        <f t="shared" si="83"/>
        <v>-3.8032833372155466</v>
      </c>
      <c r="AC316" s="52">
        <f t="shared" si="84"/>
        <v>-3.8032833372155324</v>
      </c>
      <c r="AF316">
        <v>1.93</v>
      </c>
      <c r="AG316">
        <v>1.8</v>
      </c>
      <c r="AH316" s="42" t="s">
        <v>492</v>
      </c>
    </row>
    <row r="317" spans="1:35" ht="15" x14ac:dyDescent="0.25">
      <c r="A317">
        <v>3.21</v>
      </c>
      <c r="B317">
        <v>3.21</v>
      </c>
      <c r="C317">
        <v>2.4</v>
      </c>
      <c r="D317" s="45">
        <f t="shared" si="85"/>
        <v>3.971962616822422E-2</v>
      </c>
      <c r="E317" s="46">
        <f>IF(OR($A317="",$B317="",$C317=""),"",A317*'MPTO_working_3-way'!$I316)</f>
        <v>3.3374999999999999</v>
      </c>
      <c r="F317" s="47">
        <f>IF(OR($A317="",$B317="",$C317=""),"",B317*'MPTO_working_3-way'!$I316)</f>
        <v>3.3374999999999999</v>
      </c>
      <c r="G317" s="48">
        <f>IF(OR($A317="",$B317="",$C317=""),"",C317*'MPTO_working_3-way'!$I316)</f>
        <v>2.495327102803738</v>
      </c>
      <c r="H317" s="46">
        <f>IF(OR($A317="",$B317="",$C317=""),"",'MPTO_working_3-way'!E316)</f>
        <v>3.3524804177545686</v>
      </c>
      <c r="I317" s="47">
        <f>IF(OR($A317="",$B317="",$C317=""),"",'MPTO_working_3-way'!F316)</f>
        <v>3.3524804177545686</v>
      </c>
      <c r="J317" s="48">
        <f>IF(OR($A317="",$B317="",$C317=""),"",'MPTO_working_3-way'!G316)</f>
        <v>2.4787644787644783</v>
      </c>
      <c r="K317" s="46">
        <f>IF(OR($A317="",$B317="",$C317=""),"",'OddsRatio_working_3-way'!H316)</f>
        <v>3.3458447543449741</v>
      </c>
      <c r="L317" s="47">
        <f>IF(OR($A317="",$B317="",$C317=""),"",'OddsRatio_working_3-way'!I316)</f>
        <v>3.3458447543449741</v>
      </c>
      <c r="M317" s="48">
        <f>IF(OR($A317="",$B317="",$C317=""),"",'OddsRatio_working_3-way'!J316)</f>
        <v>2.4860555004900289</v>
      </c>
      <c r="N317" s="49">
        <f t="shared" si="86"/>
        <v>29.962546816479403</v>
      </c>
      <c r="O317" s="50">
        <f t="shared" si="87"/>
        <v>29.962546816479403</v>
      </c>
      <c r="P317" s="50">
        <f t="shared" si="88"/>
        <v>40.074906367041201</v>
      </c>
      <c r="Q317" t="s">
        <v>131</v>
      </c>
      <c r="R317" t="s">
        <v>169</v>
      </c>
      <c r="S317" s="40">
        <v>44177</v>
      </c>
      <c r="T317" s="52">
        <v>100</v>
      </c>
      <c r="U317" s="52">
        <f t="shared" si="76"/>
        <v>68.847352024922117</v>
      </c>
      <c r="V317" s="52">
        <f t="shared" si="77"/>
        <v>68.847352024922117</v>
      </c>
      <c r="W317" s="52">
        <f t="shared" si="78"/>
        <v>58.333333333333336</v>
      </c>
      <c r="X317" s="52">
        <f t="shared" si="79"/>
        <v>72.819314641744555</v>
      </c>
      <c r="Y317" s="52">
        <f t="shared" si="80"/>
        <v>72.819314641744555</v>
      </c>
      <c r="Z317" s="52">
        <f t="shared" si="81"/>
        <v>62.305295950155759</v>
      </c>
      <c r="AA317" s="52">
        <f t="shared" si="82"/>
        <v>-3.971962616822438</v>
      </c>
      <c r="AB317" s="52">
        <f t="shared" si="83"/>
        <v>-3.971962616822438</v>
      </c>
      <c r="AC317" s="52">
        <f t="shared" si="84"/>
        <v>-3.9719626168224238</v>
      </c>
      <c r="AF317">
        <v>2.15</v>
      </c>
      <c r="AG317">
        <v>1.73</v>
      </c>
      <c r="AH317" s="42" t="s">
        <v>490</v>
      </c>
    </row>
    <row r="318" spans="1:35" ht="15" x14ac:dyDescent="0.25">
      <c r="A318">
        <v>1.44</v>
      </c>
      <c r="B318">
        <v>4.51</v>
      </c>
      <c r="C318">
        <v>7.76</v>
      </c>
      <c r="D318" s="45">
        <f t="shared" si="85"/>
        <v>4.5039913848060609E-2</v>
      </c>
      <c r="E318" s="46">
        <f>IF(OR($A318="",$B318="",$C318=""),"",A318*'MPTO_working_3-way'!$I317)</f>
        <v>1.5048574759412072</v>
      </c>
      <c r="F318" s="47">
        <f>IF(OR($A318="",$B318="",$C318=""),"",B318*'MPTO_working_3-way'!$I317)</f>
        <v>4.7131300114547532</v>
      </c>
      <c r="G318" s="48">
        <f>IF(OR($A318="",$B318="",$C318=""),"",C318*'MPTO_working_3-way'!$I317)</f>
        <v>8.1095097314609497</v>
      </c>
      <c r="H318" s="46">
        <f>IF(OR($A318="",$B318="",$C318=""),"",'MPTO_working_3-way'!E317)</f>
        <v>1.4718194992542271</v>
      </c>
      <c r="I318" s="47">
        <f>IF(OR($A318="",$B318="",$C318=""),"",'MPTO_working_3-way'!F317)</f>
        <v>4.8375505673888837</v>
      </c>
      <c r="J318" s="48">
        <f>IF(OR($A318="",$B318="",$C318=""),"",'MPTO_working_3-way'!G317)</f>
        <v>8.783280692002668</v>
      </c>
      <c r="K318" s="46">
        <f>IF(OR($A318="",$B318="",$C318=""),"",'OddsRatio_working_3-way'!H317)</f>
        <v>1.4821315486165834</v>
      </c>
      <c r="L318" s="47">
        <f>IF(OR($A318="",$B318="",$C318=""),"",'OddsRatio_working_3-way'!I317)</f>
        <v>4.8460948537368349</v>
      </c>
      <c r="M318" s="48">
        <f>IF(OR($A318="",$B318="",$C318=""),"",'OddsRatio_working_3-way'!J317)</f>
        <v>8.4072937923820508</v>
      </c>
      <c r="N318" s="49">
        <f t="shared" si="86"/>
        <v>66.451475703674461</v>
      </c>
      <c r="O318" s="50">
        <f t="shared" si="87"/>
        <v>21.217322619355038</v>
      </c>
      <c r="P318" s="50">
        <f t="shared" si="88"/>
        <v>12.331201676970519</v>
      </c>
      <c r="Q318" t="s">
        <v>65</v>
      </c>
      <c r="R318" t="s">
        <v>125</v>
      </c>
      <c r="S318" s="40">
        <v>44177</v>
      </c>
      <c r="T318" s="52">
        <v>100</v>
      </c>
      <c r="U318" s="52">
        <f t="shared" si="76"/>
        <v>30.555555555555554</v>
      </c>
      <c r="V318" s="52">
        <f t="shared" si="77"/>
        <v>77.827050997782706</v>
      </c>
      <c r="W318" s="52">
        <f t="shared" si="78"/>
        <v>87.11340206185568</v>
      </c>
      <c r="X318" s="52">
        <f t="shared" si="79"/>
        <v>35.059546940361628</v>
      </c>
      <c r="Y318" s="52">
        <f t="shared" si="80"/>
        <v>82.331042382588777</v>
      </c>
      <c r="Z318" s="52">
        <f t="shared" si="81"/>
        <v>91.617393446661737</v>
      </c>
      <c r="AA318" s="52">
        <f t="shared" si="82"/>
        <v>-4.5039913848060742</v>
      </c>
      <c r="AB318" s="52">
        <f t="shared" si="83"/>
        <v>-4.5039913848060706</v>
      </c>
      <c r="AC318" s="52">
        <f t="shared" si="84"/>
        <v>-4.5039913848060564</v>
      </c>
      <c r="AF318">
        <v>1.61</v>
      </c>
      <c r="AG318">
        <v>2.36</v>
      </c>
      <c r="AH318" s="42" t="s">
        <v>495</v>
      </c>
    </row>
    <row r="319" spans="1:35" s="52" customFormat="1" ht="15" x14ac:dyDescent="0.25">
      <c r="A319" s="44">
        <v>3.09</v>
      </c>
      <c r="B319" s="44">
        <v>3.64</v>
      </c>
      <c r="C319" s="44">
        <v>2.33</v>
      </c>
      <c r="D319" s="45">
        <f t="shared" si="85"/>
        <v>2.7534419550753642E-2</v>
      </c>
      <c r="E319" s="46">
        <f>IF(OR($A319="",$B319="",$C319=""),"",A319*'MPTO_working_3-way'!$I318)</f>
        <v>3.1750813564118285</v>
      </c>
      <c r="F319" s="47">
        <f>IF(OR($A319="",$B319="",$C319=""),"",B319*'MPTO_working_3-way'!$I318)</f>
        <v>3.7402252871647432</v>
      </c>
      <c r="G319" s="48">
        <f>IF(OR($A319="",$B319="",$C319=""),"",C319*'MPTO_working_3-way'!$I318)</f>
        <v>2.394155197553256</v>
      </c>
      <c r="H319" s="46">
        <f>IF(OR($A319="",$B319="",$C319=""),"",'MPTO_working_3-way'!E318)</f>
        <v>3.1801916737507732</v>
      </c>
      <c r="I319" s="47">
        <f>IF(OR($A319="",$B319="",$C319=""),"",'MPTO_working_3-way'!F318)</f>
        <v>3.7658097891759881</v>
      </c>
      <c r="J319" s="48">
        <f>IF(OR($A319="",$B319="",$C319=""),"",'MPTO_working_3-way'!G318)</f>
        <v>2.3809160464390038</v>
      </c>
      <c r="K319" s="46">
        <f>IF(OR($A319="",$B319="",$C319=""),"",'OddsRatio_working_3-way'!H318)</f>
        <v>3.1791953501192376</v>
      </c>
      <c r="L319" s="47">
        <f>IF(OR($A319="",$B319="",$C319=""),"",'OddsRatio_working_3-way'!I318)</f>
        <v>3.7526678106769311</v>
      </c>
      <c r="M319" s="48">
        <f>IF(OR($A319="",$B319="",$C319=""),"",'OddsRatio_working_3-way'!J318)</f>
        <v>2.3867606773486054</v>
      </c>
      <c r="N319" s="49">
        <f t="shared" si="86"/>
        <v>31.495255955586089</v>
      </c>
      <c r="O319" s="50">
        <f t="shared" si="87"/>
        <v>26.73635739086841</v>
      </c>
      <c r="P319" s="50">
        <f t="shared" si="88"/>
        <v>41.768386653545498</v>
      </c>
      <c r="Q319" s="44" t="s">
        <v>414</v>
      </c>
      <c r="R319" s="44" t="s">
        <v>415</v>
      </c>
      <c r="S319" s="44" t="s">
        <v>474</v>
      </c>
      <c r="T319" s="52">
        <v>100</v>
      </c>
      <c r="U319" s="52">
        <f t="shared" si="76"/>
        <v>67.637540453074436</v>
      </c>
      <c r="V319" s="52">
        <f t="shared" si="77"/>
        <v>72.527472527472526</v>
      </c>
      <c r="W319" s="52">
        <f t="shared" si="78"/>
        <v>57.081545064377686</v>
      </c>
      <c r="X319" s="52">
        <f t="shared" si="79"/>
        <v>70.390982408149782</v>
      </c>
      <c r="Y319" s="52">
        <f t="shared" si="80"/>
        <v>75.280914482547885</v>
      </c>
      <c r="Z319" s="52">
        <f t="shared" si="81"/>
        <v>59.834987019453045</v>
      </c>
      <c r="AA319" s="52">
        <f t="shared" si="82"/>
        <v>-2.7534419550753455</v>
      </c>
      <c r="AB319" s="52">
        <f t="shared" si="83"/>
        <v>-2.7534419550753597</v>
      </c>
      <c r="AC319" s="52">
        <f t="shared" si="84"/>
        <v>-2.7534419550753597</v>
      </c>
      <c r="AD319" s="53"/>
      <c r="AE319" s="53"/>
      <c r="AF319" s="44">
        <v>1.71</v>
      </c>
      <c r="AG319" s="44">
        <v>2.2200000000000002</v>
      </c>
      <c r="AH319" s="53" t="s">
        <v>500</v>
      </c>
      <c r="AI319" s="53"/>
    </row>
    <row r="320" spans="1:35" ht="15" x14ac:dyDescent="0.25">
      <c r="A320">
        <v>2.25</v>
      </c>
      <c r="B320">
        <v>3.71</v>
      </c>
      <c r="C320">
        <v>3.12</v>
      </c>
      <c r="D320" s="45">
        <f t="shared" si="85"/>
        <v>3.4499043933006179E-2</v>
      </c>
      <c r="E320" s="46">
        <f>IF(OR($A320="",$B320="",$C320=""),"",A320*'MPTO_working_3-way'!$I319)</f>
        <v>2.3276228488492641</v>
      </c>
      <c r="F320" s="47">
        <f>IF(OR($A320="",$B320="",$C320=""),"",B320*'MPTO_working_3-way'!$I319)</f>
        <v>3.8379914529914529</v>
      </c>
      <c r="G320" s="48">
        <f>IF(OR($A320="",$B320="",$C320=""),"",C320*'MPTO_working_3-way'!$I319)</f>
        <v>3.2276370170709794</v>
      </c>
      <c r="H320" s="46">
        <f>IF(OR($A320="",$B320="",$C320=""),"",'MPTO_working_3-way'!E319)</f>
        <v>2.3097634736646064</v>
      </c>
      <c r="I320" s="47">
        <f>IF(OR($A320="",$B320="",$C320=""),"",'MPTO_working_3-way'!F319)</f>
        <v>3.8753366564987721</v>
      </c>
      <c r="J320" s="48">
        <f>IF(OR($A320="",$B320="",$C320=""),"",'MPTO_working_3-way'!G319)</f>
        <v>3.2361083499005963</v>
      </c>
      <c r="K320" s="46">
        <f>IF(OR($A320="",$B320="",$C320=""),"",'OddsRatio_working_3-way'!H319)</f>
        <v>2.3174623609276992</v>
      </c>
      <c r="L320" s="47">
        <f>IF(OR($A320="",$B320="",$C320=""),"",'OddsRatio_working_3-way'!I319)</f>
        <v>3.8562583984912524</v>
      </c>
      <c r="M320" s="48">
        <f>IF(OR($A320="",$B320="",$C320=""),"",'OddsRatio_working_3-way'!J319)</f>
        <v>3.2344161641333784</v>
      </c>
      <c r="N320" s="49">
        <f t="shared" si="86"/>
        <v>42.962286630515869</v>
      </c>
      <c r="O320" s="50">
        <f t="shared" si="87"/>
        <v>26.055295126323642</v>
      </c>
      <c r="P320" s="50">
        <f t="shared" si="88"/>
        <v>30.982418243160488</v>
      </c>
      <c r="Q320" t="s">
        <v>416</v>
      </c>
      <c r="R320" t="s">
        <v>417</v>
      </c>
      <c r="S320" t="s">
        <v>474</v>
      </c>
      <c r="T320" s="52">
        <v>100</v>
      </c>
      <c r="U320" s="52">
        <f t="shared" si="76"/>
        <v>55.55555555555555</v>
      </c>
      <c r="V320" s="52">
        <f t="shared" si="77"/>
        <v>73.045822102425873</v>
      </c>
      <c r="W320" s="52">
        <f t="shared" si="78"/>
        <v>67.948717948717942</v>
      </c>
      <c r="X320" s="52">
        <f t="shared" si="79"/>
        <v>59.005459948856178</v>
      </c>
      <c r="Y320" s="52">
        <f t="shared" si="80"/>
        <v>76.495726495726487</v>
      </c>
      <c r="Z320" s="52">
        <f t="shared" si="81"/>
        <v>71.398622342018569</v>
      </c>
      <c r="AA320" s="52">
        <f t="shared" si="82"/>
        <v>-3.4499043933006277</v>
      </c>
      <c r="AB320" s="52">
        <f t="shared" si="83"/>
        <v>-3.4499043933006135</v>
      </c>
      <c r="AC320" s="52">
        <f t="shared" si="84"/>
        <v>-3.4499043933006277</v>
      </c>
      <c r="AF320">
        <v>1.81</v>
      </c>
      <c r="AG320">
        <v>2.0499999999999998</v>
      </c>
      <c r="AH320" s="42" t="s">
        <v>482</v>
      </c>
    </row>
    <row r="321" spans="1:34" ht="15" x14ac:dyDescent="0.25">
      <c r="A321">
        <v>1.43</v>
      </c>
      <c r="B321">
        <v>4.96</v>
      </c>
      <c r="C321">
        <v>6.46</v>
      </c>
      <c r="D321" s="45">
        <f t="shared" si="85"/>
        <v>5.5712364136413006E-2</v>
      </c>
      <c r="E321" s="46">
        <f>IF(OR($A321="",$B321="",$C321=""),"",A321*'MPTO_working_3-way'!$I320)</f>
        <v>1.5096686807150705</v>
      </c>
      <c r="F321" s="47">
        <f>IF(OR($A321="",$B321="",$C321=""),"",B321*'MPTO_working_3-way'!$I320)</f>
        <v>5.2363333261166085</v>
      </c>
      <c r="G321" s="48">
        <f>IF(OR($A321="",$B321="",$C321=""),"",C321*'MPTO_working_3-way'!$I320)</f>
        <v>6.8199018723212284</v>
      </c>
      <c r="H321" s="46">
        <f>IF(OR($A321="",$B321="",$C321=""),"",'MPTO_working_3-way'!E320)</f>
        <v>1.4690114000662249</v>
      </c>
      <c r="I321" s="47">
        <f>IF(OR($A321="",$B321="",$C321=""),"",'MPTO_working_3-way'!F320)</f>
        <v>5.4632235811675747</v>
      </c>
      <c r="J321" s="48">
        <f>IF(OR($A321="",$B321="",$C321=""),"",'MPTO_working_3-way'!G320)</f>
        <v>7.3406362425775775</v>
      </c>
      <c r="K321" s="46">
        <f>IF(OR($A321="",$B321="",$C321=""),"",'OddsRatio_working_3-way'!H320)</f>
        <v>1.4810857133236148</v>
      </c>
      <c r="L321" s="47">
        <f>IF(OR($A321="",$B321="",$C321=""),"",'OddsRatio_working_3-way'!I320)</f>
        <v>5.4304637785151542</v>
      </c>
      <c r="M321" s="48">
        <f>IF(OR($A321="",$B321="",$C321=""),"",'OddsRatio_working_3-way'!J320)</f>
        <v>7.1086697552254394</v>
      </c>
      <c r="N321" s="49">
        <f t="shared" si="86"/>
        <v>66.239699662202668</v>
      </c>
      <c r="O321" s="50">
        <f t="shared" si="87"/>
        <v>19.097332765514075</v>
      </c>
      <c r="P321" s="50">
        <f t="shared" si="88"/>
        <v>14.66296757228325</v>
      </c>
      <c r="Q321" t="s">
        <v>418</v>
      </c>
      <c r="R321" t="s">
        <v>419</v>
      </c>
      <c r="S321" t="s">
        <v>474</v>
      </c>
      <c r="T321" s="52">
        <v>100</v>
      </c>
      <c r="U321" s="52">
        <f t="shared" ref="U321:U376" si="89">(1/A321)*((T321*A321)-T321)</f>
        <v>30.069930069930074</v>
      </c>
      <c r="V321" s="52">
        <f t="shared" ref="V321:V376" si="90">(1/B321)*((T321*B321)-T321)</f>
        <v>79.838709677419359</v>
      </c>
      <c r="W321" s="52">
        <f t="shared" ref="W321:W376" si="91">(1/C321)*((T321*C321)-T321)</f>
        <v>84.520123839009301</v>
      </c>
      <c r="X321" s="52">
        <f t="shared" ref="X321:X376" si="92">((1/B321)+(1/C321))*T321</f>
        <v>35.641166483571361</v>
      </c>
      <c r="Y321" s="52">
        <f t="shared" ref="Y321:Y376" si="93">((1/A321)+(1/C321))*T321</f>
        <v>85.409946091060647</v>
      </c>
      <c r="Z321" s="52">
        <f t="shared" ref="Z321:Z376" si="94">((1/A321)+(1/B321))*T321</f>
        <v>90.091360252650588</v>
      </c>
      <c r="AA321" s="52">
        <f t="shared" ref="AA321:AA376" si="95">U321-X321</f>
        <v>-5.5712364136412873</v>
      </c>
      <c r="AB321" s="52">
        <f t="shared" ref="AB321:AB376" si="96">V321-Y321</f>
        <v>-5.5712364136412873</v>
      </c>
      <c r="AC321" s="52">
        <f t="shared" ref="AC321:AC376" si="97">W321-Z321</f>
        <v>-5.5712364136412873</v>
      </c>
      <c r="AF321">
        <v>1.48</v>
      </c>
      <c r="AG321">
        <v>2.62</v>
      </c>
      <c r="AH321" s="42" t="s">
        <v>489</v>
      </c>
    </row>
    <row r="322" spans="1:34" ht="15" x14ac:dyDescent="0.25">
      <c r="A322">
        <v>1.94</v>
      </c>
      <c r="B322">
        <v>3.68</v>
      </c>
      <c r="C322">
        <v>4.2</v>
      </c>
      <c r="D322" s="45">
        <f t="shared" si="85"/>
        <v>2.5298286055793984E-2</v>
      </c>
      <c r="E322" s="46">
        <f>IF(OR($A322="",$B322="",$C322=""),"",A322*'MPTO_working_3-way'!$I321)</f>
        <v>1.9890786749482403</v>
      </c>
      <c r="F322" s="47">
        <f>IF(OR($A322="",$B322="",$C322=""),"",B322*'MPTO_working_3-way'!$I321)</f>
        <v>3.7730976926853219</v>
      </c>
      <c r="G322" s="48">
        <f>IF(OR($A322="",$B322="",$C322=""),"",C322*'MPTO_working_3-way'!$I321)</f>
        <v>4.3062528014343346</v>
      </c>
      <c r="H322" s="46">
        <f>IF(OR($A322="",$B322="",$C322=""),"",'MPTO_working_3-way'!E321)</f>
        <v>1.9722653906735097</v>
      </c>
      <c r="I322" s="47">
        <f>IF(OR($A322="",$B322="",$C322=""),"",'MPTO_working_3-way'!F321)</f>
        <v>3.797857249010363</v>
      </c>
      <c r="J322" s="48">
        <f>IF(OR($A322="",$B322="",$C322=""),"",'MPTO_working_3-way'!G321)</f>
        <v>4.3542158783757632</v>
      </c>
      <c r="K322" s="46">
        <f>IF(OR($A322="",$B322="",$C322=""),"",'OddsRatio_working_3-way'!H321)</f>
        <v>1.9788023665429773</v>
      </c>
      <c r="L322" s="47">
        <f>IF(OR($A322="",$B322="",$C322=""),"",'OddsRatio_working_3-way'!I321)</f>
        <v>3.790628023760831</v>
      </c>
      <c r="M322" s="48">
        <f>IF(OR($A322="",$B322="",$C322=""),"",'OddsRatio_working_3-way'!J321)</f>
        <v>4.3320931626994996</v>
      </c>
      <c r="N322" s="49">
        <f t="shared" si="86"/>
        <v>50.274532254287116</v>
      </c>
      <c r="O322" s="50">
        <f t="shared" si="87"/>
        <v>26.5034218949231</v>
      </c>
      <c r="P322" s="50">
        <f t="shared" si="88"/>
        <v>23.222045850789765</v>
      </c>
      <c r="Q322" t="s">
        <v>420</v>
      </c>
      <c r="R322" t="s">
        <v>421</v>
      </c>
      <c r="S322" t="s">
        <v>474</v>
      </c>
      <c r="T322" s="52">
        <v>100</v>
      </c>
      <c r="U322" s="52">
        <f t="shared" si="89"/>
        <v>48.453608247422686</v>
      </c>
      <c r="V322" s="52">
        <f t="shared" si="90"/>
        <v>72.826086956521735</v>
      </c>
      <c r="W322" s="52">
        <f t="shared" si="91"/>
        <v>76.19047619047619</v>
      </c>
      <c r="X322" s="52">
        <f t="shared" si="92"/>
        <v>50.983436853002061</v>
      </c>
      <c r="Y322" s="52">
        <f t="shared" si="93"/>
        <v>75.355915562101131</v>
      </c>
      <c r="Z322" s="52">
        <f t="shared" si="94"/>
        <v>78.720304796055586</v>
      </c>
      <c r="AA322" s="52">
        <f t="shared" si="95"/>
        <v>-2.5298286055793753</v>
      </c>
      <c r="AB322" s="52">
        <f t="shared" si="96"/>
        <v>-2.5298286055793966</v>
      </c>
      <c r="AC322" s="52">
        <f t="shared" si="97"/>
        <v>-2.5298286055793966</v>
      </c>
      <c r="AF322">
        <v>1.93</v>
      </c>
      <c r="AG322">
        <v>1.97</v>
      </c>
      <c r="AH322" s="42" t="s">
        <v>497</v>
      </c>
    </row>
    <row r="323" spans="1:34" ht="15" x14ac:dyDescent="0.25">
      <c r="A323">
        <v>1.8</v>
      </c>
      <c r="B323">
        <v>4.3600000000000003</v>
      </c>
      <c r="C323">
        <v>4.18</v>
      </c>
      <c r="D323" s="45">
        <f t="shared" si="85"/>
        <v>2.414780348145884E-2</v>
      </c>
      <c r="E323" s="46">
        <f>IF(OR($A323="",$B323="",$C323=""),"",A323*'MPTO_working_3-way'!$I322)</f>
        <v>1.8434660462666259</v>
      </c>
      <c r="F323" s="47">
        <f>IF(OR($A323="",$B323="",$C323=""),"",B323*'MPTO_working_3-way'!$I322)</f>
        <v>4.4652844231791606</v>
      </c>
      <c r="G323" s="48">
        <f>IF(OR($A323="",$B323="",$C323=""),"",C323*'MPTO_working_3-way'!$I322)</f>
        <v>4.2809378185524976</v>
      </c>
      <c r="H323" s="46">
        <f>IF(OR($A323="",$B323="",$C323=""),"",'MPTO_working_3-way'!E322)</f>
        <v>1.8264630423679495</v>
      </c>
      <c r="I323" s="47">
        <f>IF(OR($A323="",$B323="",$C323=""),"",'MPTO_working_3-way'!F322)</f>
        <v>4.5185786488789654</v>
      </c>
      <c r="J323" s="48">
        <f>IF(OR($A323="",$B323="",$C323=""),"",'MPTO_working_3-way'!G322)</f>
        <v>4.3255367477971012</v>
      </c>
      <c r="K323" s="46">
        <f>IF(OR($A323="",$B323="",$C323=""),"",'OddsRatio_working_3-way'!H322)</f>
        <v>1.8327225227687114</v>
      </c>
      <c r="L323" s="47">
        <f>IF(OR($A323="",$B323="",$C323=""),"",'OddsRatio_working_3-way'!I322)</f>
        <v>4.4974345956285902</v>
      </c>
      <c r="M323" s="48">
        <f>IF(OR($A323="",$B323="",$C323=""),"",'OddsRatio_working_3-way'!J322)</f>
        <v>4.3100720280056306</v>
      </c>
      <c r="N323" s="49">
        <f t="shared" si="86"/>
        <v>54.245642442137346</v>
      </c>
      <c r="O323" s="50">
        <f t="shared" si="87"/>
        <v>22.394989999047528</v>
      </c>
      <c r="P323" s="50">
        <f t="shared" si="88"/>
        <v>23.359367558815126</v>
      </c>
      <c r="Q323" t="s">
        <v>422</v>
      </c>
      <c r="R323" t="s">
        <v>423</v>
      </c>
      <c r="S323" t="s">
        <v>474</v>
      </c>
      <c r="T323" s="52">
        <v>100</v>
      </c>
      <c r="U323" s="52">
        <f t="shared" si="89"/>
        <v>44.444444444444443</v>
      </c>
      <c r="V323" s="52">
        <f t="shared" si="90"/>
        <v>77.064220183486242</v>
      </c>
      <c r="W323" s="52">
        <f t="shared" si="91"/>
        <v>76.076555023923447</v>
      </c>
      <c r="X323" s="52">
        <f t="shared" si="92"/>
        <v>46.859224792590318</v>
      </c>
      <c r="Y323" s="52">
        <f t="shared" si="93"/>
        <v>79.47900053163211</v>
      </c>
      <c r="Z323" s="52">
        <f t="shared" si="94"/>
        <v>78.491335372069315</v>
      </c>
      <c r="AA323" s="52">
        <f t="shared" si="95"/>
        <v>-2.4147803481458752</v>
      </c>
      <c r="AB323" s="52">
        <f t="shared" si="96"/>
        <v>-2.4147803481458681</v>
      </c>
      <c r="AC323" s="52">
        <f t="shared" si="97"/>
        <v>-2.4147803481458681</v>
      </c>
      <c r="AF323">
        <v>1.42</v>
      </c>
      <c r="AG323">
        <v>3.04</v>
      </c>
      <c r="AH323" s="42" t="s">
        <v>494</v>
      </c>
    </row>
    <row r="324" spans="1:34" ht="15" x14ac:dyDescent="0.25">
      <c r="A324">
        <v>2.92</v>
      </c>
      <c r="B324">
        <v>3.38</v>
      </c>
      <c r="C324">
        <v>2.57</v>
      </c>
      <c r="D324" s="45">
        <f t="shared" si="85"/>
        <v>2.7428799956096706E-2</v>
      </c>
      <c r="E324" s="46">
        <f>IF(OR($A324="",$B324="",$C324=""),"",A324*'MPTO_working_3-way'!$I323)</f>
        <v>3.0000920958718025</v>
      </c>
      <c r="F324" s="47">
        <f>IF(OR($A324="",$B324="",$C324=""),"",B324*'MPTO_working_3-way'!$I323)</f>
        <v>3.4727093438516068</v>
      </c>
      <c r="G324" s="48">
        <f>IF(OR($A324="",$B324="",$C324=""),"",C324*'MPTO_working_3-way'!$I323)</f>
        <v>2.6404920158871685</v>
      </c>
      <c r="H324" s="46">
        <f>IF(OR($A324="",$B324="",$C324=""),"",'MPTO_working_3-way'!E323)</f>
        <v>3.000094622030721</v>
      </c>
      <c r="I324" s="47">
        <f>IF(OR($A324="",$B324="",$C324=""),"",'MPTO_working_3-way'!F323)</f>
        <v>3.4877833692189451</v>
      </c>
      <c r="J324" s="48">
        <f>IF(OR($A324="",$B324="",$C324=""),"",'MPTO_working_3-way'!G323)</f>
        <v>2.631841265431774</v>
      </c>
      <c r="K324" s="46">
        <f>IF(OR($A324="",$B324="",$C324=""),"",'OddsRatio_working_3-way'!H323)</f>
        <v>3.0006193667516703</v>
      </c>
      <c r="L324" s="47">
        <f>IF(OR($A324="",$B324="",$C324=""),"",'OddsRatio_working_3-way'!I323)</f>
        <v>3.4799344233692575</v>
      </c>
      <c r="M324" s="48">
        <f>IF(OR($A324="",$B324="",$C324=""),"",'OddsRatio_working_3-way'!J323)</f>
        <v>2.6359231280208966</v>
      </c>
      <c r="N324" s="49">
        <f t="shared" si="86"/>
        <v>33.332310077281413</v>
      </c>
      <c r="O324" s="50">
        <f t="shared" si="87"/>
        <v>28.795960185107024</v>
      </c>
      <c r="P324" s="50">
        <f t="shared" si="88"/>
        <v>37.871729737611574</v>
      </c>
      <c r="Q324" t="s">
        <v>424</v>
      </c>
      <c r="R324" t="s">
        <v>425</v>
      </c>
      <c r="S324" t="s">
        <v>474</v>
      </c>
      <c r="T324" s="52">
        <v>100</v>
      </c>
      <c r="U324" s="52">
        <f t="shared" si="89"/>
        <v>65.753424657534239</v>
      </c>
      <c r="V324" s="52">
        <f t="shared" si="90"/>
        <v>70.414201183431956</v>
      </c>
      <c r="W324" s="52">
        <f t="shared" si="91"/>
        <v>61.089494163424128</v>
      </c>
      <c r="X324" s="52">
        <f t="shared" si="92"/>
        <v>68.496304653143923</v>
      </c>
      <c r="Y324" s="52">
        <f t="shared" si="93"/>
        <v>73.157081179041626</v>
      </c>
      <c r="Z324" s="52">
        <f t="shared" si="94"/>
        <v>63.832374159033797</v>
      </c>
      <c r="AA324" s="52">
        <f t="shared" si="95"/>
        <v>-2.7428799956096839</v>
      </c>
      <c r="AB324" s="52">
        <f t="shared" si="96"/>
        <v>-2.7428799956096697</v>
      </c>
      <c r="AC324" s="52">
        <f t="shared" si="97"/>
        <v>-2.7428799956096697</v>
      </c>
      <c r="AF324">
        <v>1.78</v>
      </c>
      <c r="AG324">
        <v>2.09</v>
      </c>
      <c r="AH324" s="42" t="s">
        <v>500</v>
      </c>
    </row>
    <row r="325" spans="1:34" ht="15" x14ac:dyDescent="0.25">
      <c r="A325">
        <v>2.31</v>
      </c>
      <c r="B325">
        <v>3.58</v>
      </c>
      <c r="C325">
        <v>3.17</v>
      </c>
      <c r="D325" s="45">
        <f t="shared" ref="D325:D376" si="98">IF(OR($A325="",$B325="",$C325=""),"",(1/A325)+(1/B325)+(1/C325)-1)</f>
        <v>2.7687455088191815E-2</v>
      </c>
      <c r="E325" s="46">
        <f>IF(OR($A325="",$B325="",$C325=""),"",A325*'MPTO_working_3-way'!$I324)</f>
        <v>2.3739580212537232</v>
      </c>
      <c r="F325" s="47">
        <f>IF(OR($A325="",$B325="",$C325=""),"",B325*'MPTO_working_3-way'!$I324)</f>
        <v>3.6791210892157267</v>
      </c>
      <c r="G325" s="48">
        <f>IF(OR($A325="",$B325="",$C325=""),"",C325*'MPTO_working_3-way'!$I324)</f>
        <v>3.2577692326295682</v>
      </c>
      <c r="H325" s="46">
        <f>IF(OR($A325="",$B325="",$C325=""),"",'MPTO_working_3-way'!E324)</f>
        <v>2.3603204757171721</v>
      </c>
      <c r="I325" s="47">
        <f>IF(OR($A325="",$B325="",$C325=""),"",'MPTO_working_3-way'!F324)</f>
        <v>3.7023262019221495</v>
      </c>
      <c r="J325" s="48">
        <f>IF(OR($A325="",$B325="",$C325=""),"",'MPTO_working_3-way'!G324)</f>
        <v>3.2655379190938754</v>
      </c>
      <c r="K325" s="46">
        <f>IF(OR($A325="",$B325="",$C325=""),"",'OddsRatio_working_3-way'!H324)</f>
        <v>2.3662597037365312</v>
      </c>
      <c r="L325" s="47">
        <f>IF(OR($A325="",$B325="",$C325=""),"",'OddsRatio_working_3-way'!I324)</f>
        <v>3.6908015539238566</v>
      </c>
      <c r="M325" s="48">
        <f>IF(OR($A325="",$B325="",$C325=""),"",'OddsRatio_working_3-way'!J324)</f>
        <v>3.2631935550444839</v>
      </c>
      <c r="N325" s="49">
        <f t="shared" si="86"/>
        <v>42.12374401936075</v>
      </c>
      <c r="O325" s="50">
        <f t="shared" si="87"/>
        <v>27.180404660537246</v>
      </c>
      <c r="P325" s="50">
        <f t="shared" si="88"/>
        <v>30.695851320101998</v>
      </c>
      <c r="Q325" t="s">
        <v>426</v>
      </c>
      <c r="R325" t="s">
        <v>427</v>
      </c>
      <c r="S325" t="s">
        <v>474</v>
      </c>
      <c r="T325" s="52">
        <v>100</v>
      </c>
      <c r="U325" s="52">
        <f t="shared" si="89"/>
        <v>56.709956709956707</v>
      </c>
      <c r="V325" s="52">
        <f t="shared" si="90"/>
        <v>72.067039106145245</v>
      </c>
      <c r="W325" s="52">
        <f t="shared" si="91"/>
        <v>68.454258675078862</v>
      </c>
      <c r="X325" s="52">
        <f t="shared" si="92"/>
        <v>59.478702218775879</v>
      </c>
      <c r="Y325" s="52">
        <f t="shared" si="93"/>
        <v>74.835784614964425</v>
      </c>
      <c r="Z325" s="52">
        <f t="shared" si="94"/>
        <v>71.223004183898041</v>
      </c>
      <c r="AA325" s="52">
        <f t="shared" si="95"/>
        <v>-2.7687455088191726</v>
      </c>
      <c r="AB325" s="52">
        <f t="shared" si="96"/>
        <v>-2.7687455088191797</v>
      </c>
      <c r="AC325" s="52">
        <f t="shared" si="97"/>
        <v>-2.7687455088191797</v>
      </c>
      <c r="AF325">
        <v>1.92</v>
      </c>
      <c r="AG325">
        <v>1.97</v>
      </c>
      <c r="AH325" s="42" t="s">
        <v>484</v>
      </c>
    </row>
    <row r="326" spans="1:34" ht="15" x14ac:dyDescent="0.25">
      <c r="A326">
        <v>1.68</v>
      </c>
      <c r="B326">
        <v>3.96</v>
      </c>
      <c r="C326">
        <v>5.47</v>
      </c>
      <c r="D326" s="45">
        <f t="shared" si="98"/>
        <v>3.0578704253292788E-2</v>
      </c>
      <c r="E326" s="46">
        <f>IF(OR($A326="",$B326="",$C326=""),"",A326*'MPTO_working_3-way'!$I325)</f>
        <v>1.7313722231455317</v>
      </c>
      <c r="F326" s="47">
        <f>IF(OR($A326="",$B326="",$C326=""),"",B326*'MPTO_working_3-way'!$I325)</f>
        <v>4.0810916688430394</v>
      </c>
      <c r="G326" s="48">
        <f>IF(OR($A326="",$B326="",$C326=""),"",C326*'MPTO_working_3-way'!$I325)</f>
        <v>5.6372655122655111</v>
      </c>
      <c r="H326" s="46">
        <f>IF(OR($A326="",$B326="",$C326=""),"",'MPTO_working_3-way'!E325)</f>
        <v>1.7092696608103457</v>
      </c>
      <c r="I326" s="47">
        <f>IF(OR($A326="",$B326="",$C326=""),"",'MPTO_working_3-way'!F325)</f>
        <v>4.1265641810921183</v>
      </c>
      <c r="J326" s="48">
        <f>IF(OR($A326="",$B326="",$C326=""),"",'MPTO_working_3-way'!G325)</f>
        <v>5.7929890962439208</v>
      </c>
      <c r="K326" s="46">
        <f>IF(OR($A326="",$B326="",$C326=""),"",'OddsRatio_working_3-way'!H325)</f>
        <v>1.7171253652564122</v>
      </c>
      <c r="L326" s="47">
        <f>IF(OR($A326="",$B326="",$C326=""),"",'OddsRatio_working_3-way'!I325)</f>
        <v>4.121604531116148</v>
      </c>
      <c r="M326" s="48">
        <f>IF(OR($A326="",$B326="",$C326=""),"",'OddsRatio_working_3-way'!J325)</f>
        <v>5.7140446804355349</v>
      </c>
      <c r="N326" s="49">
        <f t="shared" si="86"/>
        <v>57.757655265094563</v>
      </c>
      <c r="O326" s="50">
        <f t="shared" si="87"/>
        <v>24.503247688221936</v>
      </c>
      <c r="P326" s="50">
        <f t="shared" si="88"/>
        <v>17.739097046683522</v>
      </c>
      <c r="Q326" t="s">
        <v>428</v>
      </c>
      <c r="R326" t="s">
        <v>429</v>
      </c>
      <c r="S326" t="s">
        <v>474</v>
      </c>
      <c r="T326" s="52">
        <v>100</v>
      </c>
      <c r="U326" s="52">
        <f t="shared" si="89"/>
        <v>40.476190476190474</v>
      </c>
      <c r="V326" s="52">
        <f t="shared" si="90"/>
        <v>74.747474747474755</v>
      </c>
      <c r="W326" s="52">
        <f t="shared" si="91"/>
        <v>81.71846435100548</v>
      </c>
      <c r="X326" s="52">
        <f t="shared" si="92"/>
        <v>43.534060901519766</v>
      </c>
      <c r="Y326" s="52">
        <f t="shared" si="93"/>
        <v>77.805345172804039</v>
      </c>
      <c r="Z326" s="52">
        <f t="shared" si="94"/>
        <v>84.776334776334778</v>
      </c>
      <c r="AA326" s="52">
        <f t="shared" si="95"/>
        <v>-3.0578704253292912</v>
      </c>
      <c r="AB326" s="52">
        <f t="shared" si="96"/>
        <v>-3.0578704253292841</v>
      </c>
      <c r="AC326" s="52">
        <f t="shared" si="97"/>
        <v>-3.0578704253292983</v>
      </c>
      <c r="AF326">
        <v>1.64</v>
      </c>
      <c r="AG326">
        <v>2.36</v>
      </c>
      <c r="AH326" s="42" t="s">
        <v>482</v>
      </c>
    </row>
    <row r="327" spans="1:34" ht="15" x14ac:dyDescent="0.25">
      <c r="A327">
        <v>2.39</v>
      </c>
      <c r="B327">
        <v>3.48</v>
      </c>
      <c r="C327">
        <v>3.09</v>
      </c>
      <c r="D327" s="45">
        <f t="shared" si="98"/>
        <v>2.9390959149340201E-2</v>
      </c>
      <c r="E327" s="46">
        <f>IF(OR($A327="",$B327="",$C327=""),"",A327*'MPTO_working_3-way'!$I326)</f>
        <v>2.4602443923669233</v>
      </c>
      <c r="F327" s="47">
        <f>IF(OR($A327="",$B327="",$C327=""),"",B327*'MPTO_working_3-way'!$I326)</f>
        <v>3.5822805378397038</v>
      </c>
      <c r="G327" s="48">
        <f>IF(OR($A327="",$B327="",$C327=""),"",C327*'MPTO_working_3-way'!$I326)</f>
        <v>3.1808180637714609</v>
      </c>
      <c r="H327" s="46">
        <f>IF(OR($A327="",$B327="",$C327=""),"",'MPTO_working_3-way'!E326)</f>
        <v>2.4473031065524875</v>
      </c>
      <c r="I327" s="47">
        <f>IF(OR($A327="",$B327="",$C327=""),"",'MPTO_working_3-way'!F326)</f>
        <v>3.6028332405293688</v>
      </c>
      <c r="J327" s="48">
        <f>IF(OR($A327="",$B327="",$C327=""),"",'MPTO_working_3-way'!G326)</f>
        <v>3.1864627937356231</v>
      </c>
      <c r="K327" s="46">
        <f>IF(OR($A327="",$B327="",$C327=""),"",'OddsRatio_working_3-way'!H326)</f>
        <v>2.4530618418324277</v>
      </c>
      <c r="L327" s="47">
        <f>IF(OR($A327="",$B327="",$C327=""),"",'OddsRatio_working_3-way'!I326)</f>
        <v>3.5925132142046183</v>
      </c>
      <c r="M327" s="48">
        <f>IF(OR($A327="",$B327="",$C327=""),"",'OddsRatio_working_3-way'!J326)</f>
        <v>3.1848196039063112</v>
      </c>
      <c r="N327" s="49">
        <f t="shared" si="86"/>
        <v>40.646368430005104</v>
      </c>
      <c r="O327" s="50">
        <f t="shared" si="87"/>
        <v>27.915178318308104</v>
      </c>
      <c r="P327" s="50">
        <f t="shared" si="88"/>
        <v>31.438453251686798</v>
      </c>
      <c r="Q327" t="s">
        <v>430</v>
      </c>
      <c r="R327" t="s">
        <v>431</v>
      </c>
      <c r="S327" t="s">
        <v>474</v>
      </c>
      <c r="T327" s="52">
        <v>100</v>
      </c>
      <c r="U327" s="52">
        <f t="shared" si="89"/>
        <v>58.15899581589958</v>
      </c>
      <c r="V327" s="52">
        <f t="shared" si="90"/>
        <v>71.264367816091948</v>
      </c>
      <c r="W327" s="52">
        <f t="shared" si="91"/>
        <v>67.637540453074436</v>
      </c>
      <c r="X327" s="52">
        <f t="shared" si="92"/>
        <v>61.098091730833616</v>
      </c>
      <c r="Y327" s="52">
        <f t="shared" si="93"/>
        <v>74.203463731025991</v>
      </c>
      <c r="Z327" s="52">
        <f t="shared" si="94"/>
        <v>70.576636368008465</v>
      </c>
      <c r="AA327" s="52">
        <f t="shared" si="95"/>
        <v>-2.9390959149340361</v>
      </c>
      <c r="AB327" s="52">
        <f t="shared" si="96"/>
        <v>-2.9390959149340432</v>
      </c>
      <c r="AC327" s="52">
        <f t="shared" si="97"/>
        <v>-2.939095914934029</v>
      </c>
      <c r="AF327">
        <v>1.81</v>
      </c>
      <c r="AG327">
        <v>2.08</v>
      </c>
      <c r="AH327" s="42" t="s">
        <v>497</v>
      </c>
    </row>
    <row r="328" spans="1:34" ht="15" x14ac:dyDescent="0.25">
      <c r="A328">
        <v>1.73</v>
      </c>
      <c r="B328">
        <v>4.01</v>
      </c>
      <c r="C328">
        <v>5.07</v>
      </c>
      <c r="D328" s="45">
        <f t="shared" si="98"/>
        <v>2.4649899461536506E-2</v>
      </c>
      <c r="E328" s="46">
        <f>IF(OR($A328="",$B328="",$C328=""),"",A328*'MPTO_working_3-way'!$I327)</f>
        <v>1.7726443260684581</v>
      </c>
      <c r="F328" s="47">
        <f>IF(OR($A328="",$B328="",$C328=""),"",B328*'MPTO_working_3-way'!$I327)</f>
        <v>4.108846096840761</v>
      </c>
      <c r="G328" s="48">
        <f>IF(OR($A328="",$B328="",$C328=""),"",C328*'MPTO_working_3-way'!$I327)</f>
        <v>5.1949749902699907</v>
      </c>
      <c r="H328" s="46">
        <f>IF(OR($A328="",$B328="",$C328=""),"",'MPTO_working_3-way'!E327)</f>
        <v>1.754946165504792</v>
      </c>
      <c r="I328" s="47">
        <f>IF(OR($A328="",$B328="",$C328=""),"",'MPTO_working_3-way'!F327)</f>
        <v>4.1466259293930658</v>
      </c>
      <c r="J328" s="48">
        <f>IF(OR($A328="",$B328="",$C328=""),"",'MPTO_working_3-way'!G327)</f>
        <v>5.2903887613236282</v>
      </c>
      <c r="K328" s="46">
        <f>IF(OR($A328="",$B328="",$C328=""),"",'OddsRatio_working_3-way'!H327)</f>
        <v>1.7613508151936423</v>
      </c>
      <c r="L328" s="47">
        <f>IF(OR($A328="",$B328="",$C328=""),"",'OddsRatio_working_3-way'!I327)</f>
        <v>4.1392684297710476</v>
      </c>
      <c r="M328" s="48">
        <f>IF(OR($A328="",$B328="",$C328=""),"",'OddsRatio_working_3-way'!J327)</f>
        <v>5.244791531285105</v>
      </c>
      <c r="N328" s="49">
        <f t="shared" si="86"/>
        <v>56.412895993518156</v>
      </c>
      <c r="O328" s="50">
        <f t="shared" si="87"/>
        <v>24.337733184236011</v>
      </c>
      <c r="P328" s="50">
        <f t="shared" si="88"/>
        <v>19.249370822245833</v>
      </c>
      <c r="Q328" t="s">
        <v>135</v>
      </c>
      <c r="R328" t="s">
        <v>70</v>
      </c>
      <c r="S328" t="s">
        <v>474</v>
      </c>
      <c r="T328" s="52">
        <v>100</v>
      </c>
      <c r="U328" s="52">
        <f t="shared" si="89"/>
        <v>42.196531791907518</v>
      </c>
      <c r="V328" s="52">
        <f t="shared" si="90"/>
        <v>75.062344139650875</v>
      </c>
      <c r="W328" s="52">
        <f t="shared" si="91"/>
        <v>80.276134122287957</v>
      </c>
      <c r="X328" s="52">
        <f t="shared" si="92"/>
        <v>44.661521738061161</v>
      </c>
      <c r="Y328" s="52">
        <f t="shared" si="93"/>
        <v>77.527334085804526</v>
      </c>
      <c r="Z328" s="52">
        <f t="shared" si="94"/>
        <v>82.741124068441621</v>
      </c>
      <c r="AA328" s="52">
        <f t="shared" si="95"/>
        <v>-2.4649899461536435</v>
      </c>
      <c r="AB328" s="52">
        <f t="shared" si="96"/>
        <v>-2.4649899461536506</v>
      </c>
      <c r="AC328" s="52">
        <f t="shared" si="97"/>
        <v>-2.4649899461536648</v>
      </c>
      <c r="AF328">
        <v>2.0099999999999998</v>
      </c>
      <c r="AG328">
        <v>1.89</v>
      </c>
      <c r="AH328" s="42" t="s">
        <v>491</v>
      </c>
    </row>
    <row r="329" spans="1:34" ht="15" x14ac:dyDescent="0.25">
      <c r="A329">
        <v>4.92</v>
      </c>
      <c r="B329">
        <v>3.83</v>
      </c>
      <c r="C329">
        <v>1.79</v>
      </c>
      <c r="D329" s="45">
        <f t="shared" si="98"/>
        <v>2.3007856141545435E-2</v>
      </c>
      <c r="E329" s="46">
        <f>IF(OR($A329="",$B329="",$C329=""),"",A329*'MPTO_working_3-way'!$I328)</f>
        <v>5.0331986522164032</v>
      </c>
      <c r="F329" s="47">
        <f>IF(OR($A329="",$B329="",$C329=""),"",B329*'MPTO_working_3-way'!$I328)</f>
        <v>3.9181200890221191</v>
      </c>
      <c r="G329" s="48">
        <f>IF(OR($A329="",$B329="",$C329=""),"",C329*'MPTO_working_3-way'!$I328)</f>
        <v>1.8311840624933664</v>
      </c>
      <c r="H329" s="46">
        <f>IF(OR($A329="",$B329="",$C329=""),"",'MPTO_working_3-way'!E328)</f>
        <v>5.1129254222263363</v>
      </c>
      <c r="I329" s="47">
        <f>IF(OR($A329="",$B329="",$C329=""),"",'MPTO_working_3-way'!F328)</f>
        <v>3.9459044848251916</v>
      </c>
      <c r="J329" s="48">
        <f>IF(OR($A329="",$B329="",$C329=""),"",'MPTO_working_3-way'!G328)</f>
        <v>1.8149151935842447</v>
      </c>
      <c r="K329" s="46">
        <f>IF(OR($A329="",$B329="",$C329=""),"",'OddsRatio_working_3-way'!H328)</f>
        <v>5.0736743758605005</v>
      </c>
      <c r="L329" s="47">
        <f>IF(OR($A329="",$B329="",$C329=""),"",'OddsRatio_working_3-way'!I328)</f>
        <v>3.9409434907360259</v>
      </c>
      <c r="M329" s="48">
        <f>IF(OR($A329="",$B329="",$C329=""),"",'OddsRatio_working_3-way'!J328)</f>
        <v>1.8209700910535191</v>
      </c>
      <c r="N329" s="49">
        <f t="shared" ref="N329:N376" si="99">(1/E329)* 100</f>
        <v>19.868081295770896</v>
      </c>
      <c r="O329" s="50">
        <f t="shared" ref="O329:O376" si="100">(1/F329)* 100</f>
        <v>25.522443857752691</v>
      </c>
      <c r="P329" s="50">
        <f t="shared" ref="P329:P376" si="101">(1/G329)* 100</f>
        <v>54.609474846476424</v>
      </c>
      <c r="Q329" t="s">
        <v>34</v>
      </c>
      <c r="R329" t="s">
        <v>133</v>
      </c>
      <c r="S329" t="s">
        <v>474</v>
      </c>
      <c r="T329" s="52">
        <v>100</v>
      </c>
      <c r="U329" s="52">
        <f t="shared" si="89"/>
        <v>79.674796747967477</v>
      </c>
      <c r="V329" s="52">
        <f t="shared" si="90"/>
        <v>73.890339425587456</v>
      </c>
      <c r="W329" s="52">
        <f t="shared" si="91"/>
        <v>44.134078212290497</v>
      </c>
      <c r="X329" s="52">
        <f t="shared" si="92"/>
        <v>81.975582362122026</v>
      </c>
      <c r="Y329" s="52">
        <f t="shared" si="93"/>
        <v>76.191125039742019</v>
      </c>
      <c r="Z329" s="52">
        <f t="shared" si="94"/>
        <v>46.434863826445053</v>
      </c>
      <c r="AA329" s="52">
        <f t="shared" si="95"/>
        <v>-2.3007856141545489</v>
      </c>
      <c r="AB329" s="52">
        <f t="shared" si="96"/>
        <v>-2.3007856141545631</v>
      </c>
      <c r="AC329" s="52">
        <f t="shared" si="97"/>
        <v>-2.300785614154556</v>
      </c>
      <c r="AF329">
        <v>1.96</v>
      </c>
      <c r="AG329">
        <v>1.94</v>
      </c>
      <c r="AH329" s="42" t="s">
        <v>480</v>
      </c>
    </row>
    <row r="330" spans="1:34" ht="15" x14ac:dyDescent="0.25">
      <c r="A330">
        <v>8.67</v>
      </c>
      <c r="B330">
        <v>5.98</v>
      </c>
      <c r="C330">
        <v>1.34</v>
      </c>
      <c r="D330" s="45">
        <f t="shared" si="98"/>
        <v>2.8832990732534647E-2</v>
      </c>
      <c r="E330" s="46">
        <f>IF(OR($A330="",$B330="",$C330=""),"",A330*'MPTO_working_3-way'!$I329)</f>
        <v>8.9199820296510755</v>
      </c>
      <c r="F330" s="47">
        <f>IF(OR($A330="",$B330="",$C330=""),"",B330*'MPTO_working_3-way'!$I329)</f>
        <v>6.1524212845805577</v>
      </c>
      <c r="G330" s="48">
        <f>IF(OR($A330="",$B330="",$C330=""),"",C330*'MPTO_working_3-way'!$I329)</f>
        <v>1.3786362075815966</v>
      </c>
      <c r="H330" s="46">
        <f>IF(OR($A330="",$B330="",$C330=""),"",'MPTO_working_3-way'!E329)</f>
        <v>9.4581200124666189</v>
      </c>
      <c r="I330" s="47">
        <f>IF(OR($A330="",$B330="",$C330=""),"",'MPTO_working_3-way'!F329)</f>
        <v>6.3446509560172526</v>
      </c>
      <c r="J330" s="48">
        <f>IF(OR($A330="",$B330="",$C330=""),"",'MPTO_working_3-way'!G329)</f>
        <v>1.3574826606213954</v>
      </c>
      <c r="K330" s="46">
        <f>IF(OR($A330="",$B330="",$C330=""),"",'OddsRatio_working_3-way'!H329)</f>
        <v>9.2044384347157404</v>
      </c>
      <c r="L330" s="47">
        <f>IF(OR($A330="",$B330="",$C330=""),"",'OddsRatio_working_3-way'!I329)</f>
        <v>6.3270017477033109</v>
      </c>
      <c r="M330" s="48">
        <f>IF(OR($A330="",$B330="",$C330=""),"",'OddsRatio_working_3-way'!J329)</f>
        <v>1.3636908823733187</v>
      </c>
      <c r="N330" s="49">
        <f t="shared" si="99"/>
        <v>11.210784917232813</v>
      </c>
      <c r="O330" s="50">
        <f t="shared" si="100"/>
        <v>16.253763416790715</v>
      </c>
      <c r="P330" s="50">
        <f t="shared" si="101"/>
        <v>72.535451665976467</v>
      </c>
      <c r="Q330" t="s">
        <v>41</v>
      </c>
      <c r="R330" t="s">
        <v>75</v>
      </c>
      <c r="S330" t="s">
        <v>474</v>
      </c>
      <c r="T330" s="52">
        <v>100</v>
      </c>
      <c r="U330" s="52">
        <f t="shared" si="89"/>
        <v>88.46597462514417</v>
      </c>
      <c r="V330" s="52">
        <f t="shared" si="90"/>
        <v>83.277591973244142</v>
      </c>
      <c r="W330" s="52">
        <f t="shared" si="91"/>
        <v>25.373134328358205</v>
      </c>
      <c r="X330" s="52">
        <f t="shared" si="92"/>
        <v>91.349273698397639</v>
      </c>
      <c r="Y330" s="52">
        <f t="shared" si="93"/>
        <v>86.160891046497611</v>
      </c>
      <c r="Z330" s="52">
        <f t="shared" si="94"/>
        <v>28.25643340161168</v>
      </c>
      <c r="AA330" s="52">
        <f t="shared" si="95"/>
        <v>-2.8832990732534682</v>
      </c>
      <c r="AB330" s="52">
        <f t="shared" si="96"/>
        <v>-2.8832990732534682</v>
      </c>
      <c r="AC330" s="52">
        <f t="shared" si="97"/>
        <v>-2.8832990732534753</v>
      </c>
      <c r="AF330">
        <v>1.44</v>
      </c>
      <c r="AG330">
        <v>2.95</v>
      </c>
      <c r="AH330" s="42" t="s">
        <v>480</v>
      </c>
    </row>
    <row r="331" spans="1:34" ht="15" x14ac:dyDescent="0.25">
      <c r="A331">
        <v>1.54</v>
      </c>
      <c r="B331">
        <v>4.33</v>
      </c>
      <c r="C331">
        <v>6.84</v>
      </c>
      <c r="D331" s="45">
        <f t="shared" si="98"/>
        <v>2.649636197709615E-2</v>
      </c>
      <c r="E331" s="46">
        <f>IF(OR($A331="",$B331="",$C331=""),"",A331*'MPTO_working_3-way'!$I330)</f>
        <v>1.5808043974447281</v>
      </c>
      <c r="F331" s="47">
        <f>IF(OR($A331="",$B331="",$C331=""),"",B331*'MPTO_working_3-way'!$I330)</f>
        <v>4.4447292473608266</v>
      </c>
      <c r="G331" s="48">
        <f>IF(OR($A331="",$B331="",$C331=""),"",C331*'MPTO_working_3-way'!$I330)</f>
        <v>7.0212351159233375</v>
      </c>
      <c r="H331" s="46">
        <f>IF(OR($A331="",$B331="",$C331=""),"",'MPTO_working_3-way'!E330)</f>
        <v>1.5612350856464572</v>
      </c>
      <c r="I331" s="47">
        <f>IF(OR($A331="",$B331="",$C331=""),"",'MPTO_working_3-way'!F330)</f>
        <v>4.5021771312511909</v>
      </c>
      <c r="J331" s="48">
        <f>IF(OR($A331="",$B331="",$C331=""),"",'MPTO_working_3-way'!G330)</f>
        <v>7.2797841763669116</v>
      </c>
      <c r="K331" s="46">
        <f>IF(OR($A331="",$B331="",$C331=""),"",'OddsRatio_working_3-way'!H330)</f>
        <v>1.5678337493959673</v>
      </c>
      <c r="L331" s="47">
        <f>IF(OR($A331="",$B331="",$C331=""),"",'OddsRatio_working_3-way'!I330)</f>
        <v>4.5016414546084658</v>
      </c>
      <c r="M331" s="48">
        <f>IF(OR($A331="",$B331="",$C331=""),"",'OddsRatio_working_3-way'!J330)</f>
        <v>7.1410168453193501</v>
      </c>
      <c r="N331" s="49">
        <f t="shared" si="99"/>
        <v>63.258933339029021</v>
      </c>
      <c r="O331" s="50">
        <f t="shared" si="100"/>
        <v>22.498558277622333</v>
      </c>
      <c r="P331" s="50">
        <f t="shared" si="101"/>
        <v>14.242508383348639</v>
      </c>
      <c r="Q331" t="s">
        <v>38</v>
      </c>
      <c r="R331" t="s">
        <v>73</v>
      </c>
      <c r="S331" t="s">
        <v>474</v>
      </c>
      <c r="T331" s="52">
        <v>100</v>
      </c>
      <c r="U331" s="52">
        <f t="shared" si="89"/>
        <v>35.064935064935064</v>
      </c>
      <c r="V331" s="52">
        <f t="shared" si="90"/>
        <v>76.905311778290994</v>
      </c>
      <c r="W331" s="52">
        <f t="shared" si="91"/>
        <v>85.380116959064324</v>
      </c>
      <c r="X331" s="52">
        <f t="shared" si="92"/>
        <v>37.714571262644682</v>
      </c>
      <c r="Y331" s="52">
        <f t="shared" si="93"/>
        <v>79.554947976000605</v>
      </c>
      <c r="Z331" s="52">
        <f t="shared" si="94"/>
        <v>88.029753156773936</v>
      </c>
      <c r="AA331" s="52">
        <f t="shared" si="95"/>
        <v>-2.6496361977096186</v>
      </c>
      <c r="AB331" s="52">
        <f t="shared" si="96"/>
        <v>-2.6496361977096115</v>
      </c>
      <c r="AC331" s="52">
        <f t="shared" si="97"/>
        <v>-2.6496361977096115</v>
      </c>
      <c r="AF331">
        <v>1.95</v>
      </c>
      <c r="AG331">
        <v>1.95</v>
      </c>
      <c r="AH331" s="42" t="s">
        <v>485</v>
      </c>
    </row>
    <row r="332" spans="1:34" ht="15" x14ac:dyDescent="0.25">
      <c r="A332">
        <v>2.06</v>
      </c>
      <c r="B332">
        <v>3.56</v>
      </c>
      <c r="C332">
        <v>3.91</v>
      </c>
      <c r="D332" s="45">
        <f t="shared" si="98"/>
        <v>2.2090245311702672E-2</v>
      </c>
      <c r="E332" s="46">
        <f>IF(OR($A332="",$B332="",$C332=""),"",A332*'MPTO_working_3-way'!$I331)</f>
        <v>2.1055059053421075</v>
      </c>
      <c r="F332" s="47">
        <f>IF(OR($A332="",$B332="",$C332=""),"",B332*'MPTO_working_3-way'!$I331)</f>
        <v>3.6386412733096614</v>
      </c>
      <c r="G332" s="48">
        <f>IF(OR($A332="",$B332="",$C332=""),"",C332*'MPTO_working_3-way'!$I331)</f>
        <v>3.9963728591687575</v>
      </c>
      <c r="H332" s="46">
        <f>IF(OR($A332="",$B332="",$C332=""),"",'MPTO_working_3-way'!E331)</f>
        <v>2.0917286689366681</v>
      </c>
      <c r="I332" s="47">
        <f>IF(OR($A332="",$B332="",$C332=""),"",'MPTO_working_3-way'!F331)</f>
        <v>3.6558331239585797</v>
      </c>
      <c r="J332" s="48">
        <f>IF(OR($A332="",$B332="",$C332=""),"",'MPTO_working_3-way'!G331)</f>
        <v>4.0259097794694121</v>
      </c>
      <c r="K332" s="46">
        <f>IF(OR($A332="",$B332="",$C332=""),"",'OddsRatio_working_3-way'!H331)</f>
        <v>2.0972953971940367</v>
      </c>
      <c r="L332" s="47">
        <f>IF(OR($A332="",$B332="",$C332=""),"",'OddsRatio_working_3-way'!I331)</f>
        <v>3.6500719026572956</v>
      </c>
      <c r="M332" s="48">
        <f>IF(OR($A332="",$B332="",$C332=""),"",'OddsRatio_working_3-way'!J331)</f>
        <v>4.0123864205987232</v>
      </c>
      <c r="N332" s="49">
        <f t="shared" si="99"/>
        <v>47.494523642170343</v>
      </c>
      <c r="O332" s="50">
        <f t="shared" si="100"/>
        <v>27.48278615249183</v>
      </c>
      <c r="P332" s="50">
        <f t="shared" si="101"/>
        <v>25.022690205337828</v>
      </c>
      <c r="Q332" t="s">
        <v>39</v>
      </c>
      <c r="R332" t="s">
        <v>74</v>
      </c>
      <c r="S332" t="s">
        <v>474</v>
      </c>
      <c r="T332" s="52">
        <v>100</v>
      </c>
      <c r="U332" s="52">
        <f t="shared" si="89"/>
        <v>51.456310679611654</v>
      </c>
      <c r="V332" s="52">
        <f t="shared" si="90"/>
        <v>71.910112359550567</v>
      </c>
      <c r="W332" s="52">
        <f t="shared" si="91"/>
        <v>74.424552429667528</v>
      </c>
      <c r="X332" s="52">
        <f t="shared" si="92"/>
        <v>53.665335210781919</v>
      </c>
      <c r="Y332" s="52">
        <f t="shared" si="93"/>
        <v>74.119136890720824</v>
      </c>
      <c r="Z332" s="52">
        <f t="shared" si="94"/>
        <v>76.633576960837786</v>
      </c>
      <c r="AA332" s="52">
        <f t="shared" si="95"/>
        <v>-2.2090245311702645</v>
      </c>
      <c r="AB332" s="52">
        <f t="shared" si="96"/>
        <v>-2.2090245311702574</v>
      </c>
      <c r="AC332" s="52">
        <f t="shared" si="97"/>
        <v>-2.2090245311702574</v>
      </c>
      <c r="AF332">
        <v>1.94</v>
      </c>
      <c r="AG332">
        <v>1.96</v>
      </c>
      <c r="AH332" s="42" t="s">
        <v>491</v>
      </c>
    </row>
    <row r="333" spans="1:34" ht="15" x14ac:dyDescent="0.25">
      <c r="A333">
        <v>3.07</v>
      </c>
      <c r="B333">
        <v>3.43</v>
      </c>
      <c r="C333">
        <v>2.4700000000000002</v>
      </c>
      <c r="D333" s="45">
        <f t="shared" si="98"/>
        <v>2.213638812231622E-2</v>
      </c>
      <c r="E333" s="46">
        <f>IF(OR($A333="",$B333="",$C333=""),"",A333*'MPTO_working_3-way'!$I332)</f>
        <v>3.1379587115355108</v>
      </c>
      <c r="F333" s="47">
        <f>IF(OR($A333="",$B333="",$C333=""),"",B333*'MPTO_working_3-way'!$I332)</f>
        <v>3.5059278112595447</v>
      </c>
      <c r="G333" s="48">
        <f>IF(OR($A333="",$B333="",$C333=""),"",C333*'MPTO_working_3-way'!$I332)</f>
        <v>2.5246768786621212</v>
      </c>
      <c r="H333" s="46">
        <f>IF(OR($A333="",$B333="",$C333=""),"",'MPTO_working_3-way'!E332)</f>
        <v>3.1411563118960304</v>
      </c>
      <c r="I333" s="47">
        <f>IF(OR($A333="",$B333="",$C333=""),"",'MPTO_working_3-way'!F332)</f>
        <v>3.519064966871567</v>
      </c>
      <c r="J333" s="48">
        <f>IF(OR($A333="",$B333="",$C333=""),"",'MPTO_working_3-way'!G332)</f>
        <v>2.5158529963374932</v>
      </c>
      <c r="K333" s="46">
        <f>IF(OR($A333="",$B333="",$C333=""),"",'OddsRatio_working_3-way'!H332)</f>
        <v>3.1402150453868676</v>
      </c>
      <c r="L333" s="47">
        <f>IF(OR($A333="",$B333="",$C333=""),"",'OddsRatio_working_3-way'!I332)</f>
        <v>3.5124263576280632</v>
      </c>
      <c r="M333" s="48">
        <f>IF(OR($A333="",$B333="",$C333=""),"",'OddsRatio_working_3-way'!J332)</f>
        <v>2.5198628583182101</v>
      </c>
      <c r="N333" s="49">
        <f t="shared" si="99"/>
        <v>31.867850788599629</v>
      </c>
      <c r="O333" s="50">
        <f t="shared" si="100"/>
        <v>28.523120093586257</v>
      </c>
      <c r="P333" s="50">
        <f t="shared" si="101"/>
        <v>39.60902911781411</v>
      </c>
      <c r="Q333" t="s">
        <v>432</v>
      </c>
      <c r="R333" t="s">
        <v>433</v>
      </c>
      <c r="S333" t="s">
        <v>474</v>
      </c>
      <c r="T333" s="52">
        <v>100</v>
      </c>
      <c r="U333" s="52">
        <f t="shared" si="89"/>
        <v>67.426710097719877</v>
      </c>
      <c r="V333" s="52">
        <f t="shared" si="90"/>
        <v>70.845481049562679</v>
      </c>
      <c r="W333" s="52">
        <f t="shared" si="91"/>
        <v>59.514170040485837</v>
      </c>
      <c r="X333" s="52">
        <f t="shared" si="92"/>
        <v>69.640348909951484</v>
      </c>
      <c r="Y333" s="52">
        <f t="shared" si="93"/>
        <v>73.059119861794301</v>
      </c>
      <c r="Z333" s="52">
        <f t="shared" si="94"/>
        <v>61.727808852717445</v>
      </c>
      <c r="AA333" s="52">
        <f t="shared" si="95"/>
        <v>-2.2136388122316077</v>
      </c>
      <c r="AB333" s="52">
        <f t="shared" si="96"/>
        <v>-2.213638812231622</v>
      </c>
      <c r="AC333" s="52">
        <f t="shared" si="97"/>
        <v>-2.2136388122316077</v>
      </c>
      <c r="AF333">
        <v>2.12</v>
      </c>
      <c r="AG333">
        <v>1.79</v>
      </c>
      <c r="AH333" s="42" t="s">
        <v>485</v>
      </c>
    </row>
    <row r="334" spans="1:34" ht="15" x14ac:dyDescent="0.25">
      <c r="A334">
        <v>2.3199999999999998</v>
      </c>
      <c r="B334">
        <v>3.46</v>
      </c>
      <c r="C334">
        <v>3.3</v>
      </c>
      <c r="D334" s="45">
        <f t="shared" si="98"/>
        <v>2.3082126829386151E-2</v>
      </c>
      <c r="E334" s="46">
        <f>IF(OR($A334="",$B334="",$C334=""),"",A334*'MPTO_working_3-way'!$I333)</f>
        <v>2.3735505342441758</v>
      </c>
      <c r="F334" s="47">
        <f>IF(OR($A334="",$B334="",$C334=""),"",B334*'MPTO_working_3-way'!$I333)</f>
        <v>3.5398641588296762</v>
      </c>
      <c r="G334" s="48">
        <f>IF(OR($A334="",$B334="",$C334=""),"",C334*'MPTO_working_3-way'!$I333)</f>
        <v>3.376171018536974</v>
      </c>
      <c r="H334" s="46">
        <f>IF(OR($A334="",$B334="",$C334=""),"",'MPTO_working_3-way'!E333)</f>
        <v>2.3621650671054759</v>
      </c>
      <c r="I334" s="47">
        <f>IF(OR($A334="",$B334="",$C334=""),"",'MPTO_working_3-way'!F333)</f>
        <v>3.5546291558271932</v>
      </c>
      <c r="J334" s="48">
        <f>IF(OR($A334="",$B334="",$C334=""),"",'MPTO_working_3-way'!G333)</f>
        <v>3.3859709520514554</v>
      </c>
      <c r="K334" s="46">
        <f>IF(OR($A334="",$B334="",$C334=""),"",'OddsRatio_working_3-way'!H333)</f>
        <v>2.3671032367967944</v>
      </c>
      <c r="L334" s="47">
        <f>IF(OR($A334="",$B334="",$C334=""),"",'OddsRatio_working_3-way'!I333)</f>
        <v>3.5477833049394802</v>
      </c>
      <c r="M334" s="48">
        <f>IF(OR($A334="",$B334="",$C334=""),"",'OddsRatio_working_3-way'!J333)</f>
        <v>3.382073821691383</v>
      </c>
      <c r="N334" s="49">
        <f t="shared" si="99"/>
        <v>42.130975750151286</v>
      </c>
      <c r="O334" s="50">
        <f t="shared" si="100"/>
        <v>28.249671601257511</v>
      </c>
      <c r="P334" s="50">
        <f t="shared" si="101"/>
        <v>29.619352648591207</v>
      </c>
      <c r="Q334" t="s">
        <v>434</v>
      </c>
      <c r="R334" t="s">
        <v>435</v>
      </c>
      <c r="S334" t="s">
        <v>474</v>
      </c>
      <c r="T334" s="52">
        <v>100</v>
      </c>
      <c r="U334" s="52">
        <f t="shared" si="89"/>
        <v>56.896551724137922</v>
      </c>
      <c r="V334" s="52">
        <f t="shared" si="90"/>
        <v>71.098265895953759</v>
      </c>
      <c r="W334" s="52">
        <f t="shared" si="91"/>
        <v>69.696969696969703</v>
      </c>
      <c r="X334" s="52">
        <f t="shared" si="92"/>
        <v>59.204764407076546</v>
      </c>
      <c r="Y334" s="52">
        <f t="shared" si="93"/>
        <v>73.406478578892376</v>
      </c>
      <c r="Z334" s="52">
        <f t="shared" si="94"/>
        <v>72.005182379908319</v>
      </c>
      <c r="AA334" s="52">
        <f t="shared" si="95"/>
        <v>-2.308212682938624</v>
      </c>
      <c r="AB334" s="52">
        <f t="shared" si="96"/>
        <v>-2.3082126829386169</v>
      </c>
      <c r="AC334" s="52">
        <f t="shared" si="97"/>
        <v>-2.3082126829386169</v>
      </c>
      <c r="AF334">
        <v>1.91</v>
      </c>
      <c r="AG334">
        <v>2</v>
      </c>
      <c r="AH334" s="42" t="s">
        <v>482</v>
      </c>
    </row>
    <row r="335" spans="1:34" ht="15" x14ac:dyDescent="0.25">
      <c r="A335">
        <v>2.2200000000000002</v>
      </c>
      <c r="B335">
        <v>3.5</v>
      </c>
      <c r="C335">
        <v>3.49</v>
      </c>
      <c r="D335" s="45">
        <f t="shared" si="98"/>
        <v>2.2697687454134474E-2</v>
      </c>
      <c r="E335" s="46">
        <f>IF(OR($A335="",$B335="",$C335=""),"",A335*'MPTO_working_3-way'!$I334)</f>
        <v>2.2703888661481786</v>
      </c>
      <c r="F335" s="47">
        <f>IF(OR($A335="",$B335="",$C335=""),"",B335*'MPTO_working_3-way'!$I334)</f>
        <v>3.5794419060894707</v>
      </c>
      <c r="G335" s="48">
        <f>IF(OR($A335="",$B335="",$C335=""),"",C335*'MPTO_working_3-way'!$I334)</f>
        <v>3.5692149292149296</v>
      </c>
      <c r="H335" s="46">
        <f>IF(OR($A335="",$B335="",$C335=""),"",'MPTO_working_3-way'!E334)</f>
        <v>2.2579247561026383</v>
      </c>
      <c r="I335" s="47">
        <f>IF(OR($A335="",$B335="",$C335=""),"",'MPTO_working_3-way'!F334)</f>
        <v>3.5952032667635971</v>
      </c>
      <c r="J335" s="48">
        <f>IF(OR($A335="",$B335="",$C335=""),"",'MPTO_working_3-way'!G334)</f>
        <v>3.5846526691489129</v>
      </c>
      <c r="K335" s="46">
        <f>IF(OR($A335="",$B335="",$C335=""),"",'OddsRatio_working_3-way'!H334)</f>
        <v>2.263181960145729</v>
      </c>
      <c r="L335" s="47">
        <f>IF(OR($A335="",$B335="",$C335=""),"",'OddsRatio_working_3-way'!I334)</f>
        <v>3.5884876232494443</v>
      </c>
      <c r="M335" s="48">
        <f>IF(OR($A335="",$B335="",$C335=""),"",'OddsRatio_working_3-way'!J334)</f>
        <v>3.5781336727564468</v>
      </c>
      <c r="N335" s="49">
        <f t="shared" si="99"/>
        <v>44.045318179195753</v>
      </c>
      <c r="O335" s="50">
        <f t="shared" si="100"/>
        <v>27.937316102232735</v>
      </c>
      <c r="P335" s="50">
        <f t="shared" si="101"/>
        <v>28.017365718571508</v>
      </c>
      <c r="Q335" t="s">
        <v>436</v>
      </c>
      <c r="R335" t="s">
        <v>437</v>
      </c>
      <c r="S335" t="s">
        <v>474</v>
      </c>
      <c r="T335" s="52">
        <v>100</v>
      </c>
      <c r="U335" s="52">
        <f t="shared" si="89"/>
        <v>54.954954954954964</v>
      </c>
      <c r="V335" s="52">
        <f t="shared" si="90"/>
        <v>71.428571428571431</v>
      </c>
      <c r="W335" s="52">
        <f t="shared" si="91"/>
        <v>71.346704871060169</v>
      </c>
      <c r="X335" s="52">
        <f t="shared" si="92"/>
        <v>57.224723700368394</v>
      </c>
      <c r="Y335" s="52">
        <f t="shared" si="93"/>
        <v>73.69834017398486</v>
      </c>
      <c r="Z335" s="52">
        <f t="shared" si="94"/>
        <v>73.616473616473613</v>
      </c>
      <c r="AA335" s="52">
        <f t="shared" si="95"/>
        <v>-2.2697687454134297</v>
      </c>
      <c r="AB335" s="52">
        <f t="shared" si="96"/>
        <v>-2.2697687454134297</v>
      </c>
      <c r="AC335" s="52">
        <f t="shared" si="97"/>
        <v>-2.2697687454134439</v>
      </c>
      <c r="AF335">
        <v>2.02</v>
      </c>
      <c r="AG335">
        <v>1.88</v>
      </c>
      <c r="AH335" s="42" t="s">
        <v>491</v>
      </c>
    </row>
    <row r="336" spans="1:34" ht="15" x14ac:dyDescent="0.25">
      <c r="A336">
        <v>1.75</v>
      </c>
      <c r="B336">
        <v>4.08</v>
      </c>
      <c r="C336">
        <v>4.79</v>
      </c>
      <c r="D336" s="45">
        <f t="shared" si="98"/>
        <v>2.529487786763962E-2</v>
      </c>
      <c r="E336" s="46">
        <f>IF(OR($A336="",$B336="",$C336=""),"",A336*'MPTO_working_3-way'!$I335)</f>
        <v>1.7942660362683693</v>
      </c>
      <c r="F336" s="47">
        <f>IF(OR($A336="",$B336="",$C336=""),"",B336*'MPTO_working_3-way'!$I335)</f>
        <v>4.18320310169997</v>
      </c>
      <c r="G336" s="48">
        <f>IF(OR($A336="",$B336="",$C336=""),"",C336*'MPTO_working_3-way'!$I335)</f>
        <v>4.9111624649859937</v>
      </c>
      <c r="H336" s="46">
        <f>IF(OR($A336="",$B336="",$C336=""),"",'MPTO_working_3-way'!E335)</f>
        <v>1.7762085710081448</v>
      </c>
      <c r="I336" s="47">
        <f>IF(OR($A336="",$B336="",$C336=""),"",'MPTO_working_3-way'!F335)</f>
        <v>4.2253566369057411</v>
      </c>
      <c r="J336" s="48">
        <f>IF(OR($A336="",$B336="",$C336=""),"",'MPTO_working_3-way'!G335)</f>
        <v>4.9915981104262235</v>
      </c>
      <c r="K336" s="46">
        <f>IF(OR($A336="",$B336="",$C336=""),"",'OddsRatio_working_3-way'!H335)</f>
        <v>1.7827549382789074</v>
      </c>
      <c r="L336" s="47">
        <f>IF(OR($A336="",$B336="",$C336=""),"",'OddsRatio_working_3-way'!I335)</f>
        <v>4.2145136131987133</v>
      </c>
      <c r="M336" s="48">
        <f>IF(OR($A336="",$B336="",$C336=""),"",'OddsRatio_working_3-way'!J335)</f>
        <v>4.9555216214360804</v>
      </c>
      <c r="N336" s="49">
        <f t="shared" si="99"/>
        <v>55.733095303958002</v>
      </c>
      <c r="O336" s="50">
        <f t="shared" si="100"/>
        <v>23.905126662236889</v>
      </c>
      <c r="P336" s="50">
        <f t="shared" si="101"/>
        <v>20.361778033805116</v>
      </c>
      <c r="Q336" t="s">
        <v>438</v>
      </c>
      <c r="R336" t="s">
        <v>439</v>
      </c>
      <c r="S336" t="s">
        <v>474</v>
      </c>
      <c r="T336" s="52">
        <v>100</v>
      </c>
      <c r="U336" s="52">
        <f t="shared" si="89"/>
        <v>42.857142857142854</v>
      </c>
      <c r="V336" s="52">
        <f t="shared" si="90"/>
        <v>75.490196078431367</v>
      </c>
      <c r="W336" s="52">
        <f t="shared" si="91"/>
        <v>79.123173277661792</v>
      </c>
      <c r="X336" s="52">
        <f t="shared" si="92"/>
        <v>45.386630643906834</v>
      </c>
      <c r="Y336" s="52">
        <f t="shared" si="93"/>
        <v>78.019683865195347</v>
      </c>
      <c r="Z336" s="52">
        <f t="shared" si="94"/>
        <v>81.652661064425772</v>
      </c>
      <c r="AA336" s="52">
        <f t="shared" si="95"/>
        <v>-2.5294877867639798</v>
      </c>
      <c r="AB336" s="52">
        <f t="shared" si="96"/>
        <v>-2.5294877867639798</v>
      </c>
      <c r="AC336" s="52">
        <f t="shared" si="97"/>
        <v>-2.5294877867639798</v>
      </c>
      <c r="AF336">
        <v>1.94</v>
      </c>
      <c r="AG336">
        <v>1.96</v>
      </c>
      <c r="AH336" s="42" t="s">
        <v>480</v>
      </c>
    </row>
    <row r="337" spans="1:34" ht="15" x14ac:dyDescent="0.25">
      <c r="A337">
        <v>2.02</v>
      </c>
      <c r="B337">
        <v>3.55</v>
      </c>
      <c r="C337">
        <v>4.05</v>
      </c>
      <c r="D337" s="45">
        <f t="shared" si="98"/>
        <v>2.3653226042479103E-2</v>
      </c>
      <c r="E337" s="46">
        <f>IF(OR($A337="",$B337="",$C337=""),"",A337*'MPTO_working_3-way'!$I336)</f>
        <v>2.0677795166058077</v>
      </c>
      <c r="F337" s="47">
        <f>IF(OR($A337="",$B337="",$C337=""),"",B337*'MPTO_working_3-way'!$I336)</f>
        <v>3.6339689524508008</v>
      </c>
      <c r="G337" s="48">
        <f>IF(OR($A337="",$B337="",$C337=""),"",C337*'MPTO_working_3-way'!$I336)</f>
        <v>4.1457955654720404</v>
      </c>
      <c r="H337" s="46">
        <f>IF(OR($A337="",$B337="",$C337=""),"",'MPTO_working_3-way'!E336)</f>
        <v>2.0526922139069939</v>
      </c>
      <c r="I337" s="47">
        <f>IF(OR($A337="",$B337="",$C337=""),"",'MPTO_working_3-way'!F336)</f>
        <v>3.6522244881277492</v>
      </c>
      <c r="J337" s="48">
        <f>IF(OR($A337="",$B337="",$C337=""),"",'MPTO_working_3-way'!G336)</f>
        <v>4.1835897829881326</v>
      </c>
      <c r="K337" s="46">
        <f>IF(OR($A337="",$B337="",$C337=""),"",'OddsRatio_working_3-way'!H336)</f>
        <v>2.0587246632437672</v>
      </c>
      <c r="L337" s="47">
        <f>IF(OR($A337="",$B337="",$C337=""),"",'OddsRatio_working_3-way'!I336)</f>
        <v>3.6468116581094177</v>
      </c>
      <c r="M337" s="48">
        <f>IF(OR($A337="",$B337="",$C337=""),"",'OddsRatio_working_3-way'!J336)</f>
        <v>4.1657943361700873</v>
      </c>
      <c r="N337" s="49">
        <f t="shared" si="99"/>
        <v>48.361055517247173</v>
      </c>
      <c r="O337" s="50">
        <f t="shared" si="100"/>
        <v>27.518121730940649</v>
      </c>
      <c r="P337" s="50">
        <f t="shared" si="101"/>
        <v>24.12082275181217</v>
      </c>
      <c r="Q337" t="s">
        <v>440</v>
      </c>
      <c r="R337" t="s">
        <v>441</v>
      </c>
      <c r="S337" t="s">
        <v>474</v>
      </c>
      <c r="T337" s="52">
        <v>100</v>
      </c>
      <c r="U337" s="52">
        <f t="shared" si="89"/>
        <v>50.495049504950494</v>
      </c>
      <c r="V337" s="52">
        <f t="shared" si="90"/>
        <v>71.83098591549296</v>
      </c>
      <c r="W337" s="52">
        <f t="shared" si="91"/>
        <v>75.308641975308646</v>
      </c>
      <c r="X337" s="52">
        <f t="shared" si="92"/>
        <v>52.860372109198408</v>
      </c>
      <c r="Y337" s="52">
        <f t="shared" si="93"/>
        <v>74.196308519740867</v>
      </c>
      <c r="Z337" s="52">
        <f t="shared" si="94"/>
        <v>77.673964579556554</v>
      </c>
      <c r="AA337" s="52">
        <f t="shared" si="95"/>
        <v>-2.3653226042479147</v>
      </c>
      <c r="AB337" s="52">
        <f t="shared" si="96"/>
        <v>-2.3653226042479076</v>
      </c>
      <c r="AC337" s="52">
        <f t="shared" si="97"/>
        <v>-2.3653226042479076</v>
      </c>
      <c r="AF337">
        <v>2.2000000000000002</v>
      </c>
      <c r="AG337">
        <v>1.74</v>
      </c>
      <c r="AH337" s="42" t="s">
        <v>497</v>
      </c>
    </row>
    <row r="338" spans="1:34" ht="15" x14ac:dyDescent="0.25">
      <c r="A338">
        <v>1.76</v>
      </c>
      <c r="B338">
        <v>3.66</v>
      </c>
      <c r="C338">
        <v>5.49</v>
      </c>
      <c r="D338" s="45">
        <f t="shared" si="98"/>
        <v>2.3555224374896433E-2</v>
      </c>
      <c r="E338" s="46">
        <f>IF(OR($A338="",$B338="",$C338=""),"",A338*'MPTO_working_3-way'!$I337)</f>
        <v>1.8014571948998177</v>
      </c>
      <c r="F338" s="47">
        <f>IF(OR($A338="",$B338="",$C338=""),"",B338*'MPTO_working_3-way'!$I337)</f>
        <v>3.7462121212121211</v>
      </c>
      <c r="G338" s="48">
        <f>IF(OR($A338="",$B338="",$C338=""),"",C338*'MPTO_working_3-way'!$I337)</f>
        <v>5.6193181818181817</v>
      </c>
      <c r="H338" s="46">
        <f>IF(OR($A338="",$B338="",$C338=""),"",'MPTO_working_3-way'!E337)</f>
        <v>1.7846623651677094</v>
      </c>
      <c r="I338" s="47">
        <f>IF(OR($A338="",$B338="",$C338=""),"",'MPTO_working_3-way'!F337)</f>
        <v>3.7682907805106338</v>
      </c>
      <c r="J338" s="48">
        <f>IF(OR($A338="",$B338="",$C338=""),"",'MPTO_working_3-way'!G337)</f>
        <v>5.7373129601773405</v>
      </c>
      <c r="K338" s="46">
        <f>IF(OR($A338="",$B338="",$C338=""),"",'OddsRatio_working_3-way'!H337)</f>
        <v>1.7909648695920546</v>
      </c>
      <c r="L338" s="47">
        <f>IF(OR($A338="",$B338="",$C338=""),"",'OddsRatio_working_3-way'!I337)</f>
        <v>3.7683770435721895</v>
      </c>
      <c r="M338" s="48">
        <f>IF(OR($A338="",$B338="",$C338=""),"",'OddsRatio_working_3-way'!J337)</f>
        <v>5.6729371900898986</v>
      </c>
      <c r="N338" s="49">
        <f t="shared" si="99"/>
        <v>55.51061678463094</v>
      </c>
      <c r="O338" s="50">
        <f t="shared" si="100"/>
        <v>26.693629929221434</v>
      </c>
      <c r="P338" s="50">
        <f t="shared" si="101"/>
        <v>17.795753286147626</v>
      </c>
      <c r="Q338" t="s">
        <v>442</v>
      </c>
      <c r="R338" t="s">
        <v>443</v>
      </c>
      <c r="S338" t="s">
        <v>474</v>
      </c>
      <c r="T338" s="52">
        <v>100</v>
      </c>
      <c r="U338" s="52">
        <f t="shared" si="89"/>
        <v>43.181818181818187</v>
      </c>
      <c r="V338" s="52">
        <f t="shared" si="90"/>
        <v>72.67759562841529</v>
      </c>
      <c r="W338" s="52">
        <f t="shared" si="91"/>
        <v>81.785063752276869</v>
      </c>
      <c r="X338" s="52">
        <f t="shared" si="92"/>
        <v>45.537340619307834</v>
      </c>
      <c r="Y338" s="52">
        <f t="shared" si="93"/>
        <v>75.033118065904958</v>
      </c>
      <c r="Z338" s="52">
        <f t="shared" si="94"/>
        <v>84.140586189766523</v>
      </c>
      <c r="AA338" s="52">
        <f t="shared" si="95"/>
        <v>-2.3555224374896468</v>
      </c>
      <c r="AB338" s="52">
        <f t="shared" si="96"/>
        <v>-2.3555224374896682</v>
      </c>
      <c r="AC338" s="52">
        <f t="shared" si="97"/>
        <v>-2.355522437489654</v>
      </c>
      <c r="AF338">
        <v>2.2400000000000002</v>
      </c>
      <c r="AG338">
        <v>1.72</v>
      </c>
      <c r="AH338" s="42" t="s">
        <v>482</v>
      </c>
    </row>
    <row r="339" spans="1:34" ht="15" x14ac:dyDescent="0.25">
      <c r="A339">
        <v>1.63</v>
      </c>
      <c r="B339">
        <v>4.7699999999999996</v>
      </c>
      <c r="C339">
        <v>5</v>
      </c>
      <c r="D339" s="45">
        <f t="shared" si="98"/>
        <v>2.3140538385358456E-2</v>
      </c>
      <c r="E339" s="46">
        <f>IF(OR($A339="",$B339="",$C339=""),"",A339*'MPTO_working_3-way'!$I338)</f>
        <v>1.6677190775681341</v>
      </c>
      <c r="F339" s="47">
        <f>IF(OR($A339="",$B339="",$C339=""),"",B339*'MPTO_working_3-way'!$I338)</f>
        <v>4.8803803680981597</v>
      </c>
      <c r="G339" s="48">
        <f>IF(OR($A339="",$B339="",$C339=""),"",C339*'MPTO_working_3-way'!$I338)</f>
        <v>5.1157026919267921</v>
      </c>
      <c r="H339" s="46">
        <f>IF(OR($A339="",$B339="",$C339=""),"",'MPTO_working_3-way'!E338)</f>
        <v>1.6507549851097798</v>
      </c>
      <c r="I339" s="47">
        <f>IF(OR($A339="",$B339="",$C339=""),"",'MPTO_working_3-way'!F338)</f>
        <v>4.9522088796793255</v>
      </c>
      <c r="J339" s="48">
        <f>IF(OR($A339="",$B339="",$C339=""),"",'MPTO_working_3-way'!G338)</f>
        <v>5.2005734492122881</v>
      </c>
      <c r="K339" s="46">
        <f>IF(OR($A339="",$B339="",$C339=""),"",'OddsRatio_working_3-way'!H338)</f>
        <v>1.6565820707984058</v>
      </c>
      <c r="L339" s="47">
        <f>IF(OR($A339="",$B339="",$C339=""),"",'OddsRatio_working_3-way'!I338)</f>
        <v>4.9290704871587163</v>
      </c>
      <c r="M339" s="48">
        <f>IF(OR($A339="",$B339="",$C339=""),"",'OddsRatio_working_3-way'!J338)</f>
        <v>5.1687750526882921</v>
      </c>
      <c r="N339" s="49">
        <f t="shared" si="99"/>
        <v>59.962137115934347</v>
      </c>
      <c r="O339" s="50">
        <f t="shared" si="100"/>
        <v>20.490206184271063</v>
      </c>
      <c r="P339" s="50">
        <f t="shared" si="101"/>
        <v>19.547656699794594</v>
      </c>
      <c r="Q339" t="s">
        <v>444</v>
      </c>
      <c r="R339" t="s">
        <v>445</v>
      </c>
      <c r="S339" t="s">
        <v>474</v>
      </c>
      <c r="T339" s="52">
        <v>100</v>
      </c>
      <c r="U339" s="52">
        <f t="shared" si="89"/>
        <v>38.650306748466257</v>
      </c>
      <c r="V339" s="52">
        <f t="shared" si="90"/>
        <v>79.035639412997895</v>
      </c>
      <c r="W339" s="52">
        <f t="shared" si="91"/>
        <v>80</v>
      </c>
      <c r="X339" s="52">
        <f t="shared" si="92"/>
        <v>40.964360587002105</v>
      </c>
      <c r="Y339" s="52">
        <f t="shared" si="93"/>
        <v>81.349693251533736</v>
      </c>
      <c r="Z339" s="52">
        <f t="shared" si="94"/>
        <v>82.314053838535841</v>
      </c>
      <c r="AA339" s="52">
        <f t="shared" si="95"/>
        <v>-2.3140538385358482</v>
      </c>
      <c r="AB339" s="52">
        <f t="shared" si="96"/>
        <v>-2.3140538385358411</v>
      </c>
      <c r="AC339" s="52">
        <f t="shared" si="97"/>
        <v>-2.3140538385358411</v>
      </c>
      <c r="AF339">
        <v>1.41</v>
      </c>
      <c r="AG339">
        <v>3.07</v>
      </c>
      <c r="AH339" s="42" t="s">
        <v>485</v>
      </c>
    </row>
    <row r="340" spans="1:34" ht="15" x14ac:dyDescent="0.25">
      <c r="A340">
        <v>14.63</v>
      </c>
      <c r="B340">
        <v>5.48</v>
      </c>
      <c r="C340">
        <v>1.23</v>
      </c>
      <c r="D340" s="45">
        <f t="shared" si="98"/>
        <v>6.38425818377657E-2</v>
      </c>
      <c r="E340" s="46">
        <f>IF(OR($A340="",$B340="",$C340=""),"",A340*'MPTO_working_3-way'!$I339)</f>
        <v>15.564016972286513</v>
      </c>
      <c r="F340" s="47">
        <f>IF(OR($A340="",$B340="",$C340=""),"",B340*'MPTO_working_3-way'!$I339)</f>
        <v>5.8298573484709566</v>
      </c>
      <c r="G340" s="48">
        <f>IF(OR($A340="",$B340="",$C340=""),"",C340*'MPTO_working_3-way'!$I339)</f>
        <v>1.3085263756604517</v>
      </c>
      <c r="H340" s="46">
        <f>IF(OR($A340="",$B340="",$C340=""),"",'MPTO_working_3-way'!E339)</f>
        <v>21.244124182653596</v>
      </c>
      <c r="I340" s="47">
        <f>IF(OR($A340="",$B340="",$C340=""),"",'MPTO_working_3-way'!F339)</f>
        <v>6.2034396489995247</v>
      </c>
      <c r="J340" s="48">
        <f>IF(OR($A340="",$B340="",$C340=""),"",'MPTO_working_3-way'!G339)</f>
        <v>1.2630612062548368</v>
      </c>
      <c r="K340" s="46">
        <f>IF(OR($A340="",$B340="",$C340=""),"",'OddsRatio_working_3-way'!H339)</f>
        <v>17.271453312594328</v>
      </c>
      <c r="L340" s="47">
        <f>IF(OR($A340="",$B340="",$C340=""),"",'OddsRatio_working_3-way'!I339)</f>
        <v>6.3482106265900651</v>
      </c>
      <c r="M340" s="48">
        <f>IF(OR($A340="",$B340="",$C340=""),"",'OddsRatio_working_3-way'!J339)</f>
        <v>1.2745733134186865</v>
      </c>
      <c r="N340" s="49">
        <f t="shared" si="99"/>
        <v>6.425076519645363</v>
      </c>
      <c r="O340" s="50">
        <f t="shared" si="100"/>
        <v>17.153078372702861</v>
      </c>
      <c r="P340" s="50">
        <f t="shared" si="101"/>
        <v>76.421845107651777</v>
      </c>
      <c r="Q340" t="s">
        <v>446</v>
      </c>
      <c r="R340" t="s">
        <v>89</v>
      </c>
      <c r="S340" t="s">
        <v>474</v>
      </c>
      <c r="T340" s="52">
        <v>100</v>
      </c>
      <c r="U340" s="52">
        <f t="shared" si="89"/>
        <v>93.164730006835256</v>
      </c>
      <c r="V340" s="52">
        <f t="shared" si="90"/>
        <v>81.751824817518241</v>
      </c>
      <c r="W340" s="52">
        <f t="shared" si="91"/>
        <v>18.699186991869919</v>
      </c>
      <c r="X340" s="52">
        <f t="shared" si="92"/>
        <v>99.548988190611837</v>
      </c>
      <c r="Y340" s="52">
        <f t="shared" si="93"/>
        <v>88.136083001294807</v>
      </c>
      <c r="Z340" s="52">
        <f t="shared" si="94"/>
        <v>25.083445175646478</v>
      </c>
      <c r="AA340" s="52">
        <f t="shared" si="95"/>
        <v>-6.3842581837765806</v>
      </c>
      <c r="AB340" s="52">
        <f t="shared" si="96"/>
        <v>-6.3842581837765664</v>
      </c>
      <c r="AC340" s="52">
        <f t="shared" si="97"/>
        <v>-6.3842581837765593</v>
      </c>
      <c r="AF340">
        <v>1.99</v>
      </c>
      <c r="AG340">
        <v>1.83</v>
      </c>
      <c r="AH340" s="42" t="s">
        <v>509</v>
      </c>
    </row>
    <row r="341" spans="1:34" ht="15" x14ac:dyDescent="0.25">
      <c r="A341">
        <v>6.91</v>
      </c>
      <c r="B341">
        <v>3.7</v>
      </c>
      <c r="C341">
        <v>1.56</v>
      </c>
      <c r="D341" s="45">
        <f t="shared" si="98"/>
        <v>5.6013711585346737E-2</v>
      </c>
      <c r="E341" s="46">
        <f>IF(OR($A341="",$B341="",$C341=""),"",A341*'MPTO_working_3-way'!$I340)</f>
        <v>7.2970547470547462</v>
      </c>
      <c r="F341" s="47">
        <f>IF(OR($A341="",$B341="",$C341=""),"",B341*'MPTO_working_3-way'!$I340)</f>
        <v>3.9072507328657831</v>
      </c>
      <c r="G341" s="48">
        <f>IF(OR($A341="",$B341="",$C341=""),"",C341*'MPTO_working_3-way'!$I340)</f>
        <v>1.6473813900731409</v>
      </c>
      <c r="H341" s="46">
        <f>IF(OR($A341="",$B341="",$C341=""),"",'MPTO_working_3-way'!E340)</f>
        <v>7.9335760964121249</v>
      </c>
      <c r="I341" s="47">
        <f>IF(OR($A341="",$B341="",$C341=""),"",'MPTO_working_3-way'!F340)</f>
        <v>3.9745780728071871</v>
      </c>
      <c r="J341" s="48">
        <f>IF(OR($A341="",$B341="",$C341=""),"",'MPTO_working_3-way'!G340)</f>
        <v>1.6068015167003011</v>
      </c>
      <c r="K341" s="46">
        <f>IF(OR($A341="",$B341="",$C341=""),"",'OddsRatio_working_3-way'!H340)</f>
        <v>7.5495889281894968</v>
      </c>
      <c r="L341" s="47">
        <f>IF(OR($A341="",$B341="",$C341=""),"",'OddsRatio_working_3-way'!I340)</f>
        <v>3.9921979874977396</v>
      </c>
      <c r="M341" s="48">
        <f>IF(OR($A341="",$B341="",$C341=""),"",'OddsRatio_working_3-way'!J340)</f>
        <v>1.6206040270365685</v>
      </c>
      <c r="N341" s="49">
        <f t="shared" si="99"/>
        <v>13.704159207571005</v>
      </c>
      <c r="O341" s="50">
        <f t="shared" si="100"/>
        <v>25.593443276842066</v>
      </c>
      <c r="P341" s="50">
        <f t="shared" si="101"/>
        <v>60.702397515586945</v>
      </c>
      <c r="Q341" t="s">
        <v>447</v>
      </c>
      <c r="R341" t="s">
        <v>92</v>
      </c>
      <c r="S341" t="s">
        <v>474</v>
      </c>
      <c r="T341" s="52">
        <v>100</v>
      </c>
      <c r="U341" s="52">
        <f t="shared" si="89"/>
        <v>85.52821997105643</v>
      </c>
      <c r="V341" s="52">
        <f t="shared" si="90"/>
        <v>72.972972972972968</v>
      </c>
      <c r="W341" s="52">
        <f t="shared" si="91"/>
        <v>35.897435897435898</v>
      </c>
      <c r="X341" s="52">
        <f t="shared" si="92"/>
        <v>91.12959112959112</v>
      </c>
      <c r="Y341" s="52">
        <f t="shared" si="93"/>
        <v>78.574344131507658</v>
      </c>
      <c r="Z341" s="52">
        <f t="shared" si="94"/>
        <v>41.49880705597058</v>
      </c>
      <c r="AA341" s="52">
        <f t="shared" si="95"/>
        <v>-5.6013711585346897</v>
      </c>
      <c r="AB341" s="52">
        <f t="shared" si="96"/>
        <v>-5.6013711585346897</v>
      </c>
      <c r="AC341" s="52">
        <f t="shared" si="97"/>
        <v>-5.6013711585346826</v>
      </c>
      <c r="AF341">
        <v>2.2799999999999998</v>
      </c>
      <c r="AG341">
        <v>1.63</v>
      </c>
      <c r="AH341" s="42" t="s">
        <v>499</v>
      </c>
    </row>
    <row r="342" spans="1:34" ht="15" x14ac:dyDescent="0.25">
      <c r="A342">
        <v>2.25</v>
      </c>
      <c r="B342">
        <v>2.94</v>
      </c>
      <c r="C342">
        <v>3.76</v>
      </c>
      <c r="D342" s="45">
        <f t="shared" si="98"/>
        <v>5.0537945674723694E-2</v>
      </c>
      <c r="E342" s="46">
        <f>IF(OR($A342="",$B342="",$C342=""),"",A342*'MPTO_working_3-way'!$I341)</f>
        <v>2.3637103777681281</v>
      </c>
      <c r="F342" s="47">
        <f>IF(OR($A342="",$B342="",$C342=""),"",B342*'MPTO_working_3-way'!$I341)</f>
        <v>3.0885815602836875</v>
      </c>
      <c r="G342" s="48">
        <f>IF(OR($A342="",$B342="",$C342=""),"",C342*'MPTO_working_3-way'!$I341)</f>
        <v>3.9500226757369608</v>
      </c>
      <c r="H342" s="46">
        <f>IF(OR($A342="",$B342="",$C342=""),"",'MPTO_working_3-way'!E341)</f>
        <v>2.3386426462568402</v>
      </c>
      <c r="I342" s="47">
        <f>IF(OR($A342="",$B342="",$C342=""),"",'MPTO_working_3-way'!F341)</f>
        <v>3.0931973635120005</v>
      </c>
      <c r="J342" s="48">
        <f>IF(OR($A342="",$B342="",$C342=""),"",'MPTO_working_3-way'!G341)</f>
        <v>4.0142672692059387</v>
      </c>
      <c r="K342" s="46">
        <f>IF(OR($A342="",$B342="",$C342=""),"",'OddsRatio_working_3-way'!H341)</f>
        <v>2.349624045961022</v>
      </c>
      <c r="L342" s="47">
        <f>IF(OR($A342="",$B342="",$C342=""),"",'OddsRatio_working_3-way'!I341)</f>
        <v>3.0946165193315061</v>
      </c>
      <c r="M342" s="48">
        <f>IF(OR($A342="",$B342="",$C342=""),"",'OddsRatio_working_3-way'!J341)</f>
        <v>3.9799698934819365</v>
      </c>
      <c r="N342" s="49">
        <f t="shared" si="99"/>
        <v>42.30636754001241</v>
      </c>
      <c r="O342" s="50">
        <f t="shared" si="100"/>
        <v>32.377322096948269</v>
      </c>
      <c r="P342" s="50">
        <f t="shared" si="101"/>
        <v>25.316310363039342</v>
      </c>
      <c r="Q342" t="s">
        <v>448</v>
      </c>
      <c r="R342" t="s">
        <v>449</v>
      </c>
      <c r="S342" t="s">
        <v>474</v>
      </c>
      <c r="T342" s="52">
        <v>100</v>
      </c>
      <c r="U342" s="52">
        <f t="shared" si="89"/>
        <v>55.55555555555555</v>
      </c>
      <c r="V342" s="52">
        <f t="shared" si="90"/>
        <v>65.986394557823132</v>
      </c>
      <c r="W342" s="52">
        <f t="shared" si="91"/>
        <v>73.40425531914893</v>
      </c>
      <c r="X342" s="52">
        <f t="shared" si="92"/>
        <v>60.60935012302793</v>
      </c>
      <c r="Y342" s="52">
        <f t="shared" si="93"/>
        <v>71.040189125295512</v>
      </c>
      <c r="Z342" s="52">
        <f t="shared" si="94"/>
        <v>78.458049886621311</v>
      </c>
      <c r="AA342" s="52">
        <f t="shared" si="95"/>
        <v>-5.0537945674723801</v>
      </c>
      <c r="AB342" s="52">
        <f t="shared" si="96"/>
        <v>-5.0537945674723801</v>
      </c>
      <c r="AC342" s="52">
        <f t="shared" si="97"/>
        <v>-5.0537945674723801</v>
      </c>
      <c r="AF342">
        <v>2.2400000000000002</v>
      </c>
      <c r="AG342">
        <v>1.65</v>
      </c>
      <c r="AH342" s="42" t="s">
        <v>487</v>
      </c>
    </row>
    <row r="343" spans="1:34" ht="15" x14ac:dyDescent="0.25">
      <c r="A343">
        <v>3.24</v>
      </c>
      <c r="B343">
        <v>3.15</v>
      </c>
      <c r="C343">
        <v>2.36</v>
      </c>
      <c r="D343" s="45">
        <f t="shared" si="98"/>
        <v>4.9831106328281471E-2</v>
      </c>
      <c r="E343" s="46">
        <f>IF(OR($A343="",$B343="",$C343=""),"",A343*'MPTO_working_3-way'!$I342)</f>
        <v>3.4014527845036322</v>
      </c>
      <c r="F343" s="47">
        <f>IF(OR($A343="",$B343="",$C343=""),"",B343*'MPTO_working_3-way'!$I342)</f>
        <v>3.3069679849340865</v>
      </c>
      <c r="G343" s="48">
        <f>IF(OR($A343="",$B343="",$C343=""),"",C343*'MPTO_working_3-way'!$I342)</f>
        <v>2.477601410934744</v>
      </c>
      <c r="H343" s="46">
        <f>IF(OR($A343="",$B343="",$C343=""),"",'MPTO_working_3-way'!E342)</f>
        <v>3.4242868841272012</v>
      </c>
      <c r="I343" s="47">
        <f>IF(OR($A343="",$B343="",$C343=""),"",'MPTO_working_3-way'!F342)</f>
        <v>3.3239161395025336</v>
      </c>
      <c r="J343" s="48">
        <f>IF(OR($A343="",$B343="",$C343=""),"",'MPTO_working_3-way'!G342)</f>
        <v>2.4562876303294336</v>
      </c>
      <c r="K343" s="46">
        <f>IF(OR($A343="",$B343="",$C343=""),"",'OddsRatio_working_3-way'!H342)</f>
        <v>3.4138596976664686</v>
      </c>
      <c r="L343" s="47">
        <f>IF(OR($A343="",$B343="",$C343=""),"",'OddsRatio_working_3-way'!I342)</f>
        <v>3.3168742633852264</v>
      </c>
      <c r="M343" s="48">
        <f>IF(OR($A343="",$B343="",$C343=""),"",'OddsRatio_working_3-way'!J342)</f>
        <v>2.4655576735832128</v>
      </c>
      <c r="N343" s="49">
        <f t="shared" si="99"/>
        <v>29.39920273348519</v>
      </c>
      <c r="O343" s="50">
        <f t="shared" si="100"/>
        <v>30.239179954441912</v>
      </c>
      <c r="P343" s="50">
        <f t="shared" si="101"/>
        <v>40.361617312072902</v>
      </c>
      <c r="Q343" t="s">
        <v>88</v>
      </c>
      <c r="R343" t="s">
        <v>90</v>
      </c>
      <c r="S343" t="s">
        <v>474</v>
      </c>
      <c r="T343" s="52">
        <v>100</v>
      </c>
      <c r="U343" s="52">
        <f t="shared" si="89"/>
        <v>69.135802469135797</v>
      </c>
      <c r="V343" s="52">
        <f t="shared" si="90"/>
        <v>68.253968253968253</v>
      </c>
      <c r="W343" s="52">
        <f t="shared" si="91"/>
        <v>57.627118644067799</v>
      </c>
      <c r="X343" s="52">
        <f t="shared" si="92"/>
        <v>74.11891310196394</v>
      </c>
      <c r="Y343" s="52">
        <f t="shared" si="93"/>
        <v>73.237078886796397</v>
      </c>
      <c r="Z343" s="52">
        <f t="shared" si="94"/>
        <v>62.610229276895943</v>
      </c>
      <c r="AA343" s="52">
        <f t="shared" si="95"/>
        <v>-4.9831106328281436</v>
      </c>
      <c r="AB343" s="52">
        <f t="shared" si="96"/>
        <v>-4.9831106328281436</v>
      </c>
      <c r="AC343" s="52">
        <f t="shared" si="97"/>
        <v>-4.9831106328281436</v>
      </c>
      <c r="AF343">
        <v>2.42</v>
      </c>
      <c r="AG343">
        <v>1.56</v>
      </c>
      <c r="AH343" s="42" t="s">
        <v>486</v>
      </c>
    </row>
    <row r="344" spans="1:34" ht="15" x14ac:dyDescent="0.25">
      <c r="A344">
        <v>8.0399999999999991</v>
      </c>
      <c r="B344">
        <v>5.29</v>
      </c>
      <c r="C344">
        <v>1.4</v>
      </c>
      <c r="D344" s="45">
        <f t="shared" si="98"/>
        <v>2.7699740562647346E-2</v>
      </c>
      <c r="E344" s="46">
        <f>IF(OR($A344="",$B344="",$C344=""),"",A344*'MPTO_working_3-way'!$I343)</f>
        <v>8.2627059141236838</v>
      </c>
      <c r="F344" s="47">
        <f>IF(OR($A344="",$B344="",$C344=""),"",B344*'MPTO_working_3-way'!$I343)</f>
        <v>5.4365316275764046</v>
      </c>
      <c r="G344" s="48">
        <f>IF(OR($A344="",$B344="",$C344=""),"",C344*'MPTO_working_3-way'!$I343)</f>
        <v>1.4387796367877062</v>
      </c>
      <c r="H344" s="46">
        <f>IF(OR($A344="",$B344="",$C344=""),"",'MPTO_working_3-way'!E343)</f>
        <v>8.6847122609953828</v>
      </c>
      <c r="I344" s="47">
        <f>IF(OR($A344="",$B344="",$C344=""),"",'MPTO_working_3-way'!F343)</f>
        <v>5.5616526727159075</v>
      </c>
      <c r="J344" s="48">
        <f>IF(OR($A344="",$B344="",$C344=""),"",'MPTO_working_3-way'!G343)</f>
        <v>1.4183341612050424</v>
      </c>
      <c r="K344" s="46">
        <f>IF(OR($A344="",$B344="",$C344=""),"",'OddsRatio_working_3-way'!H343)</f>
        <v>8.4734414823635475</v>
      </c>
      <c r="L344" s="47">
        <f>IF(OR($A344="",$B344="",$C344=""),"",'OddsRatio_working_3-way'!I343)</f>
        <v>5.5541284033152882</v>
      </c>
      <c r="M344" s="48">
        <f>IF(OR($A344="",$B344="",$C344=""),"",'OddsRatio_working_3-way'!J343)</f>
        <v>1.4246273569524746</v>
      </c>
      <c r="N344" s="49">
        <f t="shared" si="99"/>
        <v>12.102572818072478</v>
      </c>
      <c r="O344" s="50">
        <f t="shared" si="100"/>
        <v>18.394080426711287</v>
      </c>
      <c r="P344" s="50">
        <f t="shared" si="101"/>
        <v>69.503346755216228</v>
      </c>
      <c r="Q344" t="s">
        <v>95</v>
      </c>
      <c r="R344" t="s">
        <v>143</v>
      </c>
      <c r="S344" t="s">
        <v>474</v>
      </c>
      <c r="T344" s="52">
        <v>100</v>
      </c>
      <c r="U344" s="52">
        <f t="shared" si="89"/>
        <v>87.56218905472636</v>
      </c>
      <c r="V344" s="52">
        <f t="shared" si="90"/>
        <v>81.096408317580341</v>
      </c>
      <c r="W344" s="52">
        <f t="shared" si="91"/>
        <v>28.571428571428573</v>
      </c>
      <c r="X344" s="52">
        <f t="shared" si="92"/>
        <v>90.33216311099109</v>
      </c>
      <c r="Y344" s="52">
        <f t="shared" si="93"/>
        <v>83.866382373845056</v>
      </c>
      <c r="Z344" s="52">
        <f t="shared" si="94"/>
        <v>31.341402627693292</v>
      </c>
      <c r="AA344" s="52">
        <f t="shared" si="95"/>
        <v>-2.7699740562647293</v>
      </c>
      <c r="AB344" s="52">
        <f t="shared" si="96"/>
        <v>-2.769974056264715</v>
      </c>
      <c r="AC344" s="52">
        <f t="shared" si="97"/>
        <v>-2.7699740562647186</v>
      </c>
      <c r="AF344">
        <v>1.44</v>
      </c>
      <c r="AG344">
        <v>2.95</v>
      </c>
      <c r="AH344" s="42" t="s">
        <v>478</v>
      </c>
    </row>
    <row r="345" spans="1:34" ht="15" x14ac:dyDescent="0.25">
      <c r="A345">
        <v>1.7</v>
      </c>
      <c r="B345">
        <v>4.28</v>
      </c>
      <c r="C345">
        <v>4.92</v>
      </c>
      <c r="D345" s="45">
        <f t="shared" si="98"/>
        <v>2.5132186451056526E-2</v>
      </c>
      <c r="E345" s="46">
        <f>IF(OR($A345="",$B345="",$C345=""),"",A345*'MPTO_working_3-way'!$I344)</f>
        <v>1.7427247169667961</v>
      </c>
      <c r="F345" s="47">
        <f>IF(OR($A345="",$B345="",$C345=""),"",B345*'MPTO_working_3-way'!$I344)</f>
        <v>4.3875657580105223</v>
      </c>
      <c r="G345" s="48">
        <f>IF(OR($A345="",$B345="",$C345=""),"",C345*'MPTO_working_3-way'!$I344)</f>
        <v>5.0436503573391978</v>
      </c>
      <c r="H345" s="46">
        <f>IF(OR($A345="",$B345="",$C345=""),"",'MPTO_working_3-way'!E344)</f>
        <v>1.7245604524070739</v>
      </c>
      <c r="I345" s="47">
        <f>IF(OR($A345="",$B345="",$C345=""),"",'MPTO_working_3-way'!F344)</f>
        <v>4.4391674713297453</v>
      </c>
      <c r="J345" s="48">
        <f>IF(OR($A345="",$B345="",$C345=""),"",'MPTO_working_3-way'!G344)</f>
        <v>5.131504105441814</v>
      </c>
      <c r="K345" s="46">
        <f>IF(OR($A345="",$B345="",$C345=""),"",'OddsRatio_working_3-way'!H344)</f>
        <v>1.731001419235213</v>
      </c>
      <c r="L345" s="47">
        <f>IF(OR($A345="",$B345="",$C345=""),"",'OddsRatio_working_3-way'!I344)</f>
        <v>4.4252637929878551</v>
      </c>
      <c r="M345" s="48">
        <f>IF(OR($A345="",$B345="",$C345=""),"",'OddsRatio_working_3-way'!J344)</f>
        <v>5.0936079477171941</v>
      </c>
      <c r="N345" s="49">
        <f t="shared" si="99"/>
        <v>57.381409138472264</v>
      </c>
      <c r="O345" s="50">
        <f t="shared" si="100"/>
        <v>22.791681199860474</v>
      </c>
      <c r="P345" s="50">
        <f t="shared" si="101"/>
        <v>19.826909661667248</v>
      </c>
      <c r="Q345" t="s">
        <v>98</v>
      </c>
      <c r="R345" t="s">
        <v>94</v>
      </c>
      <c r="S345" t="s">
        <v>474</v>
      </c>
      <c r="T345" s="52">
        <v>100</v>
      </c>
      <c r="U345" s="52">
        <f t="shared" si="89"/>
        <v>41.176470588235297</v>
      </c>
      <c r="V345" s="52">
        <f t="shared" si="90"/>
        <v>76.635514018691595</v>
      </c>
      <c r="W345" s="52">
        <f t="shared" si="91"/>
        <v>79.674796747967477</v>
      </c>
      <c r="X345" s="52">
        <f t="shared" si="92"/>
        <v>43.689689233340935</v>
      </c>
      <c r="Y345" s="52">
        <f t="shared" si="93"/>
        <v>79.148732663797233</v>
      </c>
      <c r="Z345" s="52">
        <f t="shared" si="94"/>
        <v>82.188015393073115</v>
      </c>
      <c r="AA345" s="52">
        <f t="shared" si="95"/>
        <v>-2.5132186451056384</v>
      </c>
      <c r="AB345" s="52">
        <f t="shared" si="96"/>
        <v>-2.5132186451056384</v>
      </c>
      <c r="AC345" s="52">
        <f t="shared" si="97"/>
        <v>-2.5132186451056384</v>
      </c>
      <c r="AF345">
        <v>1.55</v>
      </c>
      <c r="AG345">
        <v>2.6</v>
      </c>
      <c r="AH345" s="42" t="s">
        <v>491</v>
      </c>
    </row>
    <row r="346" spans="1:34" ht="15" x14ac:dyDescent="0.25">
      <c r="A346">
        <v>3.62</v>
      </c>
      <c r="B346">
        <v>3.9</v>
      </c>
      <c r="C346">
        <v>2.04</v>
      </c>
      <c r="D346" s="45">
        <f t="shared" si="98"/>
        <v>2.2849428764280866E-2</v>
      </c>
      <c r="E346" s="46">
        <f>IF(OR($A346="",$B346="",$C346=""),"",A346*'MPTO_working_3-way'!$I345)</f>
        <v>3.702714932126697</v>
      </c>
      <c r="F346" s="47">
        <f>IF(OR($A346="",$B346="",$C346=""),"",B346*'MPTO_working_3-way'!$I345)</f>
        <v>3.9891127721806954</v>
      </c>
      <c r="G346" s="48">
        <f>IF(OR($A346="",$B346="",$C346=""),"",C346*'MPTO_working_3-way'!$I345)</f>
        <v>2.0866128346791331</v>
      </c>
      <c r="H346" s="46">
        <f>IF(OR($A346="",$B346="",$C346=""),"",'MPTO_working_3-way'!E345)</f>
        <v>3.7226392852711254</v>
      </c>
      <c r="I346" s="47">
        <f>IF(OR($A346="",$B346="",$C346=""),"",'MPTO_working_3-way'!F345)</f>
        <v>4.01939308681672</v>
      </c>
      <c r="J346" s="48">
        <f>IF(OR($A346="",$B346="",$C346=""),"",'MPTO_working_3-way'!G345)</f>
        <v>2.0721969919359018</v>
      </c>
      <c r="K346" s="46">
        <f>IF(OR($A346="",$B346="",$C346=""),"",'OddsRatio_working_3-way'!H345)</f>
        <v>3.7156706703872562</v>
      </c>
      <c r="L346" s="47">
        <f>IF(OR($A346="",$B346="",$C346=""),"",'OddsRatio_working_3-way'!I345)</f>
        <v>4.0058950168408556</v>
      </c>
      <c r="M346" s="48">
        <f>IF(OR($A346="",$B346="",$C346=""),"",'OddsRatio_working_3-way'!J345)</f>
        <v>2.0779761439705142</v>
      </c>
      <c r="N346" s="49">
        <f t="shared" si="99"/>
        <v>27.007210069656608</v>
      </c>
      <c r="O346" s="50">
        <f t="shared" si="100"/>
        <v>25.06823088516844</v>
      </c>
      <c r="P346" s="50">
        <f t="shared" si="101"/>
        <v>47.924559045174959</v>
      </c>
      <c r="Q346" t="s">
        <v>100</v>
      </c>
      <c r="R346" t="s">
        <v>102</v>
      </c>
      <c r="S346" t="s">
        <v>474</v>
      </c>
      <c r="T346" s="52">
        <v>100</v>
      </c>
      <c r="U346" s="52">
        <f t="shared" si="89"/>
        <v>72.375690607734811</v>
      </c>
      <c r="V346" s="52">
        <f t="shared" si="90"/>
        <v>74.358974358974365</v>
      </c>
      <c r="W346" s="52">
        <f t="shared" si="91"/>
        <v>50.980392156862742</v>
      </c>
      <c r="X346" s="52">
        <f t="shared" si="92"/>
        <v>74.660633484162901</v>
      </c>
      <c r="Y346" s="52">
        <f t="shared" si="93"/>
        <v>76.643917235402455</v>
      </c>
      <c r="Z346" s="52">
        <f t="shared" si="94"/>
        <v>53.265335033290839</v>
      </c>
      <c r="AA346" s="52">
        <f t="shared" si="95"/>
        <v>-2.2849428764280901</v>
      </c>
      <c r="AB346" s="52">
        <f t="shared" si="96"/>
        <v>-2.2849428764280901</v>
      </c>
      <c r="AC346" s="52">
        <f t="shared" si="97"/>
        <v>-2.2849428764280972</v>
      </c>
      <c r="AF346">
        <v>1.54</v>
      </c>
      <c r="AG346">
        <v>2.63</v>
      </c>
      <c r="AH346" s="42" t="s">
        <v>488</v>
      </c>
    </row>
    <row r="347" spans="1:34" ht="15" x14ac:dyDescent="0.25">
      <c r="A347">
        <v>1.44</v>
      </c>
      <c r="B347">
        <v>4.9800000000000004</v>
      </c>
      <c r="C347">
        <v>7.66</v>
      </c>
      <c r="D347" s="45">
        <f t="shared" si="98"/>
        <v>2.5795960167912746E-2</v>
      </c>
      <c r="E347" s="46">
        <f>IF(OR($A347="",$B347="",$C347=""),"",A347*'MPTO_working_3-way'!$I346)</f>
        <v>1.4771461826417942</v>
      </c>
      <c r="F347" s="47">
        <f>IF(OR($A347="",$B347="",$C347=""),"",B347*'MPTO_working_3-way'!$I346)</f>
        <v>5.1084638816362062</v>
      </c>
      <c r="G347" s="48">
        <f>IF(OR($A347="",$B347="",$C347=""),"",C347*'MPTO_working_3-way'!$I346)</f>
        <v>7.8575970548862122</v>
      </c>
      <c r="H347" s="46">
        <f>IF(OR($A347="",$B347="",$C347=""),"",'MPTO_working_3-way'!E346)</f>
        <v>1.4580537098019499</v>
      </c>
      <c r="I347" s="47">
        <f>IF(OR($A347="",$B347="",$C347=""),"",'MPTO_working_3-way'!F346)</f>
        <v>5.2027902085079241</v>
      </c>
      <c r="J347" s="48">
        <f>IF(OR($A347="",$B347="",$C347=""),"",'MPTO_working_3-way'!G346)</f>
        <v>8.2001055701384598</v>
      </c>
      <c r="K347" s="46">
        <f>IF(OR($A347="",$B347="",$C347=""),"",'OddsRatio_working_3-way'!H346)</f>
        <v>1.464108895066945</v>
      </c>
      <c r="L347" s="47">
        <f>IF(OR($A347="",$B347="",$C347=""),"",'OddsRatio_working_3-way'!I346)</f>
        <v>5.1980759144691877</v>
      </c>
      <c r="M347" s="48">
        <f>IF(OR($A347="",$B347="",$C347=""),"",'OddsRatio_working_3-way'!J346)</f>
        <v>8.0249210026042181</v>
      </c>
      <c r="N347" s="49">
        <f t="shared" si="99"/>
        <v>67.698106778542083</v>
      </c>
      <c r="O347" s="50">
        <f t="shared" si="100"/>
        <v>19.575356176927823</v>
      </c>
      <c r="P347" s="50">
        <f t="shared" si="101"/>
        <v>12.726537044530101</v>
      </c>
      <c r="Q347" t="s">
        <v>97</v>
      </c>
      <c r="R347" t="s">
        <v>99</v>
      </c>
      <c r="S347" t="s">
        <v>474</v>
      </c>
      <c r="T347" s="52">
        <v>100</v>
      </c>
      <c r="U347" s="52">
        <f t="shared" si="89"/>
        <v>30.555555555555554</v>
      </c>
      <c r="V347" s="52">
        <f t="shared" si="90"/>
        <v>79.919678714859444</v>
      </c>
      <c r="W347" s="52">
        <f t="shared" si="91"/>
        <v>86.945169712793728</v>
      </c>
      <c r="X347" s="52">
        <f t="shared" si="92"/>
        <v>33.135151572346821</v>
      </c>
      <c r="Y347" s="52">
        <f t="shared" si="93"/>
        <v>82.499274731650701</v>
      </c>
      <c r="Z347" s="52">
        <f t="shared" si="94"/>
        <v>89.524765729584999</v>
      </c>
      <c r="AA347" s="52">
        <f t="shared" si="95"/>
        <v>-2.5795960167912675</v>
      </c>
      <c r="AB347" s="52">
        <f t="shared" si="96"/>
        <v>-2.5795960167912568</v>
      </c>
      <c r="AC347" s="52">
        <f t="shared" si="97"/>
        <v>-2.579596016791271</v>
      </c>
      <c r="AF347">
        <v>1.56</v>
      </c>
      <c r="AG347">
        <v>2.57</v>
      </c>
      <c r="AH347" s="42" t="s">
        <v>482</v>
      </c>
    </row>
    <row r="348" spans="1:34" ht="15" x14ac:dyDescent="0.25">
      <c r="A348">
        <v>10.64</v>
      </c>
      <c r="B348">
        <v>5.18</v>
      </c>
      <c r="C348">
        <v>1.35</v>
      </c>
      <c r="D348" s="45">
        <f t="shared" si="98"/>
        <v>2.7775896196948757E-2</v>
      </c>
      <c r="E348" s="46">
        <f>IF(OR($A348="",$B348="",$C348=""),"",A348*'MPTO_working_3-way'!$I347)</f>
        <v>10.935535535535536</v>
      </c>
      <c r="F348" s="47">
        <f>IF(OR($A348="",$B348="",$C348=""),"",B348*'MPTO_working_3-way'!$I347)</f>
        <v>5.3238791423001945</v>
      </c>
      <c r="G348" s="48">
        <f>IF(OR($A348="",$B348="",$C348=""),"",C348*'MPTO_working_3-way'!$I347)</f>
        <v>1.3874974598658809</v>
      </c>
      <c r="H348" s="46">
        <f>IF(OR($A348="",$B348="",$C348=""),"",'MPTO_working_3-way'!E347)</f>
        <v>11.802706383986731</v>
      </c>
      <c r="I348" s="47">
        <f>IF(OR($A348="",$B348="",$C348=""),"",'MPTO_working_3-way'!F347)</f>
        <v>5.440946225404212</v>
      </c>
      <c r="J348" s="48">
        <f>IF(OR($A348="",$B348="",$C348=""),"",'MPTO_working_3-way'!G347)</f>
        <v>1.367087435414198</v>
      </c>
      <c r="K348" s="46">
        <f>IF(OR($A348="",$B348="",$C348=""),"",'OddsRatio_working_3-way'!H347)</f>
        <v>11.282229508254455</v>
      </c>
      <c r="L348" s="47">
        <f>IF(OR($A348="",$B348="",$C348=""),"",'OddsRatio_working_3-way'!I347)</f>
        <v>5.4584771104256875</v>
      </c>
      <c r="M348" s="48">
        <f>IF(OR($A348="",$B348="",$C348=""),"",'OddsRatio_working_3-way'!J347)</f>
        <v>1.3733174613992802</v>
      </c>
      <c r="N348" s="49">
        <f t="shared" si="99"/>
        <v>9.1444995697782989</v>
      </c>
      <c r="O348" s="50">
        <f t="shared" si="100"/>
        <v>18.78329641359867</v>
      </c>
      <c r="P348" s="50">
        <f t="shared" si="101"/>
        <v>72.072204016623033</v>
      </c>
      <c r="Q348" t="s">
        <v>96</v>
      </c>
      <c r="R348" t="s">
        <v>53</v>
      </c>
      <c r="S348" t="s">
        <v>474</v>
      </c>
      <c r="T348" s="52">
        <v>100</v>
      </c>
      <c r="U348" s="52">
        <f t="shared" si="89"/>
        <v>90.601503759398497</v>
      </c>
      <c r="V348" s="52">
        <f t="shared" si="90"/>
        <v>80.6949806949807</v>
      </c>
      <c r="W348" s="52">
        <f t="shared" si="91"/>
        <v>25.925925925925924</v>
      </c>
      <c r="X348" s="52">
        <f t="shared" si="92"/>
        <v>93.379093379093376</v>
      </c>
      <c r="Y348" s="52">
        <f t="shared" si="93"/>
        <v>83.472570314675579</v>
      </c>
      <c r="Z348" s="52">
        <f t="shared" si="94"/>
        <v>28.703515545620807</v>
      </c>
      <c r="AA348" s="52">
        <f t="shared" si="95"/>
        <v>-2.7775896196948793</v>
      </c>
      <c r="AB348" s="52">
        <f t="shared" si="96"/>
        <v>-2.7775896196948793</v>
      </c>
      <c r="AC348" s="52">
        <f t="shared" si="97"/>
        <v>-2.7775896196948828</v>
      </c>
      <c r="AF348">
        <v>1.69</v>
      </c>
      <c r="AG348">
        <v>2.2799999999999998</v>
      </c>
      <c r="AH348" s="42" t="s">
        <v>478</v>
      </c>
    </row>
    <row r="349" spans="1:34" ht="15" x14ac:dyDescent="0.25">
      <c r="A349">
        <v>1.31</v>
      </c>
      <c r="B349">
        <v>5.91</v>
      </c>
      <c r="C349">
        <v>10.54</v>
      </c>
      <c r="D349" s="45">
        <f t="shared" si="98"/>
        <v>2.744017670016663E-2</v>
      </c>
      <c r="E349" s="46">
        <f>IF(OR($A349="",$B349="",$C349=""),"",A349*'MPTO_working_3-way'!$I348)</f>
        <v>1.3459466314772184</v>
      </c>
      <c r="F349" s="47">
        <f>IF(OR($A349="",$B349="",$C349=""),"",B349*'MPTO_working_3-way'!$I348)</f>
        <v>6.0721714442979851</v>
      </c>
      <c r="G349" s="48">
        <f>IF(OR($A349="",$B349="",$C349=""),"",C349*'MPTO_working_3-way'!$I348)</f>
        <v>10.829219462419756</v>
      </c>
      <c r="H349" s="46">
        <f>IF(OR($A349="",$B349="",$C349=""),"",'MPTO_working_3-way'!E348)</f>
        <v>1.3258870578159072</v>
      </c>
      <c r="I349" s="47">
        <f>IF(OR($A349="",$B349="",$C349=""),"",'MPTO_working_3-way'!F348)</f>
        <v>6.2477347211040364</v>
      </c>
      <c r="J349" s="48">
        <f>IF(OR($A349="",$B349="",$C349=""),"",'MPTO_working_3-way'!G348)</f>
        <v>11.664537044457806</v>
      </c>
      <c r="K349" s="46">
        <f>IF(OR($A349="",$B349="",$C349=""),"",'OddsRatio_working_3-way'!H348)</f>
        <v>1.3317401963418372</v>
      </c>
      <c r="L349" s="47">
        <f>IF(OR($A349="",$B349="",$C349=""),"",'OddsRatio_working_3-way'!I348)</f>
        <v>6.2543366581884481</v>
      </c>
      <c r="M349" s="48">
        <f>IF(OR($A349="",$B349="",$C349=""),"",'OddsRatio_working_3-way'!J348)</f>
        <v>11.209037010003625</v>
      </c>
      <c r="N349" s="49">
        <f t="shared" si="99"/>
        <v>74.297150913217763</v>
      </c>
      <c r="O349" s="50">
        <f t="shared" si="100"/>
        <v>16.468573214266545</v>
      </c>
      <c r="P349" s="50">
        <f t="shared" si="101"/>
        <v>9.2342758725156813</v>
      </c>
      <c r="Q349" t="s">
        <v>52</v>
      </c>
      <c r="R349" t="s">
        <v>103</v>
      </c>
      <c r="S349" t="s">
        <v>474</v>
      </c>
      <c r="T349" s="52">
        <v>100</v>
      </c>
      <c r="U349" s="52">
        <f t="shared" si="89"/>
        <v>23.664122137404579</v>
      </c>
      <c r="V349" s="52">
        <f t="shared" si="90"/>
        <v>83.079526226734345</v>
      </c>
      <c r="W349" s="52">
        <f t="shared" si="91"/>
        <v>90.512333965844405</v>
      </c>
      <c r="X349" s="52">
        <f t="shared" si="92"/>
        <v>26.40813980742125</v>
      </c>
      <c r="Y349" s="52">
        <f t="shared" si="93"/>
        <v>85.823543896751005</v>
      </c>
      <c r="Z349" s="52">
        <f t="shared" si="94"/>
        <v>93.256351635861066</v>
      </c>
      <c r="AA349" s="52">
        <f t="shared" si="95"/>
        <v>-2.744017670016671</v>
      </c>
      <c r="AB349" s="52">
        <f t="shared" si="96"/>
        <v>-2.7440176700166603</v>
      </c>
      <c r="AC349" s="52">
        <f t="shared" si="97"/>
        <v>-2.7440176700166603</v>
      </c>
      <c r="AF349">
        <v>1.51</v>
      </c>
      <c r="AG349">
        <v>2.7</v>
      </c>
      <c r="AH349" s="42" t="s">
        <v>497</v>
      </c>
    </row>
    <row r="350" spans="1:34" ht="15" x14ac:dyDescent="0.25">
      <c r="A350">
        <v>1.73</v>
      </c>
      <c r="B350">
        <v>4.1900000000000004</v>
      </c>
      <c r="C350">
        <v>4.6900000000000004</v>
      </c>
      <c r="D350" s="45">
        <f t="shared" si="98"/>
        <v>2.9917782772489243E-2</v>
      </c>
      <c r="E350" s="46">
        <f>IF(OR($A350="",$B350="",$C350=""),"",A350*'MPTO_working_3-way'!$I349)</f>
        <v>1.7817577641964064</v>
      </c>
      <c r="F350" s="47">
        <f>IF(OR($A350="",$B350="",$C350=""),"",B350*'MPTO_working_3-way'!$I349)</f>
        <v>4.3153555098167304</v>
      </c>
      <c r="G350" s="48">
        <f>IF(OR($A350="",$B350="",$C350=""),"",C350*'MPTO_working_3-way'!$I349)</f>
        <v>4.8303144012029753</v>
      </c>
      <c r="H350" s="46">
        <f>IF(OR($A350="",$B350="",$C350=""),"",'MPTO_working_3-way'!E349)</f>
        <v>1.7603709549277848</v>
      </c>
      <c r="I350" s="47">
        <f>IF(OR($A350="",$B350="",$C350=""),"",'MPTO_working_3-way'!F349)</f>
        <v>4.3727146236432919</v>
      </c>
      <c r="J350" s="48">
        <f>IF(OR($A350="",$B350="",$C350=""),"",'MPTO_working_3-way'!G349)</f>
        <v>4.9201212909274989</v>
      </c>
      <c r="K350" s="46">
        <f>IF(OR($A350="",$B350="",$C350=""),"",'OddsRatio_working_3-way'!H349)</f>
        <v>1.7680092083211734</v>
      </c>
      <c r="L350" s="47">
        <f>IF(OR($A350="",$B350="",$C350=""),"",'OddsRatio_working_3-way'!I349)</f>
        <v>4.3560950336226627</v>
      </c>
      <c r="M350" s="48">
        <f>IF(OR($A350="",$B350="",$C350=""),"",'OddsRatio_working_3-way'!J349)</f>
        <v>4.8821287379522333</v>
      </c>
      <c r="N350" s="49">
        <f t="shared" si="99"/>
        <v>56.12435203564339</v>
      </c>
      <c r="O350" s="50">
        <f t="shared" si="100"/>
        <v>23.173061819012663</v>
      </c>
      <c r="P350" s="50">
        <f t="shared" si="101"/>
        <v>20.702586145343936</v>
      </c>
      <c r="Q350" t="s">
        <v>450</v>
      </c>
      <c r="R350" t="s">
        <v>451</v>
      </c>
      <c r="S350" t="s">
        <v>474</v>
      </c>
      <c r="T350" s="52">
        <v>100</v>
      </c>
      <c r="U350" s="52">
        <f t="shared" si="89"/>
        <v>42.196531791907518</v>
      </c>
      <c r="V350" s="52">
        <f t="shared" si="90"/>
        <v>76.133651551312653</v>
      </c>
      <c r="W350" s="52">
        <f t="shared" si="91"/>
        <v>78.678038379530932</v>
      </c>
      <c r="X350" s="52">
        <f t="shared" si="92"/>
        <v>45.188310069156437</v>
      </c>
      <c r="Y350" s="52">
        <f t="shared" si="93"/>
        <v>79.125429828561565</v>
      </c>
      <c r="Z350" s="52">
        <f t="shared" si="94"/>
        <v>81.66981665677983</v>
      </c>
      <c r="AA350" s="52">
        <f t="shared" si="95"/>
        <v>-2.991778277248919</v>
      </c>
      <c r="AB350" s="52">
        <f t="shared" si="96"/>
        <v>-2.9917782772489119</v>
      </c>
      <c r="AC350" s="52">
        <f t="shared" si="97"/>
        <v>-2.9917782772488977</v>
      </c>
      <c r="AF350">
        <v>1.58</v>
      </c>
      <c r="AG350">
        <v>2.5</v>
      </c>
      <c r="AH350" s="42" t="s">
        <v>480</v>
      </c>
    </row>
    <row r="351" spans="1:34" ht="15" x14ac:dyDescent="0.25">
      <c r="A351">
        <v>5.78</v>
      </c>
      <c r="B351">
        <v>4.5599999999999996</v>
      </c>
      <c r="C351">
        <v>1.56</v>
      </c>
      <c r="D351" s="45">
        <f t="shared" si="98"/>
        <v>3.3334267262513428E-2</v>
      </c>
      <c r="E351" s="46">
        <f>IF(OR($A351="",$B351="",$C351=""),"",A351*'MPTO_working_3-way'!$I350)</f>
        <v>5.9726720647773277</v>
      </c>
      <c r="F351" s="47">
        <f>IF(OR($A351="",$B351="",$C351=""),"",B351*'MPTO_working_3-way'!$I350)</f>
        <v>4.7120042587170605</v>
      </c>
      <c r="G351" s="48">
        <f>IF(OR($A351="",$B351="",$C351=""),"",C351*'MPTO_working_3-way'!$I350)</f>
        <v>1.6120014569295209</v>
      </c>
      <c r="H351" s="46">
        <f>IF(OR($A351="",$B351="",$C351=""),"",'MPTO_working_3-way'!E350)</f>
        <v>6.1766920004038006</v>
      </c>
      <c r="I351" s="47">
        <f>IF(OR($A351="",$B351="",$C351=""),"",'MPTO_working_3-way'!F350)</f>
        <v>4.8033779691810778</v>
      </c>
      <c r="J351" s="48">
        <f>IF(OR($A351="",$B351="",$C351=""),"",'MPTO_working_3-way'!G350)</f>
        <v>1.5875177452175944</v>
      </c>
      <c r="K351" s="46">
        <f>IF(OR($A351="",$B351="",$C351=""),"",'OddsRatio_working_3-way'!H350)</f>
        <v>6.0840755380237042</v>
      </c>
      <c r="L351" s="47">
        <f>IF(OR($A351="",$B351="",$C351=""),"",'OddsRatio_working_3-way'!I350)</f>
        <v>4.7864663002854355</v>
      </c>
      <c r="M351" s="48">
        <f>IF(OR($A351="",$B351="",$C351=""),"",'OddsRatio_working_3-way'!J350)</f>
        <v>1.5956239124044507</v>
      </c>
      <c r="N351" s="49">
        <f t="shared" si="99"/>
        <v>16.742924927978308</v>
      </c>
      <c r="O351" s="50">
        <f t="shared" si="100"/>
        <v>21.222391685025141</v>
      </c>
      <c r="P351" s="50">
        <f t="shared" si="101"/>
        <v>62.034683386996562</v>
      </c>
      <c r="Q351" t="s">
        <v>452</v>
      </c>
      <c r="R351" t="s">
        <v>453</v>
      </c>
      <c r="S351" t="s">
        <v>474</v>
      </c>
      <c r="T351" s="52">
        <v>100</v>
      </c>
      <c r="U351" s="52">
        <f t="shared" si="89"/>
        <v>82.698961937716263</v>
      </c>
      <c r="V351" s="52">
        <f t="shared" si="90"/>
        <v>78.070175438596479</v>
      </c>
      <c r="W351" s="52">
        <f t="shared" si="91"/>
        <v>35.897435897435898</v>
      </c>
      <c r="X351" s="52">
        <f t="shared" si="92"/>
        <v>86.032388663967609</v>
      </c>
      <c r="Y351" s="52">
        <f t="shared" si="93"/>
        <v>81.403602164847825</v>
      </c>
      <c r="Z351" s="52">
        <f t="shared" si="94"/>
        <v>39.230862623687244</v>
      </c>
      <c r="AA351" s="52">
        <f t="shared" si="95"/>
        <v>-3.3334267262513464</v>
      </c>
      <c r="AB351" s="52">
        <f t="shared" si="96"/>
        <v>-3.3334267262513464</v>
      </c>
      <c r="AC351" s="52">
        <f t="shared" si="97"/>
        <v>-3.3334267262513464</v>
      </c>
      <c r="AF351">
        <v>1.5</v>
      </c>
      <c r="AG351">
        <v>2.7</v>
      </c>
      <c r="AH351" s="42" t="s">
        <v>495</v>
      </c>
    </row>
    <row r="352" spans="1:34" ht="15" x14ac:dyDescent="0.25">
      <c r="A352">
        <v>2.54</v>
      </c>
      <c r="B352">
        <v>3.63</v>
      </c>
      <c r="C352">
        <v>2.79</v>
      </c>
      <c r="D352" s="45">
        <f t="shared" si="98"/>
        <v>2.7605820133586922E-2</v>
      </c>
      <c r="E352" s="46">
        <f>IF(OR($A352="",$B352="",$C352=""),"",A352*'MPTO_working_3-way'!$I351)</f>
        <v>2.6101187831393107</v>
      </c>
      <c r="F352" s="47">
        <f>IF(OR($A352="",$B352="",$C352=""),"",B352*'MPTO_working_3-way'!$I351)</f>
        <v>3.7302091270849203</v>
      </c>
      <c r="G352" s="48">
        <f>IF(OR($A352="",$B352="",$C352=""),"",C352*'MPTO_working_3-way'!$I351)</f>
        <v>2.8670202381727075</v>
      </c>
      <c r="H352" s="46">
        <f>IF(OR($A352="",$B352="",$C352=""),"",'MPTO_working_3-way'!E351)</f>
        <v>2.600788030637188</v>
      </c>
      <c r="I352" s="47">
        <f>IF(OR($A352="",$B352="",$C352=""),"",'MPTO_working_3-way'!F351)</f>
        <v>3.7554432292741802</v>
      </c>
      <c r="J352" s="48">
        <f>IF(OR($A352="",$B352="",$C352=""),"",'MPTO_working_3-way'!G351)</f>
        <v>2.8635162341211418</v>
      </c>
      <c r="K352" s="46">
        <f>IF(OR($A352="",$B352="",$C352=""),"",'OddsRatio_working_3-way'!H351)</f>
        <v>2.6053840841377336</v>
      </c>
      <c r="L352" s="47">
        <f>IF(OR($A352="",$B352="",$C352=""),"",'OddsRatio_working_3-way'!I351)</f>
        <v>3.7416624294040508</v>
      </c>
      <c r="M352" s="48">
        <f>IF(OR($A352="",$B352="",$C352=""),"",'OddsRatio_working_3-way'!J351)</f>
        <v>2.8659983835107412</v>
      </c>
      <c r="N352" s="49">
        <f t="shared" si="99"/>
        <v>38.31243261646712</v>
      </c>
      <c r="O352" s="50">
        <f t="shared" si="100"/>
        <v>26.808148442376446</v>
      </c>
      <c r="P352" s="50">
        <f t="shared" si="101"/>
        <v>34.879418941156445</v>
      </c>
      <c r="Q352" t="s">
        <v>454</v>
      </c>
      <c r="R352" t="s">
        <v>455</v>
      </c>
      <c r="S352" t="s">
        <v>474</v>
      </c>
      <c r="T352" s="52">
        <v>100</v>
      </c>
      <c r="U352" s="52">
        <f t="shared" si="89"/>
        <v>60.629921259842511</v>
      </c>
      <c r="V352" s="52">
        <f t="shared" si="90"/>
        <v>72.451790633608823</v>
      </c>
      <c r="W352" s="52">
        <f t="shared" si="91"/>
        <v>64.157706093189958</v>
      </c>
      <c r="X352" s="52">
        <f t="shared" si="92"/>
        <v>63.390503273201219</v>
      </c>
      <c r="Y352" s="52">
        <f t="shared" si="93"/>
        <v>75.212372646967523</v>
      </c>
      <c r="Z352" s="52">
        <f t="shared" si="94"/>
        <v>66.918288106548658</v>
      </c>
      <c r="AA352" s="52">
        <f t="shared" si="95"/>
        <v>-2.7605820133587073</v>
      </c>
      <c r="AB352" s="52">
        <f t="shared" si="96"/>
        <v>-2.7605820133587002</v>
      </c>
      <c r="AC352" s="52">
        <f t="shared" si="97"/>
        <v>-2.7605820133587002</v>
      </c>
      <c r="AF352">
        <v>1.71</v>
      </c>
      <c r="AG352">
        <v>2.2200000000000002</v>
      </c>
      <c r="AH352" s="42" t="s">
        <v>478</v>
      </c>
    </row>
    <row r="353" spans="1:35" ht="15" x14ac:dyDescent="0.25">
      <c r="A353">
        <v>1.56</v>
      </c>
      <c r="B353">
        <v>4.72</v>
      </c>
      <c r="C353">
        <v>5.59</v>
      </c>
      <c r="D353" s="45">
        <f t="shared" si="98"/>
        <v>3.1780924370597097E-2</v>
      </c>
      <c r="E353" s="46">
        <f>IF(OR($A353="",$B353="",$C353=""),"",A353*'MPTO_working_3-way'!$I352)</f>
        <v>1.6095782420181315</v>
      </c>
      <c r="F353" s="47">
        <f>IF(OR($A353="",$B353="",$C353=""),"",B353*'MPTO_working_3-way'!$I352)</f>
        <v>4.8700059630292181</v>
      </c>
      <c r="G353" s="48">
        <f>IF(OR($A353="",$B353="",$C353=""),"",C353*'MPTO_working_3-way'!$I352)</f>
        <v>5.7676553672316375</v>
      </c>
      <c r="H353" s="46">
        <f>IF(OR($A353="",$B353="",$C353=""),"",'MPTO_working_3-way'!E352)</f>
        <v>1.5862138988566801</v>
      </c>
      <c r="I353" s="47">
        <f>IF(OR($A353="",$B353="",$C353=""),"",'MPTO_working_3-way'!F352)</f>
        <v>4.9684314480357523</v>
      </c>
      <c r="J353" s="48">
        <f>IF(OR($A353="",$B353="",$C353=""),"",'MPTO_working_3-way'!G352)</f>
        <v>5.9418682627538493</v>
      </c>
      <c r="K353" s="46">
        <f>IF(OR($A353="",$B353="",$C353=""),"",'OddsRatio_working_3-way'!H352)</f>
        <v>1.5939314698757794</v>
      </c>
      <c r="L353" s="47">
        <f>IF(OR($A353="",$B353="",$C353=""),"",'OddsRatio_working_3-way'!I352)</f>
        <v>4.9454019070319619</v>
      </c>
      <c r="M353" s="48">
        <f>IF(OR($A353="",$B353="",$C353=""),"",'OddsRatio_working_3-way'!J352)</f>
        <v>5.8681168691604046</v>
      </c>
      <c r="N353" s="49">
        <f t="shared" si="99"/>
        <v>62.128076405044695</v>
      </c>
      <c r="O353" s="50">
        <f t="shared" si="100"/>
        <v>20.533855760989351</v>
      </c>
      <c r="P353" s="50">
        <f t="shared" si="101"/>
        <v>17.338067833965965</v>
      </c>
      <c r="Q353" t="s">
        <v>456</v>
      </c>
      <c r="R353" t="s">
        <v>457</v>
      </c>
      <c r="S353" t="s">
        <v>474</v>
      </c>
      <c r="T353" s="52">
        <v>100</v>
      </c>
      <c r="U353" s="52">
        <f t="shared" si="89"/>
        <v>35.897435897435898</v>
      </c>
      <c r="V353" s="52">
        <f t="shared" si="90"/>
        <v>78.81355932203391</v>
      </c>
      <c r="W353" s="52">
        <f t="shared" si="91"/>
        <v>82.110912343470488</v>
      </c>
      <c r="X353" s="52">
        <f t="shared" si="92"/>
        <v>39.075528334495623</v>
      </c>
      <c r="Y353" s="52">
        <f t="shared" si="93"/>
        <v>81.991651759093614</v>
      </c>
      <c r="Z353" s="52">
        <f t="shared" si="94"/>
        <v>85.289004780530192</v>
      </c>
      <c r="AA353" s="52">
        <f t="shared" si="95"/>
        <v>-3.1780924370597248</v>
      </c>
      <c r="AB353" s="52">
        <f t="shared" si="96"/>
        <v>-3.1780924370597035</v>
      </c>
      <c r="AC353" s="52">
        <f t="shared" si="97"/>
        <v>-3.1780924370597035</v>
      </c>
      <c r="AF353">
        <v>1.53</v>
      </c>
      <c r="AG353">
        <v>2.61</v>
      </c>
      <c r="AH353" s="42" t="s">
        <v>482</v>
      </c>
    </row>
    <row r="354" spans="1:35" s="52" customFormat="1" ht="15" x14ac:dyDescent="0.25">
      <c r="A354">
        <v>3.1</v>
      </c>
      <c r="B354">
        <v>3.7</v>
      </c>
      <c r="C354">
        <v>2.2999999999999998</v>
      </c>
      <c r="D354" s="45">
        <f t="shared" si="98"/>
        <v>2.7633524127212761E-2</v>
      </c>
      <c r="E354" s="46">
        <f>IF(OR($A354="",$B354="",$C354=""),"",A354*'MPTO_working_3-way'!$I353)</f>
        <v>3.1856639247943597</v>
      </c>
      <c r="F354" s="47">
        <f>IF(OR($A354="",$B354="",$C354=""),"",B354*'MPTO_working_3-way'!$I353)</f>
        <v>3.8022440392706875</v>
      </c>
      <c r="G354" s="48">
        <f>IF(OR($A354="",$B354="",$C354=""),"",C354*'MPTO_working_3-way'!$I353)</f>
        <v>2.363557105492589</v>
      </c>
      <c r="H354" s="46">
        <f>IF(OR($A354="",$B354="",$C354=""),"",'MPTO_working_3-way'!E353)</f>
        <v>3.1911213257529942</v>
      </c>
      <c r="I354" s="47">
        <f>IF(OR($A354="",$B354="",$C354=""),"",'MPTO_working_3-way'!F353)</f>
        <v>3.8305503121823734</v>
      </c>
      <c r="J354" s="48">
        <f>IF(OR($A354="",$B354="",$C354=""),"",'MPTO_working_3-way'!G353)</f>
        <v>2.349781776075532</v>
      </c>
      <c r="K354" s="46">
        <f>IF(OR($A354="",$B354="",$C354=""),"",'OddsRatio_working_3-way'!H353)</f>
        <v>3.190179295377499</v>
      </c>
      <c r="L354" s="47">
        <f>IF(OR($A354="",$B354="",$C354=""),"",'OddsRatio_working_3-way'!I353)</f>
        <v>3.8159448083424996</v>
      </c>
      <c r="M354" s="48">
        <f>IF(OR($A354="",$B354="",$C354=""),"",'OddsRatio_working_3-way'!J353)</f>
        <v>2.3558252780908329</v>
      </c>
      <c r="N354" s="49">
        <f t="shared" si="99"/>
        <v>31.390630763555883</v>
      </c>
      <c r="O354" s="50">
        <f t="shared" si="100"/>
        <v>26.300258207303578</v>
      </c>
      <c r="P354" s="50">
        <f t="shared" si="101"/>
        <v>42.309111029140546</v>
      </c>
      <c r="Q354" t="s">
        <v>458</v>
      </c>
      <c r="R354" t="s">
        <v>459</v>
      </c>
      <c r="S354" t="s">
        <v>474</v>
      </c>
      <c r="T354" s="52">
        <v>100</v>
      </c>
      <c r="U354" s="52">
        <f t="shared" si="89"/>
        <v>67.741935483870961</v>
      </c>
      <c r="V354" s="52">
        <f t="shared" si="90"/>
        <v>72.972972972972968</v>
      </c>
      <c r="W354" s="52">
        <f t="shared" si="91"/>
        <v>56.521739130434774</v>
      </c>
      <c r="X354" s="52">
        <f t="shared" si="92"/>
        <v>70.50528789659225</v>
      </c>
      <c r="Y354" s="52">
        <f t="shared" si="93"/>
        <v>75.736325385694258</v>
      </c>
      <c r="Z354" s="52">
        <f t="shared" si="94"/>
        <v>59.285091543156057</v>
      </c>
      <c r="AA354" s="52">
        <f t="shared" si="95"/>
        <v>-2.7633524127212894</v>
      </c>
      <c r="AB354" s="52">
        <f t="shared" si="96"/>
        <v>-2.7633524127212894</v>
      </c>
      <c r="AC354" s="52">
        <f t="shared" si="97"/>
        <v>-2.7633524127212823</v>
      </c>
      <c r="AD354" s="53"/>
      <c r="AE354" s="53"/>
      <c r="AF354">
        <v>1.58</v>
      </c>
      <c r="AG354">
        <v>2.4900000000000002</v>
      </c>
      <c r="AH354" s="53" t="s">
        <v>478</v>
      </c>
      <c r="AI354" s="53"/>
    </row>
    <row r="355" spans="1:35" ht="15" x14ac:dyDescent="0.25">
      <c r="A355">
        <v>19.649999999999999</v>
      </c>
      <c r="B355">
        <v>7.45</v>
      </c>
      <c r="C355">
        <v>1.18</v>
      </c>
      <c r="D355" s="45">
        <f t="shared" si="98"/>
        <v>3.2576400279837436E-2</v>
      </c>
      <c r="E355" s="46">
        <f>IF(OR($A355="",$B355="",$C355=""),"",A355*'MPTO_working_3-way'!$I354)</f>
        <v>20.290126265498802</v>
      </c>
      <c r="F355" s="47">
        <f>IF(OR($A355="",$B355="",$C355=""),"",B355*'MPTO_working_3-way'!$I354)</f>
        <v>7.6926941820847894</v>
      </c>
      <c r="G355" s="48">
        <f>IF(OR($A355="",$B355="",$C355=""),"",C355*'MPTO_working_3-way'!$I354)</f>
        <v>1.2184401523302082</v>
      </c>
      <c r="H355" s="46">
        <f>IF(OR($A355="",$B355="",$C355=""),"",'MPTO_working_3-way'!E354)</f>
        <v>24.980150055553814</v>
      </c>
      <c r="I355" s="47">
        <f>IF(OR($A355="",$B355="",$C355=""),"",'MPTO_working_3-way'!F354)</f>
        <v>8.1057385273639149</v>
      </c>
      <c r="J355" s="48">
        <f>IF(OR($A355="",$B355="",$C355=""),"",'MPTO_working_3-way'!G354)</f>
        <v>1.1953160435995698</v>
      </c>
      <c r="K355" s="46">
        <f>IF(OR($A355="",$B355="",$C355=""),"",'OddsRatio_working_3-way'!H354)</f>
        <v>21.852468103240341</v>
      </c>
      <c r="L355" s="47">
        <f>IF(OR($A355="",$B355="",$C355=""),"",'OddsRatio_working_3-way'!I354)</f>
        <v>8.2117114887882128</v>
      </c>
      <c r="M355" s="48">
        <f>IF(OR($A355="",$B355="",$C355=""),"",'OddsRatio_working_3-way'!J354)</f>
        <v>1.2012570648033918</v>
      </c>
      <c r="N355" s="49">
        <f t="shared" si="99"/>
        <v>4.9285055544498677</v>
      </c>
      <c r="O355" s="50">
        <f t="shared" si="100"/>
        <v>12.999346865092601</v>
      </c>
      <c r="P355" s="50">
        <f t="shared" si="101"/>
        <v>82.072147580457539</v>
      </c>
      <c r="Q355" t="s">
        <v>460</v>
      </c>
      <c r="R355" t="s">
        <v>461</v>
      </c>
      <c r="S355" t="s">
        <v>474</v>
      </c>
      <c r="T355" s="52">
        <v>100</v>
      </c>
      <c r="U355" s="52">
        <f t="shared" si="89"/>
        <v>94.910941475826974</v>
      </c>
      <c r="V355" s="52">
        <f t="shared" si="90"/>
        <v>86.577181208053688</v>
      </c>
      <c r="W355" s="52">
        <f t="shared" si="91"/>
        <v>15.254237288135595</v>
      </c>
      <c r="X355" s="52">
        <f t="shared" si="92"/>
        <v>98.168581503810728</v>
      </c>
      <c r="Y355" s="52">
        <f t="shared" si="93"/>
        <v>89.834821236037442</v>
      </c>
      <c r="Z355" s="52">
        <f t="shared" si="94"/>
        <v>18.511877316119339</v>
      </c>
      <c r="AA355" s="52">
        <f t="shared" si="95"/>
        <v>-3.2576400279837543</v>
      </c>
      <c r="AB355" s="52">
        <f t="shared" si="96"/>
        <v>-3.2576400279837543</v>
      </c>
      <c r="AC355" s="52">
        <f t="shared" si="97"/>
        <v>-3.2576400279837436</v>
      </c>
      <c r="AF355">
        <v>1.56</v>
      </c>
      <c r="AG355">
        <v>2.52</v>
      </c>
      <c r="AH355" s="42" t="s">
        <v>484</v>
      </c>
    </row>
    <row r="356" spans="1:35" ht="15" x14ac:dyDescent="0.25">
      <c r="A356">
        <v>1.26</v>
      </c>
      <c r="B356">
        <v>6.47</v>
      </c>
      <c r="C356">
        <v>11.27</v>
      </c>
      <c r="D356" s="45">
        <f t="shared" si="98"/>
        <v>3.6941443692142029E-2</v>
      </c>
      <c r="E356" s="46">
        <f>IF(OR($A356="",$B356="",$C356=""),"",A356*'MPTO_working_3-way'!$I355)</f>
        <v>1.3065462190520989</v>
      </c>
      <c r="F356" s="47">
        <f>IF(OR($A356="",$B356="",$C356=""),"",B356*'MPTO_working_3-way'!$I355)</f>
        <v>6.7090111406881583</v>
      </c>
      <c r="G356" s="48">
        <f>IF(OR($A356="",$B356="",$C356=""),"",C356*'MPTO_working_3-way'!$I355)</f>
        <v>11.68633007041044</v>
      </c>
      <c r="H356" s="46">
        <f>IF(OR($A356="",$B356="",$C356=""),"",'MPTO_working_3-way'!E355)</f>
        <v>1.2798575093282218</v>
      </c>
      <c r="I356" s="47">
        <f>IF(OR($A356="",$B356="",$C356=""),"",'MPTO_working_3-way'!F355)</f>
        <v>7.0300899384424973</v>
      </c>
      <c r="J356" s="48">
        <f>IF(OR($A356="",$B356="",$C356=""),"",'MPTO_working_3-way'!G355)</f>
        <v>13.086036886054961</v>
      </c>
      <c r="K356" s="46">
        <f>IF(OR($A356="",$B356="",$C356=""),"",'OddsRatio_working_3-way'!H355)</f>
        <v>1.2871134482610453</v>
      </c>
      <c r="L356" s="47">
        <f>IF(OR($A356="",$B356="",$C356=""),"",'OddsRatio_working_3-way'!I355)</f>
        <v>7.0404252384150663</v>
      </c>
      <c r="M356" s="48">
        <f>IF(OR($A356="",$B356="",$C356=""),"",'OddsRatio_working_3-way'!J355)</f>
        <v>12.340981206311286</v>
      </c>
      <c r="N356" s="49">
        <f t="shared" si="99"/>
        <v>76.537667433265497</v>
      </c>
      <c r="O356" s="50">
        <f t="shared" si="100"/>
        <v>14.905326269847688</v>
      </c>
      <c r="P356" s="50">
        <f t="shared" si="101"/>
        <v>8.5570062968868257</v>
      </c>
      <c r="Q356" t="s">
        <v>462</v>
      </c>
      <c r="R356" t="s">
        <v>463</v>
      </c>
      <c r="S356" t="s">
        <v>474</v>
      </c>
      <c r="T356" s="52">
        <v>100</v>
      </c>
      <c r="U356" s="52">
        <f t="shared" si="89"/>
        <v>20.634920634920633</v>
      </c>
      <c r="V356" s="52">
        <f t="shared" si="90"/>
        <v>84.54404945904173</v>
      </c>
      <c r="W356" s="52">
        <f t="shared" si="91"/>
        <v>91.126885536823423</v>
      </c>
      <c r="X356" s="52">
        <f t="shared" si="92"/>
        <v>24.329065004134844</v>
      </c>
      <c r="Y356" s="52">
        <f t="shared" si="93"/>
        <v>88.238193828255945</v>
      </c>
      <c r="Z356" s="52">
        <f t="shared" si="94"/>
        <v>94.821029906037623</v>
      </c>
      <c r="AA356" s="52">
        <f t="shared" si="95"/>
        <v>-3.6941443692142109</v>
      </c>
      <c r="AB356" s="52">
        <f t="shared" si="96"/>
        <v>-3.6941443692142144</v>
      </c>
      <c r="AC356" s="52">
        <f t="shared" si="97"/>
        <v>-3.6941443692142002</v>
      </c>
      <c r="AF356">
        <v>1.51</v>
      </c>
      <c r="AG356">
        <v>2.65</v>
      </c>
      <c r="AH356" s="42" t="s">
        <v>496</v>
      </c>
    </row>
    <row r="357" spans="1:35" ht="15" x14ac:dyDescent="0.25">
      <c r="A357">
        <v>1.67</v>
      </c>
      <c r="B357">
        <v>3.73</v>
      </c>
      <c r="C357">
        <v>6.32</v>
      </c>
      <c r="D357" s="45">
        <f t="shared" si="98"/>
        <v>2.5126758056154941E-2</v>
      </c>
      <c r="E357" s="46">
        <f>IF(OR($A357="",$B357="",$C357=""),"",A357*'MPTO_working_3-way'!$I356)</f>
        <v>1.7119616859537787</v>
      </c>
      <c r="F357" s="47">
        <f>IF(OR($A357="",$B357="",$C357=""),"",B357*'MPTO_working_3-way'!$I356)</f>
        <v>3.823722807549458</v>
      </c>
      <c r="G357" s="48">
        <f>IF(OR($A357="",$B357="",$C357=""),"",C357*'MPTO_working_3-way'!$I356)</f>
        <v>6.4788011109148993</v>
      </c>
      <c r="H357" s="46">
        <f>IF(OR($A357="",$B357="",$C357=""),"",'MPTO_working_3-way'!E356)</f>
        <v>1.6936900297099111</v>
      </c>
      <c r="I357" s="47">
        <f>IF(OR($A357="",$B357="",$C357=""),"",'MPTO_working_3-way'!F356)</f>
        <v>3.8502865552768251</v>
      </c>
      <c r="J357" s="48">
        <f>IF(OR($A357="",$B357="",$C357=""),"",'MPTO_working_3-way'!G356)</f>
        <v>6.6732392698158982</v>
      </c>
      <c r="K357" s="46">
        <f>IF(OR($A357="",$B357="",$C357=""),"",'OddsRatio_working_3-way'!H356)</f>
        <v>1.7003792288768198</v>
      </c>
      <c r="L357" s="47">
        <f>IF(OR($A357="",$B357="",$C357=""),"",'OddsRatio_working_3-way'!I356)</f>
        <v>3.853784022139878</v>
      </c>
      <c r="M357" s="48">
        <f>IF(OR($A357="",$B357="",$C357=""),"",'OddsRatio_working_3-way'!J356)</f>
        <v>6.5612201457084804</v>
      </c>
      <c r="N357" s="49">
        <f t="shared" si="99"/>
        <v>58.412522207988196</v>
      </c>
      <c r="O357" s="50">
        <f t="shared" si="100"/>
        <v>26.152523347812405</v>
      </c>
      <c r="P357" s="50">
        <f t="shared" si="101"/>
        <v>15.434954444199411</v>
      </c>
      <c r="Q357" t="s">
        <v>176</v>
      </c>
      <c r="R357" t="s">
        <v>150</v>
      </c>
      <c r="S357" t="s">
        <v>474</v>
      </c>
      <c r="T357" s="52">
        <v>100</v>
      </c>
      <c r="U357" s="52">
        <f t="shared" si="89"/>
        <v>40.119760479041922</v>
      </c>
      <c r="V357" s="52">
        <f t="shared" si="90"/>
        <v>73.190348525469176</v>
      </c>
      <c r="W357" s="52">
        <f t="shared" si="91"/>
        <v>84.177215189873408</v>
      </c>
      <c r="X357" s="52">
        <f t="shared" si="92"/>
        <v>42.632436284657416</v>
      </c>
      <c r="Y357" s="52">
        <f t="shared" si="93"/>
        <v>75.703024331084663</v>
      </c>
      <c r="Z357" s="52">
        <f t="shared" si="94"/>
        <v>86.689890995488923</v>
      </c>
      <c r="AA357" s="52">
        <f t="shared" si="95"/>
        <v>-2.5126758056154941</v>
      </c>
      <c r="AB357" s="52">
        <f t="shared" si="96"/>
        <v>-2.512675805615487</v>
      </c>
      <c r="AC357" s="52">
        <f t="shared" si="97"/>
        <v>-2.5126758056155154</v>
      </c>
      <c r="AF357">
        <v>2.15</v>
      </c>
      <c r="AG357">
        <v>1.78</v>
      </c>
      <c r="AH357" s="42" t="s">
        <v>480</v>
      </c>
    </row>
    <row r="358" spans="1:35" ht="15" x14ac:dyDescent="0.25">
      <c r="A358">
        <v>3.18</v>
      </c>
      <c r="B358">
        <v>3.62</v>
      </c>
      <c r="C358">
        <v>2.31</v>
      </c>
      <c r="D358" s="45">
        <f t="shared" si="98"/>
        <v>2.3608935628116168E-2</v>
      </c>
      <c r="E358" s="46">
        <f>IF(OR($A358="",$B358="",$C358=""),"",A358*'MPTO_working_3-way'!$I357)</f>
        <v>3.2550764152974097</v>
      </c>
      <c r="F358" s="47">
        <f>IF(OR($A358="",$B358="",$C358=""),"",B358*'MPTO_working_3-way'!$I357)</f>
        <v>3.7054643469737805</v>
      </c>
      <c r="G358" s="48">
        <f>IF(OR($A358="",$B358="",$C358=""),"",C358*'MPTO_working_3-way'!$I357)</f>
        <v>2.3645366413009485</v>
      </c>
      <c r="H358" s="46">
        <f>IF(OR($A358="",$B358="",$C358=""),"",'MPTO_working_3-way'!E357)</f>
        <v>3.261623671091578</v>
      </c>
      <c r="I358" s="47">
        <f>IF(OR($A358="",$B358="",$C358=""),"",'MPTO_working_3-way'!F357)</f>
        <v>3.7261510212523383</v>
      </c>
      <c r="J358" s="48">
        <f>IF(OR($A358="",$B358="",$C358=""),"",'MPTO_working_3-way'!G357)</f>
        <v>2.352770737932667</v>
      </c>
      <c r="K358" s="46">
        <f>IF(OR($A358="",$B358="",$C358=""),"",'OddsRatio_working_3-way'!H357)</f>
        <v>3.2597213607491602</v>
      </c>
      <c r="L358" s="47">
        <f>IF(OR($A358="",$B358="",$C358=""),"",'OddsRatio_working_3-way'!I357)</f>
        <v>3.715811910625137</v>
      </c>
      <c r="M358" s="48">
        <f>IF(OR($A358="",$B358="",$C358=""),"",'OddsRatio_working_3-way'!J357)</f>
        <v>2.3579059553125687</v>
      </c>
      <c r="N358" s="49">
        <f t="shared" si="99"/>
        <v>30.721244985231234</v>
      </c>
      <c r="O358" s="50">
        <f t="shared" si="100"/>
        <v>26.987171009125781</v>
      </c>
      <c r="P358" s="50">
        <f t="shared" si="101"/>
        <v>42.291584005642996</v>
      </c>
      <c r="Q358" t="s">
        <v>110</v>
      </c>
      <c r="R358" t="s">
        <v>113</v>
      </c>
      <c r="S358" t="s">
        <v>474</v>
      </c>
      <c r="T358" s="52">
        <v>100</v>
      </c>
      <c r="U358" s="52">
        <f t="shared" si="89"/>
        <v>68.55345911949685</v>
      </c>
      <c r="V358" s="52">
        <f t="shared" si="90"/>
        <v>72.375690607734811</v>
      </c>
      <c r="W358" s="52">
        <f t="shared" si="91"/>
        <v>56.709956709956707</v>
      </c>
      <c r="X358" s="52">
        <f t="shared" si="92"/>
        <v>70.914352682308476</v>
      </c>
      <c r="Y358" s="52">
        <f t="shared" si="93"/>
        <v>74.736584170546422</v>
      </c>
      <c r="Z358" s="52">
        <f t="shared" si="94"/>
        <v>59.07085027276834</v>
      </c>
      <c r="AA358" s="52">
        <f t="shared" si="95"/>
        <v>-2.3608935628116257</v>
      </c>
      <c r="AB358" s="52">
        <f t="shared" si="96"/>
        <v>-2.3608935628116114</v>
      </c>
      <c r="AC358" s="52">
        <f t="shared" si="97"/>
        <v>-2.3608935628116328</v>
      </c>
      <c r="AF358">
        <v>1.86</v>
      </c>
      <c r="AG358">
        <v>2.06</v>
      </c>
      <c r="AH358" s="42" t="s">
        <v>480</v>
      </c>
    </row>
    <row r="359" spans="1:35" s="52" customFormat="1" ht="15" x14ac:dyDescent="0.25">
      <c r="A359">
        <v>3.42</v>
      </c>
      <c r="B359">
        <v>3.15</v>
      </c>
      <c r="C359">
        <v>2.42</v>
      </c>
      <c r="D359" s="45">
        <f t="shared" si="98"/>
        <v>2.3081118774898712E-2</v>
      </c>
      <c r="E359" s="46">
        <f>IF(OR($A359="",$B359="",$C359=""),"",A359*'MPTO_working_3-way'!$I358)</f>
        <v>3.4989374262101536</v>
      </c>
      <c r="F359" s="47">
        <f>IF(OR($A359="",$B359="",$C359=""),"",B359*'MPTO_working_3-way'!$I358)</f>
        <v>3.222705524140931</v>
      </c>
      <c r="G359" s="48">
        <f>IF(OR($A359="",$B359="",$C359=""),"",C359*'MPTO_working_3-way'!$I358)</f>
        <v>2.4758563074352549</v>
      </c>
      <c r="H359" s="46">
        <f>IF(OR($A359="",$B359="",$C359=""),"",'MPTO_working_3-way'!E358)</f>
        <v>3.512420477418416</v>
      </c>
      <c r="I359" s="47">
        <f>IF(OR($A359="",$B359="",$C359=""),"",'MPTO_working_3-way'!F358)</f>
        <v>3.2282368849231409</v>
      </c>
      <c r="J359" s="48">
        <f>IF(OR($A359="",$B359="",$C359=""),"",'MPTO_working_3-way'!G358)</f>
        <v>2.4659122509321425</v>
      </c>
      <c r="K359" s="46">
        <f>IF(OR($A359="",$B359="",$C359=""),"",'OddsRatio_working_3-way'!H358)</f>
        <v>3.5058108341736931</v>
      </c>
      <c r="L359" s="47">
        <f>IF(OR($A359="",$B359="",$C359=""),"",'OddsRatio_working_3-way'!I358)</f>
        <v>3.2262368981295215</v>
      </c>
      <c r="M359" s="48">
        <f>IF(OR($A359="",$B359="",$C359=""),"",'OddsRatio_working_3-way'!J358)</f>
        <v>2.4703518117878698</v>
      </c>
      <c r="N359" s="49">
        <f t="shared" si="99"/>
        <v>28.580105277365362</v>
      </c>
      <c r="O359" s="50">
        <f t="shared" si="100"/>
        <v>31.029828586853824</v>
      </c>
      <c r="P359" s="50">
        <f t="shared" si="101"/>
        <v>40.390066135780806</v>
      </c>
      <c r="Q359" t="s">
        <v>59</v>
      </c>
      <c r="R359" t="s">
        <v>177</v>
      </c>
      <c r="S359" t="s">
        <v>474</v>
      </c>
      <c r="T359" s="52">
        <v>100</v>
      </c>
      <c r="U359" s="52">
        <f t="shared" si="89"/>
        <v>70.760233918128648</v>
      </c>
      <c r="V359" s="52">
        <f t="shared" si="90"/>
        <v>68.253968253968253</v>
      </c>
      <c r="W359" s="52">
        <f t="shared" si="91"/>
        <v>58.677685950413228</v>
      </c>
      <c r="X359" s="52">
        <f t="shared" si="92"/>
        <v>73.068345795618512</v>
      </c>
      <c r="Y359" s="52">
        <f t="shared" si="93"/>
        <v>70.562080131458131</v>
      </c>
      <c r="Z359" s="52">
        <f t="shared" si="94"/>
        <v>60.985797827903085</v>
      </c>
      <c r="AA359" s="52">
        <f t="shared" si="95"/>
        <v>-2.3081118774898641</v>
      </c>
      <c r="AB359" s="52">
        <f t="shared" si="96"/>
        <v>-2.3081118774898783</v>
      </c>
      <c r="AC359" s="52">
        <f t="shared" si="97"/>
        <v>-2.308111877489857</v>
      </c>
      <c r="AD359" s="53"/>
      <c r="AE359" s="53"/>
      <c r="AF359">
        <v>2.5499999999999998</v>
      </c>
      <c r="AG359">
        <v>1.57</v>
      </c>
      <c r="AH359" s="53" t="s">
        <v>485</v>
      </c>
      <c r="AI359" s="53"/>
    </row>
    <row r="360" spans="1:35" ht="15" x14ac:dyDescent="0.25">
      <c r="A360">
        <v>1.25</v>
      </c>
      <c r="B360">
        <v>6.88</v>
      </c>
      <c r="C360">
        <v>11.21</v>
      </c>
      <c r="D360" s="45">
        <f t="shared" si="98"/>
        <v>3.4554903221791333E-2</v>
      </c>
      <c r="E360" s="46">
        <f>IF(OR($A360="",$B360="",$C360=""),"",A360*'MPTO_working_3-way'!$I359)</f>
        <v>1.2931936290272392</v>
      </c>
      <c r="F360" s="47">
        <f>IF(OR($A360="",$B360="",$C360=""),"",B360*'MPTO_working_3-way'!$I359)</f>
        <v>7.1177377341659245</v>
      </c>
      <c r="G360" s="48">
        <f>IF(OR($A360="",$B360="",$C360=""),"",C360*'MPTO_working_3-way'!$I359)</f>
        <v>11.597360465116282</v>
      </c>
      <c r="H360" s="46">
        <f>IF(OR($A360="",$B360="",$C360=""),"",'MPTO_working_3-way'!E359)</f>
        <v>1.2682602543115755</v>
      </c>
      <c r="I360" s="47">
        <f>IF(OR($A360="",$B360="",$C360=""),"",'MPTO_working_3-way'!F359)</f>
        <v>7.4721362469061843</v>
      </c>
      <c r="J360" s="48">
        <f>IF(OR($A360="",$B360="",$C360=""),"",'MPTO_working_3-way'!G359)</f>
        <v>12.87203977088128</v>
      </c>
      <c r="K360" s="46">
        <f>IF(OR($A360="",$B360="",$C360=""),"",'OddsRatio_working_3-way'!H359)</f>
        <v>1.2749830898029446</v>
      </c>
      <c r="L360" s="47">
        <f>IF(OR($A360="",$B360="",$C360=""),"",'OddsRatio_working_3-way'!I359)</f>
        <v>7.4676022721652551</v>
      </c>
      <c r="M360" s="48">
        <f>IF(OR($A360="",$B360="",$C360=""),"",'OddsRatio_working_3-way'!J359)</f>
        <v>12.230309387552257</v>
      </c>
      <c r="N360" s="49">
        <f t="shared" si="99"/>
        <v>77.327940499692687</v>
      </c>
      <c r="O360" s="50">
        <f t="shared" si="100"/>
        <v>14.04940779427556</v>
      </c>
      <c r="P360" s="50">
        <f t="shared" si="101"/>
        <v>8.6226517060317427</v>
      </c>
      <c r="Q360" t="s">
        <v>114</v>
      </c>
      <c r="R360" t="s">
        <v>153</v>
      </c>
      <c r="S360" t="s">
        <v>474</v>
      </c>
      <c r="T360" s="52">
        <v>100</v>
      </c>
      <c r="U360" s="52">
        <f t="shared" si="89"/>
        <v>20</v>
      </c>
      <c r="V360" s="52">
        <f t="shared" si="90"/>
        <v>85.465116279069775</v>
      </c>
      <c r="W360" s="52">
        <f t="shared" si="91"/>
        <v>91.079393398751108</v>
      </c>
      <c r="X360" s="52">
        <f t="shared" si="92"/>
        <v>23.455490322179116</v>
      </c>
      <c r="Y360" s="52">
        <f t="shared" si="93"/>
        <v>88.920606601248892</v>
      </c>
      <c r="Z360" s="52">
        <f t="shared" si="94"/>
        <v>94.534883720930239</v>
      </c>
      <c r="AA360" s="52">
        <f t="shared" si="95"/>
        <v>-3.4554903221791164</v>
      </c>
      <c r="AB360" s="52">
        <f t="shared" si="96"/>
        <v>-3.4554903221791164</v>
      </c>
      <c r="AC360" s="52">
        <f t="shared" si="97"/>
        <v>-3.4554903221791307</v>
      </c>
      <c r="AF360">
        <v>1.33</v>
      </c>
      <c r="AG360">
        <v>3.48</v>
      </c>
      <c r="AH360" s="42" t="s">
        <v>486</v>
      </c>
    </row>
    <row r="361" spans="1:35" ht="15" x14ac:dyDescent="0.25">
      <c r="A361">
        <v>6.23</v>
      </c>
      <c r="B361">
        <v>3.34</v>
      </c>
      <c r="C361">
        <v>1.74</v>
      </c>
      <c r="D361" s="45">
        <f t="shared" si="98"/>
        <v>3.4627484942662434E-2</v>
      </c>
      <c r="E361" s="46">
        <f>IF(OR($A361="",$B361="",$C361=""),"",A361*'MPTO_working_3-way'!$I360)</f>
        <v>6.4457292311927876</v>
      </c>
      <c r="F361" s="47">
        <f>IF(OR($A361="",$B361="",$C361=""),"",B361*'MPTO_working_3-way'!$I360)</f>
        <v>3.4556557997084925</v>
      </c>
      <c r="G361" s="48">
        <f>IF(OR($A361="",$B361="",$C361=""),"",C361*'MPTO_working_3-way'!$I360)</f>
        <v>1.8002518238002325</v>
      </c>
      <c r="H361" s="46">
        <f>IF(OR($A361="",$B361="",$C361=""),"",'MPTO_working_3-way'!E360)</f>
        <v>6.7127091981814813</v>
      </c>
      <c r="I361" s="47">
        <f>IF(OR($A361="",$B361="",$C361=""),"",'MPTO_working_3-way'!F360)</f>
        <v>3.4739265858032216</v>
      </c>
      <c r="J361" s="48">
        <f>IF(OR($A361="",$B361="",$C361=""),"",'MPTO_working_3-way'!G360)</f>
        <v>1.7756622972883105</v>
      </c>
      <c r="K361" s="46">
        <f>IF(OR($A361="",$B361="",$C361=""),"",'OddsRatio_working_3-way'!H360)</f>
        <v>6.5490756055475048</v>
      </c>
      <c r="L361" s="47">
        <f>IF(OR($A361="",$B361="",$C361=""),"",'OddsRatio_working_3-way'!I360)</f>
        <v>3.4827604047765126</v>
      </c>
      <c r="M361" s="48">
        <f>IF(OR($A361="",$B361="",$C361=""),"",'OddsRatio_working_3-way'!J360)</f>
        <v>1.7851464527925727</v>
      </c>
      <c r="N361" s="49">
        <f t="shared" si="99"/>
        <v>15.514148424986651</v>
      </c>
      <c r="O361" s="50">
        <f t="shared" si="100"/>
        <v>28.938067271756541</v>
      </c>
      <c r="P361" s="50">
        <f t="shared" si="101"/>
        <v>55.547784303256812</v>
      </c>
      <c r="Q361" t="s">
        <v>464</v>
      </c>
      <c r="R361" t="s">
        <v>115</v>
      </c>
      <c r="S361" t="s">
        <v>474</v>
      </c>
      <c r="T361" s="52">
        <v>100</v>
      </c>
      <c r="U361" s="52">
        <f t="shared" si="89"/>
        <v>83.948635634028889</v>
      </c>
      <c r="V361" s="52">
        <f t="shared" si="90"/>
        <v>70.059880239520965</v>
      </c>
      <c r="W361" s="52">
        <f t="shared" si="91"/>
        <v>42.528735632183903</v>
      </c>
      <c r="X361" s="52">
        <f t="shared" si="92"/>
        <v>87.41138412829514</v>
      </c>
      <c r="Y361" s="52">
        <f t="shared" si="93"/>
        <v>73.522628733787201</v>
      </c>
      <c r="Z361" s="52">
        <f t="shared" si="94"/>
        <v>45.991484126450153</v>
      </c>
      <c r="AA361" s="52">
        <f t="shared" si="95"/>
        <v>-3.4627484942662505</v>
      </c>
      <c r="AB361" s="52">
        <f t="shared" si="96"/>
        <v>-3.4627484942662363</v>
      </c>
      <c r="AC361" s="52">
        <f t="shared" si="97"/>
        <v>-3.4627484942662505</v>
      </c>
      <c r="AF361">
        <v>2.4500000000000002</v>
      </c>
      <c r="AG361">
        <v>1.58</v>
      </c>
      <c r="AH361" s="42" t="s">
        <v>495</v>
      </c>
    </row>
    <row r="362" spans="1:35" ht="15" x14ac:dyDescent="0.25">
      <c r="A362">
        <v>2.02</v>
      </c>
      <c r="B362">
        <v>3.11</v>
      </c>
      <c r="C362">
        <v>4.59</v>
      </c>
      <c r="D362" s="45">
        <f t="shared" si="98"/>
        <v>3.4457837057900287E-2</v>
      </c>
      <c r="E362" s="46">
        <f>IF(OR($A362="",$B362="",$C362=""),"",A362*'MPTO_working_3-way'!$I361)</f>
        <v>2.0896048308569588</v>
      </c>
      <c r="F362" s="47">
        <f>IF(OR($A362="",$B362="",$C362=""),"",B362*'MPTO_working_3-way'!$I361)</f>
        <v>3.2171638732500698</v>
      </c>
      <c r="G362" s="48">
        <f>IF(OR($A362="",$B362="",$C362=""),"",C362*'MPTO_working_3-way'!$I361)</f>
        <v>4.7481614720957621</v>
      </c>
      <c r="H362" s="46">
        <f>IF(OR($A362="",$B362="",$C362=""),"",'MPTO_working_3-way'!E361)</f>
        <v>2.0679804771082031</v>
      </c>
      <c r="I362" s="47">
        <f>IF(OR($A362="",$B362="",$C362=""),"",'MPTO_working_3-way'!F361)</f>
        <v>3.2252086157684134</v>
      </c>
      <c r="J362" s="48">
        <f>IF(OR($A362="",$B362="",$C362=""),"",'MPTO_working_3-way'!G361)</f>
        <v>4.8454547521934401</v>
      </c>
      <c r="K362" s="46">
        <f>IF(OR($A362="",$B362="",$C362=""),"",'OddsRatio_working_3-way'!H361)</f>
        <v>2.0770048173828033</v>
      </c>
      <c r="L362" s="47">
        <f>IF(OR($A362="",$B362="",$C362=""),"",'OddsRatio_working_3-way'!I361)</f>
        <v>3.2279217300761904</v>
      </c>
      <c r="M362" s="48">
        <f>IF(OR($A362="",$B362="",$C362=""),"",'OddsRatio_working_3-way'!J361)</f>
        <v>4.7906346023571196</v>
      </c>
      <c r="N362" s="49">
        <f t="shared" si="99"/>
        <v>47.855938368494982</v>
      </c>
      <c r="O362" s="50">
        <f t="shared" si="100"/>
        <v>31.083278297221824</v>
      </c>
      <c r="P362" s="50">
        <f t="shared" si="101"/>
        <v>21.060783334283197</v>
      </c>
      <c r="Q362" t="s">
        <v>161</v>
      </c>
      <c r="R362" t="s">
        <v>116</v>
      </c>
      <c r="S362" t="s">
        <v>474</v>
      </c>
      <c r="T362" s="52">
        <v>100</v>
      </c>
      <c r="U362" s="52">
        <f t="shared" si="89"/>
        <v>50.495049504950494</v>
      </c>
      <c r="V362" s="52">
        <f t="shared" si="90"/>
        <v>67.845659163987136</v>
      </c>
      <c r="W362" s="52">
        <f t="shared" si="91"/>
        <v>78.213507625272342</v>
      </c>
      <c r="X362" s="52">
        <f t="shared" si="92"/>
        <v>53.940833210740536</v>
      </c>
      <c r="Y362" s="52">
        <f t="shared" si="93"/>
        <v>71.291442869777171</v>
      </c>
      <c r="Z362" s="52">
        <f t="shared" si="94"/>
        <v>81.659291331062363</v>
      </c>
      <c r="AA362" s="52">
        <f t="shared" si="95"/>
        <v>-3.445783705790042</v>
      </c>
      <c r="AB362" s="52">
        <f t="shared" si="96"/>
        <v>-3.4457837057900349</v>
      </c>
      <c r="AC362" s="52">
        <f t="shared" si="97"/>
        <v>-3.4457837057900207</v>
      </c>
      <c r="AF362">
        <v>2.71</v>
      </c>
      <c r="AG362">
        <v>1.49</v>
      </c>
      <c r="AH362" s="42" t="s">
        <v>483</v>
      </c>
    </row>
    <row r="363" spans="1:35" ht="15" x14ac:dyDescent="0.25">
      <c r="A363">
        <v>2.36</v>
      </c>
      <c r="B363">
        <v>3.09</v>
      </c>
      <c r="C363">
        <v>3.5</v>
      </c>
      <c r="D363" s="45">
        <f t="shared" si="98"/>
        <v>3.306769474286364E-2</v>
      </c>
      <c r="E363" s="46">
        <f>IF(OR($A363="",$B363="",$C363=""),"",A363*'MPTO_working_3-way'!$I362)</f>
        <v>2.438039759593158</v>
      </c>
      <c r="F363" s="47">
        <f>IF(OR($A363="",$B363="",$C363=""),"",B363*'MPTO_working_3-way'!$I362)</f>
        <v>3.1921791767554484</v>
      </c>
      <c r="G363" s="48">
        <f>IF(OR($A363="",$B363="",$C363=""),"",C363*'MPTO_working_3-way'!$I362)</f>
        <v>3.615736931600023</v>
      </c>
      <c r="H363" s="46">
        <f>IF(OR($A363="",$B363="",$C363=""),"",'MPTO_working_3-way'!E362)</f>
        <v>2.4230309167431416</v>
      </c>
      <c r="I363" s="47">
        <f>IF(OR($A363="",$B363="",$C363=""),"",'MPTO_working_3-way'!F362)</f>
        <v>3.1989555481283429</v>
      </c>
      <c r="J363" s="48">
        <f>IF(OR($A363="",$B363="",$C363=""),"",'MPTO_working_3-way'!G362)</f>
        <v>3.6404446303938549</v>
      </c>
      <c r="K363" s="46">
        <f>IF(OR($A363="",$B363="",$C363=""),"",'OddsRatio_working_3-way'!H362)</f>
        <v>2.4296567781736584</v>
      </c>
      <c r="L363" s="47">
        <f>IF(OR($A363="",$B363="",$C363=""),"",'OddsRatio_working_3-way'!I362)</f>
        <v>3.1970460782227552</v>
      </c>
      <c r="M363" s="48">
        <f>IF(OR($A363="",$B363="",$C363=""),"",'OddsRatio_working_3-way'!J362)</f>
        <v>3.6280455481133433</v>
      </c>
      <c r="N363" s="49">
        <f t="shared" si="99"/>
        <v>41.016558325811417</v>
      </c>
      <c r="O363" s="50">
        <f t="shared" si="100"/>
        <v>31.326562345927162</v>
      </c>
      <c r="P363" s="50">
        <f t="shared" si="101"/>
        <v>27.656879328261407</v>
      </c>
      <c r="Q363" t="s">
        <v>119</v>
      </c>
      <c r="R363" t="s">
        <v>121</v>
      </c>
      <c r="S363" t="s">
        <v>474</v>
      </c>
      <c r="T363" s="52">
        <v>100</v>
      </c>
      <c r="U363" s="52">
        <f t="shared" si="89"/>
        <v>57.627118644067799</v>
      </c>
      <c r="V363" s="52">
        <f t="shared" si="90"/>
        <v>67.637540453074436</v>
      </c>
      <c r="W363" s="52">
        <f t="shared" si="91"/>
        <v>71.428571428571431</v>
      </c>
      <c r="X363" s="52">
        <f t="shared" si="92"/>
        <v>60.93388811835414</v>
      </c>
      <c r="Y363" s="52">
        <f t="shared" si="93"/>
        <v>70.944309927360777</v>
      </c>
      <c r="Z363" s="52">
        <f t="shared" si="94"/>
        <v>74.735340902857786</v>
      </c>
      <c r="AA363" s="52">
        <f t="shared" si="95"/>
        <v>-3.3067694742863409</v>
      </c>
      <c r="AB363" s="52">
        <f t="shared" si="96"/>
        <v>-3.3067694742863409</v>
      </c>
      <c r="AC363" s="52">
        <f t="shared" si="97"/>
        <v>-3.3067694742863551</v>
      </c>
      <c r="AF363">
        <v>2.95</v>
      </c>
      <c r="AG363">
        <v>1.42</v>
      </c>
      <c r="AH363" s="42" t="s">
        <v>487</v>
      </c>
    </row>
    <row r="364" spans="1:35" ht="15" x14ac:dyDescent="0.25">
      <c r="A364">
        <v>2</v>
      </c>
      <c r="B364">
        <v>3.53</v>
      </c>
      <c r="C364">
        <v>4</v>
      </c>
      <c r="D364" s="45">
        <f t="shared" si="98"/>
        <v>3.3286118980170087E-2</v>
      </c>
      <c r="E364" s="46">
        <f>IF(OR($A364="",$B364="",$C364=""),"",A364*'MPTO_working_3-way'!$I363)</f>
        <v>2.0665722379603402</v>
      </c>
      <c r="F364" s="47">
        <f>IF(OR($A364="",$B364="",$C364=""),"",B364*'MPTO_working_3-way'!$I363)</f>
        <v>3.6475000000000004</v>
      </c>
      <c r="G364" s="48">
        <f>IF(OR($A364="",$B364="",$C364=""),"",C364*'MPTO_working_3-way'!$I363)</f>
        <v>4.1331444759206803</v>
      </c>
      <c r="H364" s="46">
        <f>IF(OR($A364="",$B364="",$C364=""),"",'MPTO_working_3-way'!E363)</f>
        <v>2.0453887011105749</v>
      </c>
      <c r="I364" s="47">
        <f>IF(OR($A364="",$B364="",$C364=""),"",'MPTO_working_3-way'!F363)</f>
        <v>3.6738941890719867</v>
      </c>
      <c r="J364" s="48">
        <f>IF(OR($A364="",$B364="",$C364=""),"",'MPTO_working_3-way'!G363)</f>
        <v>4.1857707509881426</v>
      </c>
      <c r="K364" s="46">
        <f>IF(OR($A364="",$B364="",$C364=""),"",'OddsRatio_working_3-way'!H363)</f>
        <v>2.053757327485247</v>
      </c>
      <c r="L364" s="47">
        <f>IF(OR($A364="",$B364="",$C364=""),"",'OddsRatio_working_3-way'!I363)</f>
        <v>3.6660060385376756</v>
      </c>
      <c r="M364" s="48">
        <f>IF(OR($A364="",$B364="",$C364=""),"",'OddsRatio_working_3-way'!J363)</f>
        <v>4.1612719824557409</v>
      </c>
      <c r="N364" s="49">
        <f t="shared" si="99"/>
        <v>48.389307745030834</v>
      </c>
      <c r="O364" s="50">
        <f t="shared" si="100"/>
        <v>27.416038382453735</v>
      </c>
      <c r="P364" s="50">
        <f t="shared" si="101"/>
        <v>24.194653872515417</v>
      </c>
      <c r="Q364" t="s">
        <v>465</v>
      </c>
      <c r="R364" t="s">
        <v>466</v>
      </c>
      <c r="S364" t="s">
        <v>474</v>
      </c>
      <c r="T364" s="52">
        <v>100</v>
      </c>
      <c r="U364" s="52">
        <f t="shared" si="89"/>
        <v>50</v>
      </c>
      <c r="V364" s="52">
        <f t="shared" si="90"/>
        <v>71.671388101982998</v>
      </c>
      <c r="W364" s="52">
        <f t="shared" si="91"/>
        <v>75</v>
      </c>
      <c r="X364" s="52">
        <f t="shared" si="92"/>
        <v>53.328611898016995</v>
      </c>
      <c r="Y364" s="52">
        <f t="shared" si="93"/>
        <v>75</v>
      </c>
      <c r="Z364" s="52">
        <f t="shared" si="94"/>
        <v>78.328611898017002</v>
      </c>
      <c r="AA364" s="52">
        <f t="shared" si="95"/>
        <v>-3.3286118980169945</v>
      </c>
      <c r="AB364" s="52">
        <f t="shared" si="96"/>
        <v>-3.3286118980170016</v>
      </c>
      <c r="AC364" s="52">
        <f t="shared" si="97"/>
        <v>-3.3286118980170016</v>
      </c>
      <c r="AF364">
        <v>2.36</v>
      </c>
      <c r="AG364">
        <v>1.63</v>
      </c>
      <c r="AH364" s="42" t="s">
        <v>484</v>
      </c>
    </row>
    <row r="365" spans="1:35" ht="15" x14ac:dyDescent="0.25">
      <c r="A365">
        <v>1.96</v>
      </c>
      <c r="B365">
        <v>3.25</v>
      </c>
      <c r="C365">
        <v>4.58</v>
      </c>
      <c r="D365" s="45">
        <f t="shared" si="98"/>
        <v>3.6237000678672526E-2</v>
      </c>
      <c r="E365" s="46">
        <f>IF(OR($A365="",$B365="",$C365=""),"",A365*'MPTO_working_3-way'!$I364)</f>
        <v>2.0310245213301981</v>
      </c>
      <c r="F365" s="47">
        <f>IF(OR($A365="",$B365="",$C365=""),"",B365*'MPTO_working_3-way'!$I364)</f>
        <v>3.3677702522056858</v>
      </c>
      <c r="G365" s="48">
        <f>IF(OR($A365="",$B365="",$C365=""),"",C365*'MPTO_working_3-way'!$I364)</f>
        <v>4.7459654631083206</v>
      </c>
      <c r="H365" s="46">
        <f>IF(OR($A365="",$B365="",$C365=""),"",'MPTO_working_3-way'!E364)</f>
        <v>2.0075279027840853</v>
      </c>
      <c r="I365" s="47">
        <f>IF(OR($A365="",$B365="",$C365=""),"",'MPTO_working_3-way'!F364)</f>
        <v>3.3827976438940679</v>
      </c>
      <c r="J365" s="48">
        <f>IF(OR($A365="",$B365="",$C365=""),"",'MPTO_working_3-way'!G364)</f>
        <v>4.8482119117256044</v>
      </c>
      <c r="K365" s="46">
        <f>IF(OR($A365="",$B365="",$C365=""),"",'OddsRatio_working_3-way'!H364)</f>
        <v>2.0169775119194782</v>
      </c>
      <c r="L365" s="47">
        <f>IF(OR($A365="",$B365="",$C365=""),"",'OddsRatio_working_3-way'!I364)</f>
        <v>3.3835410435612778</v>
      </c>
      <c r="M365" s="48">
        <f>IF(OR($A365="",$B365="",$C365=""),"",'OddsRatio_working_3-way'!J364)</f>
        <v>4.7924786381997224</v>
      </c>
      <c r="N365" s="49">
        <f t="shared" si="99"/>
        <v>49.236234693270006</v>
      </c>
      <c r="O365" s="50">
        <f t="shared" si="100"/>
        <v>29.693236922710526</v>
      </c>
      <c r="P365" s="50">
        <f t="shared" si="101"/>
        <v>21.070528384019475</v>
      </c>
      <c r="Q365" t="s">
        <v>157</v>
      </c>
      <c r="R365" t="s">
        <v>163</v>
      </c>
      <c r="S365" t="s">
        <v>474</v>
      </c>
      <c r="T365" s="52">
        <v>100</v>
      </c>
      <c r="U365" s="52">
        <f t="shared" si="89"/>
        <v>48.979591836734699</v>
      </c>
      <c r="V365" s="52">
        <f t="shared" si="90"/>
        <v>69.230769230769241</v>
      </c>
      <c r="W365" s="52">
        <f t="shared" si="91"/>
        <v>78.165938864628828</v>
      </c>
      <c r="X365" s="52">
        <f t="shared" si="92"/>
        <v>52.60329190460196</v>
      </c>
      <c r="Y365" s="52">
        <f t="shared" si="93"/>
        <v>72.854469298636488</v>
      </c>
      <c r="Z365" s="52">
        <f t="shared" si="94"/>
        <v>81.789638932496075</v>
      </c>
      <c r="AA365" s="52">
        <f t="shared" si="95"/>
        <v>-3.6237000678672615</v>
      </c>
      <c r="AB365" s="52">
        <f t="shared" si="96"/>
        <v>-3.6237000678672473</v>
      </c>
      <c r="AC365" s="52">
        <f t="shared" si="97"/>
        <v>-3.6237000678672473</v>
      </c>
      <c r="AF365">
        <v>2.75</v>
      </c>
      <c r="AG365">
        <v>1.48</v>
      </c>
      <c r="AH365" s="42" t="s">
        <v>486</v>
      </c>
    </row>
    <row r="366" spans="1:35" ht="15" x14ac:dyDescent="0.25">
      <c r="A366">
        <v>2.2000000000000002</v>
      </c>
      <c r="B366">
        <v>3.34</v>
      </c>
      <c r="C366">
        <v>3.49</v>
      </c>
      <c r="D366" s="45">
        <f t="shared" si="98"/>
        <v>4.0479603439643075E-2</v>
      </c>
      <c r="E366" s="46">
        <f>IF(OR($A366="",$B366="",$C366=""),"",A366*'MPTO_working_3-way'!$I365)</f>
        <v>2.2890551275672149</v>
      </c>
      <c r="F366" s="47">
        <f>IF(OR($A366="",$B366="",$C366=""),"",B366*'MPTO_working_3-way'!$I365)</f>
        <v>3.4752018754884078</v>
      </c>
      <c r="G366" s="48">
        <f>IF(OR($A366="",$B366="",$C366=""),"",C366*'MPTO_working_3-way'!$I365)</f>
        <v>3.6312738160043545</v>
      </c>
      <c r="H366" s="46">
        <f>IF(OR($A366="",$B366="",$C366=""),"",'MPTO_working_3-way'!E365)</f>
        <v>2.267305046723243</v>
      </c>
      <c r="I366" s="47">
        <f>IF(OR($A366="",$B366="",$C366=""),"",'MPTO_working_3-way'!F365)</f>
        <v>3.4976286511316634</v>
      </c>
      <c r="J366" s="48">
        <f>IF(OR($A366="",$B366="",$C366=""),"",'MPTO_working_3-way'!G365)</f>
        <v>3.6624703892997776</v>
      </c>
      <c r="K366" s="46">
        <f>IF(OR($A366="",$B366="",$C366=""),"",'OddsRatio_working_3-way'!H365)</f>
        <v>2.2763799880942193</v>
      </c>
      <c r="L366" s="47">
        <f>IF(OR($A366="",$B366="",$C366=""),"",'OddsRatio_working_3-way'!I365)</f>
        <v>3.4889409767837267</v>
      </c>
      <c r="M366" s="48">
        <f>IF(OR($A366="",$B366="",$C366=""),"",'OddsRatio_working_3-way'!J365)</f>
        <v>3.6484884752955051</v>
      </c>
      <c r="N366" s="49">
        <f t="shared" si="99"/>
        <v>43.686147526852707</v>
      </c>
      <c r="O366" s="50">
        <f t="shared" si="100"/>
        <v>28.775306754214363</v>
      </c>
      <c r="P366" s="50">
        <f t="shared" si="101"/>
        <v>27.538545718932937</v>
      </c>
      <c r="Q366" t="s">
        <v>467</v>
      </c>
      <c r="R366" t="s">
        <v>64</v>
      </c>
      <c r="S366" t="s">
        <v>474</v>
      </c>
      <c r="T366" s="52">
        <v>100</v>
      </c>
      <c r="U366" s="52">
        <f t="shared" si="89"/>
        <v>54.545454545454554</v>
      </c>
      <c r="V366" s="52">
        <f t="shared" si="90"/>
        <v>70.059880239520965</v>
      </c>
      <c r="W366" s="52">
        <f t="shared" si="91"/>
        <v>71.346704871060169</v>
      </c>
      <c r="X366" s="52">
        <f t="shared" si="92"/>
        <v>58.593414889418874</v>
      </c>
      <c r="Y366" s="52">
        <f t="shared" si="93"/>
        <v>74.10784058348527</v>
      </c>
      <c r="Z366" s="52">
        <f t="shared" si="94"/>
        <v>75.394665215024489</v>
      </c>
      <c r="AA366" s="52">
        <f t="shared" si="95"/>
        <v>-4.0479603439643199</v>
      </c>
      <c r="AB366" s="52">
        <f t="shared" si="96"/>
        <v>-4.0479603439643057</v>
      </c>
      <c r="AC366" s="52">
        <f t="shared" si="97"/>
        <v>-4.0479603439643199</v>
      </c>
      <c r="AF366">
        <v>1.93</v>
      </c>
      <c r="AG366">
        <v>1.92</v>
      </c>
      <c r="AH366" s="42" t="s">
        <v>485</v>
      </c>
    </row>
    <row r="367" spans="1:35" ht="15" x14ac:dyDescent="0.25">
      <c r="A367">
        <v>2.3199999999999998</v>
      </c>
      <c r="B367">
        <v>4.09</v>
      </c>
      <c r="C367">
        <v>2.75</v>
      </c>
      <c r="D367" s="45">
        <f t="shared" si="98"/>
        <v>3.9169623901096795E-2</v>
      </c>
      <c r="E367" s="46">
        <f>IF(OR($A367="",$B367="",$C367=""),"",A367*'MPTO_working_3-way'!$I366)</f>
        <v>2.4108735274505446</v>
      </c>
      <c r="F367" s="47">
        <f>IF(OR($A367="",$B367="",$C367=""),"",B367*'MPTO_working_3-way'!$I366)</f>
        <v>4.2502037617554853</v>
      </c>
      <c r="G367" s="48">
        <f>IF(OR($A367="",$B367="",$C367=""),"",C367*'MPTO_working_3-way'!$I366)</f>
        <v>2.8577164657280161</v>
      </c>
      <c r="H367" s="46">
        <f>IF(OR($A367="",$B367="",$C367=""),"",'MPTO_working_3-way'!E366)</f>
        <v>2.3924707521912936</v>
      </c>
      <c r="I367" s="47">
        <f>IF(OR($A367="",$B367="",$C367=""),"",'MPTO_working_3-way'!F366)</f>
        <v>4.3207325352275925</v>
      </c>
      <c r="J367" s="48">
        <f>IF(OR($A367="",$B367="",$C367=""),"",'MPTO_working_3-way'!G366)</f>
        <v>2.8524174418731758</v>
      </c>
      <c r="K367" s="46">
        <f>IF(OR($A367="",$B367="",$C367=""),"",'OddsRatio_working_3-way'!H366)</f>
        <v>2.4012788073256686</v>
      </c>
      <c r="L367" s="47">
        <f>IF(OR($A367="",$B367="",$C367=""),"",'OddsRatio_working_3-way'!I366)</f>
        <v>4.2802662989669056</v>
      </c>
      <c r="M367" s="48">
        <f>IF(OR($A367="",$B367="",$C367=""),"",'OddsRatio_working_3-way'!J366)</f>
        <v>2.857755994560546</v>
      </c>
      <c r="N367" s="49">
        <f t="shared" si="99"/>
        <v>41.478741568724345</v>
      </c>
      <c r="O367" s="50">
        <f t="shared" si="100"/>
        <v>23.528283726024572</v>
      </c>
      <c r="P367" s="50">
        <f t="shared" si="101"/>
        <v>34.992974705251086</v>
      </c>
      <c r="Q367" t="s">
        <v>128</v>
      </c>
      <c r="R367" t="s">
        <v>166</v>
      </c>
      <c r="S367" t="s">
        <v>474</v>
      </c>
      <c r="T367" s="52">
        <v>100</v>
      </c>
      <c r="U367" s="52">
        <f t="shared" si="89"/>
        <v>56.896551724137922</v>
      </c>
      <c r="V367" s="52">
        <f t="shared" si="90"/>
        <v>75.550122249388764</v>
      </c>
      <c r="W367" s="52">
        <f t="shared" si="91"/>
        <v>63.63636363636364</v>
      </c>
      <c r="X367" s="52">
        <f t="shared" si="92"/>
        <v>60.81351411424761</v>
      </c>
      <c r="Y367" s="52">
        <f t="shared" si="93"/>
        <v>79.467084639498438</v>
      </c>
      <c r="Z367" s="52">
        <f t="shared" si="94"/>
        <v>67.553326026473329</v>
      </c>
      <c r="AA367" s="52">
        <f t="shared" si="95"/>
        <v>-3.9169623901096884</v>
      </c>
      <c r="AB367" s="52">
        <f t="shared" si="96"/>
        <v>-3.9169623901096742</v>
      </c>
      <c r="AC367" s="52">
        <f t="shared" si="97"/>
        <v>-3.9169623901096884</v>
      </c>
      <c r="AF367">
        <v>1.71</v>
      </c>
      <c r="AG367">
        <v>2.17</v>
      </c>
      <c r="AH367" s="42" t="s">
        <v>482</v>
      </c>
    </row>
    <row r="368" spans="1:35" ht="15" x14ac:dyDescent="0.25">
      <c r="A368">
        <v>1.61</v>
      </c>
      <c r="B368">
        <v>4</v>
      </c>
      <c r="C368">
        <v>5.83</v>
      </c>
      <c r="D368" s="45">
        <f t="shared" si="98"/>
        <v>4.2644599043286435E-2</v>
      </c>
      <c r="E368" s="46">
        <f>IF(OR($A368="",$B368="",$C368=""),"",A368*'MPTO_working_3-way'!$I367)</f>
        <v>1.6786578044596914</v>
      </c>
      <c r="F368" s="47">
        <f>IF(OR($A368="",$B368="",$C368=""),"",B368*'MPTO_working_3-way'!$I367)</f>
        <v>4.1705783961731457</v>
      </c>
      <c r="G368" s="48">
        <f>IF(OR($A368="",$B368="",$C368=""),"",C368*'MPTO_working_3-way'!$I367)</f>
        <v>6.0786180124223597</v>
      </c>
      <c r="H368" s="46">
        <f>IF(OR($A368="",$B368="",$C368=""),"",'MPTO_working_3-way'!E367)</f>
        <v>1.6477093692262457</v>
      </c>
      <c r="I368" s="47">
        <f>IF(OR($A368="",$B368="",$C368=""),"",'MPTO_working_3-way'!F367)</f>
        <v>4.2411494928043734</v>
      </c>
      <c r="J368" s="48">
        <f>IF(OR($A368="",$B368="",$C368=""),"",'MPTO_working_3-way'!G367)</f>
        <v>6.3568054450332694</v>
      </c>
      <c r="K368" s="46">
        <f>IF(OR($A368="",$B368="",$C368=""),"",'OddsRatio_working_3-way'!H367)</f>
        <v>1.6582767873471627</v>
      </c>
      <c r="L368" s="47">
        <f>IF(OR($A368="",$B368="",$C368=""),"",'OddsRatio_working_3-way'!I367)</f>
        <v>4.2374268230188319</v>
      </c>
      <c r="M368" s="48">
        <f>IF(OR($A368="",$B368="",$C368=""),"",'OddsRatio_working_3-way'!J367)</f>
        <v>6.2122571850603183</v>
      </c>
      <c r="N368" s="49">
        <f t="shared" si="99"/>
        <v>59.571402661298769</v>
      </c>
      <c r="O368" s="50">
        <f t="shared" si="100"/>
        <v>23.977489571172754</v>
      </c>
      <c r="P368" s="50">
        <f t="shared" si="101"/>
        <v>16.451107767528477</v>
      </c>
      <c r="Q368" t="s">
        <v>66</v>
      </c>
      <c r="R368" t="s">
        <v>168</v>
      </c>
      <c r="S368" t="s">
        <v>474</v>
      </c>
      <c r="T368" s="52">
        <v>100</v>
      </c>
      <c r="U368" s="52">
        <f t="shared" si="89"/>
        <v>37.888198757763973</v>
      </c>
      <c r="V368" s="52">
        <f t="shared" si="90"/>
        <v>75</v>
      </c>
      <c r="W368" s="52">
        <f t="shared" si="91"/>
        <v>82.847341337907366</v>
      </c>
      <c r="X368" s="52">
        <f t="shared" si="92"/>
        <v>42.152658662092627</v>
      </c>
      <c r="Y368" s="52">
        <f t="shared" si="93"/>
        <v>79.264459904328646</v>
      </c>
      <c r="Z368" s="52">
        <f t="shared" si="94"/>
        <v>87.111801242236027</v>
      </c>
      <c r="AA368" s="52">
        <f t="shared" si="95"/>
        <v>-4.2644599043286533</v>
      </c>
      <c r="AB368" s="52">
        <f t="shared" si="96"/>
        <v>-4.2644599043286462</v>
      </c>
      <c r="AC368" s="52">
        <f t="shared" si="97"/>
        <v>-4.2644599043286604</v>
      </c>
      <c r="AF368">
        <v>1.56</v>
      </c>
      <c r="AG368">
        <v>2.48</v>
      </c>
      <c r="AH368" s="42" t="s">
        <v>484</v>
      </c>
    </row>
    <row r="369" spans="1:35" ht="15" x14ac:dyDescent="0.25">
      <c r="A369">
        <v>3.8</v>
      </c>
      <c r="B369">
        <v>3.28</v>
      </c>
      <c r="C369">
        <v>2.12</v>
      </c>
      <c r="D369" s="45">
        <f t="shared" si="98"/>
        <v>3.9734056724876954E-2</v>
      </c>
      <c r="E369" s="46">
        <f>IF(OR($A369="",$B369="",$C369=""),"",A369*'MPTO_working_3-way'!$I368)</f>
        <v>3.9509894155545324</v>
      </c>
      <c r="F369" s="47">
        <f>IF(OR($A369="",$B369="",$C369=""),"",B369*'MPTO_working_3-way'!$I368)</f>
        <v>3.4103277060575961</v>
      </c>
      <c r="G369" s="48">
        <f>IF(OR($A369="",$B369="",$C369=""),"",C369*'MPTO_working_3-way'!$I368)</f>
        <v>2.2042362002567391</v>
      </c>
      <c r="H369" s="46">
        <f>IF(OR($A369="",$B369="",$C369=""),"",'MPTO_working_3-way'!E368)</f>
        <v>4.0013891356668649</v>
      </c>
      <c r="I369" s="47">
        <f>IF(OR($A369="",$B369="",$C369=""),"",'MPTO_working_3-way'!F368)</f>
        <v>3.4289629588616348</v>
      </c>
      <c r="J369" s="48">
        <f>IF(OR($A369="",$B369="",$C369=""),"",'MPTO_working_3-way'!G368)</f>
        <v>2.1812466430099762</v>
      </c>
      <c r="K369" s="46">
        <f>IF(OR($A369="",$B369="",$C369=""),"",'OddsRatio_working_3-way'!H368)</f>
        <v>3.9767462604883361</v>
      </c>
      <c r="L369" s="47">
        <f>IF(OR($A369="",$B369="",$C369=""),"",'OddsRatio_working_3-way'!I368)</f>
        <v>3.423921954969074</v>
      </c>
      <c r="M369" s="48">
        <f>IF(OR($A369="",$B369="",$C369=""),"",'OddsRatio_working_3-way'!J368)</f>
        <v>2.1906985041953346</v>
      </c>
      <c r="N369" s="49">
        <f t="shared" si="99"/>
        <v>25.310115893075537</v>
      </c>
      <c r="O369" s="50">
        <f t="shared" si="100"/>
        <v>29.322695241977758</v>
      </c>
      <c r="P369" s="50">
        <f t="shared" si="101"/>
        <v>45.367188864946719</v>
      </c>
      <c r="Q369" t="s">
        <v>468</v>
      </c>
      <c r="R369" t="s">
        <v>469</v>
      </c>
      <c r="S369" t="s">
        <v>475</v>
      </c>
      <c r="T369" s="52">
        <v>100</v>
      </c>
      <c r="U369" s="52">
        <f t="shared" si="89"/>
        <v>73.68421052631578</v>
      </c>
      <c r="V369" s="52">
        <f t="shared" si="90"/>
        <v>69.512195121951223</v>
      </c>
      <c r="W369" s="52">
        <f t="shared" si="91"/>
        <v>52.830188679245275</v>
      </c>
      <c r="X369" s="52">
        <f t="shared" si="92"/>
        <v>77.657616198803495</v>
      </c>
      <c r="Y369" s="52">
        <f t="shared" si="93"/>
        <v>73.485600794438923</v>
      </c>
      <c r="Z369" s="52">
        <f t="shared" si="94"/>
        <v>56.80359435173299</v>
      </c>
      <c r="AA369" s="52">
        <f t="shared" si="95"/>
        <v>-3.9734056724877149</v>
      </c>
      <c r="AB369" s="52">
        <f t="shared" si="96"/>
        <v>-3.9734056724877007</v>
      </c>
      <c r="AC369" s="52">
        <f t="shared" si="97"/>
        <v>-3.9734056724877149</v>
      </c>
      <c r="AF369">
        <v>2.4500000000000002</v>
      </c>
      <c r="AG369">
        <v>1.57</v>
      </c>
    </row>
    <row r="370" spans="1:35" ht="15" x14ac:dyDescent="0.25">
      <c r="A370">
        <v>2.31</v>
      </c>
      <c r="B370">
        <v>2.93</v>
      </c>
      <c r="C370">
        <v>3.62</v>
      </c>
      <c r="D370" s="45">
        <f t="shared" si="98"/>
        <v>5.0440455150729813E-2</v>
      </c>
      <c r="E370" s="46">
        <f>IF(OR($A370="",$B370="",$C370=""),"",A370*'MPTO_working_3-way'!$I369)</f>
        <v>2.426517451398186</v>
      </c>
      <c r="F370" s="47">
        <f>IF(OR($A370="",$B370="",$C370=""),"",B370*'MPTO_working_3-way'!$I369)</f>
        <v>3.0777905335916387</v>
      </c>
      <c r="G370" s="48">
        <f>IF(OR($A370="",$B370="",$C370=""),"",C370*'MPTO_working_3-way'!$I369)</f>
        <v>3.8025944476456419</v>
      </c>
      <c r="H370" s="46">
        <f>IF(OR($A370="",$B370="",$C370=""),"",'MPTO_working_3-way'!E369)</f>
        <v>2.4033438327415304</v>
      </c>
      <c r="I370" s="47">
        <f>IF(OR($A370="",$B370="",$C370=""),"",'MPTO_working_3-way'!F369)</f>
        <v>3.08182134009561</v>
      </c>
      <c r="J370" s="48">
        <f>IF(OR($A370="",$B370="",$C370=""),"",'MPTO_working_3-way'!G369)</f>
        <v>3.8546101362385925</v>
      </c>
      <c r="K370" s="46">
        <f>IF(OR($A370="",$B370="",$C370=""),"",'OddsRatio_working_3-way'!H369)</f>
        <v>2.4136099096135224</v>
      </c>
      <c r="L370" s="47">
        <f>IF(OR($A370="",$B370="",$C370=""),"",'OddsRatio_working_3-way'!I369)</f>
        <v>3.0826466607283205</v>
      </c>
      <c r="M370" s="48">
        <f>IF(OR($A370="",$B370="",$C370=""),"",'OddsRatio_working_3-way'!J369)</f>
        <v>3.8272198192270448</v>
      </c>
      <c r="N370" s="49">
        <f t="shared" si="99"/>
        <v>41.211325285288552</v>
      </c>
      <c r="O370" s="50">
        <f t="shared" si="100"/>
        <v>32.490840071336706</v>
      </c>
      <c r="P370" s="50">
        <f t="shared" si="101"/>
        <v>26.297834643374742</v>
      </c>
      <c r="Q370" t="s">
        <v>470</v>
      </c>
      <c r="R370" t="s">
        <v>471</v>
      </c>
      <c r="S370" t="s">
        <v>475</v>
      </c>
      <c r="T370" s="52">
        <v>100</v>
      </c>
      <c r="U370" s="52">
        <f t="shared" si="89"/>
        <v>56.709956709956707</v>
      </c>
      <c r="V370" s="52">
        <f t="shared" si="90"/>
        <v>65.870307167235495</v>
      </c>
      <c r="W370" s="52">
        <f t="shared" si="91"/>
        <v>72.375690607734811</v>
      </c>
      <c r="X370" s="52">
        <f t="shared" si="92"/>
        <v>61.754002225029694</v>
      </c>
      <c r="Y370" s="52">
        <f t="shared" si="93"/>
        <v>70.914352682308476</v>
      </c>
      <c r="Z370" s="52">
        <f t="shared" si="94"/>
        <v>77.419736122807791</v>
      </c>
      <c r="AA370" s="52">
        <f t="shared" si="95"/>
        <v>-5.0440455150729875</v>
      </c>
      <c r="AB370" s="52">
        <f t="shared" si="96"/>
        <v>-5.0440455150729804</v>
      </c>
      <c r="AC370" s="52">
        <f t="shared" si="97"/>
        <v>-5.0440455150729804</v>
      </c>
      <c r="AF370">
        <v>2.3199999999999998</v>
      </c>
      <c r="AG370">
        <v>1.61</v>
      </c>
    </row>
    <row r="371" spans="1:35" ht="15" x14ac:dyDescent="0.25">
      <c r="A371">
        <v>2.88</v>
      </c>
      <c r="B371">
        <v>3.13</v>
      </c>
      <c r="C371">
        <v>2.73</v>
      </c>
      <c r="D371" s="45">
        <f t="shared" si="98"/>
        <v>3.3011406413962385E-2</v>
      </c>
      <c r="E371" s="46">
        <f>IF(OR($A371="",$B371="",$C371=""),"",A371*'MPTO_working_3-way'!$I370)</f>
        <v>2.9750728504722117</v>
      </c>
      <c r="F371" s="47">
        <f>IF(OR($A371="",$B371="",$C371=""),"",B371*'MPTO_working_3-way'!$I370)</f>
        <v>3.2333257020757022</v>
      </c>
      <c r="G371" s="48">
        <f>IF(OR($A371="",$B371="",$C371=""),"",C371*'MPTO_working_3-way'!$I370)</f>
        <v>2.8201211395101171</v>
      </c>
      <c r="H371" s="46">
        <f>IF(OR($A371="",$B371="",$C371=""),"",'MPTO_working_3-way'!E370)</f>
        <v>2.9742570313353571</v>
      </c>
      <c r="I371" s="47">
        <f>IF(OR($A371="",$B371="",$C371=""),"",'MPTO_working_3-way'!F370)</f>
        <v>3.2416485369890213</v>
      </c>
      <c r="J371" s="48">
        <f>IF(OR($A371="",$B371="",$C371=""),"",'MPTO_working_3-way'!G370)</f>
        <v>2.8145501557481332</v>
      </c>
      <c r="K371" s="46">
        <f>IF(OR($A371="",$B371="",$C371=""),"",'OddsRatio_working_3-way'!H370)</f>
        <v>2.9748121945892674</v>
      </c>
      <c r="L371" s="47">
        <f>IF(OR($A371="",$B371="",$C371=""),"",'OddsRatio_working_3-way'!I370)</f>
        <v>3.2374201991889042</v>
      </c>
      <c r="M371" s="48">
        <f>IF(OR($A371="",$B371="",$C371=""),"",'OddsRatio_working_3-way'!J370)</f>
        <v>2.8172473918294862</v>
      </c>
      <c r="N371" s="49">
        <f t="shared" si="99"/>
        <v>33.612622287258517</v>
      </c>
      <c r="O371" s="50">
        <f t="shared" si="100"/>
        <v>30.927908047062154</v>
      </c>
      <c r="P371" s="50">
        <f t="shared" si="101"/>
        <v>35.459469665679322</v>
      </c>
      <c r="Q371" t="s">
        <v>240</v>
      </c>
      <c r="R371" t="s">
        <v>237</v>
      </c>
      <c r="S371" t="s">
        <v>475</v>
      </c>
      <c r="T371" s="52">
        <v>100</v>
      </c>
      <c r="U371" s="52">
        <f t="shared" si="89"/>
        <v>65.277777777777771</v>
      </c>
      <c r="V371" s="52">
        <f t="shared" si="90"/>
        <v>68.051118210862612</v>
      </c>
      <c r="W371" s="52">
        <f t="shared" si="91"/>
        <v>63.369963369963365</v>
      </c>
      <c r="X371" s="52">
        <f t="shared" si="92"/>
        <v>68.578918419174002</v>
      </c>
      <c r="Y371" s="52">
        <f t="shared" si="93"/>
        <v>71.352258852258842</v>
      </c>
      <c r="Z371" s="52">
        <f t="shared" si="94"/>
        <v>66.671104011359603</v>
      </c>
      <c r="AA371" s="52">
        <f t="shared" si="95"/>
        <v>-3.3011406413962305</v>
      </c>
      <c r="AB371" s="52">
        <f t="shared" si="96"/>
        <v>-3.3011406413962305</v>
      </c>
      <c r="AC371" s="52">
        <f t="shared" si="97"/>
        <v>-3.3011406413962376</v>
      </c>
      <c r="AF371">
        <v>2.12</v>
      </c>
      <c r="AG371">
        <v>1.76</v>
      </c>
    </row>
    <row r="372" spans="1:35" ht="15" x14ac:dyDescent="0.25">
      <c r="A372">
        <v>1.76</v>
      </c>
      <c r="B372">
        <v>3.81</v>
      </c>
      <c r="C372">
        <v>5.15</v>
      </c>
      <c r="D372" s="45">
        <f t="shared" si="98"/>
        <v>2.4823767064421354E-2</v>
      </c>
      <c r="E372" s="46">
        <f>IF(OR($A372="",$B372="",$C372=""),"",A372*'MPTO_working_3-way'!$I371)</f>
        <v>1.8036898300333817</v>
      </c>
      <c r="F372" s="47">
        <f>IF(OR($A372="",$B372="",$C372=""),"",B372*'MPTO_working_3-way'!$I371)</f>
        <v>3.9045785525154453</v>
      </c>
      <c r="G372" s="48">
        <f>IF(OR($A372="",$B372="",$C372=""),"",C372*'MPTO_working_3-way'!$I371)</f>
        <v>5.2778424003817701</v>
      </c>
      <c r="H372" s="46">
        <f>IF(OR($A372="",$B372="",$C372=""),"",'MPTO_working_3-way'!E371)</f>
        <v>1.7860101601110483</v>
      </c>
      <c r="I372" s="47">
        <f>IF(OR($A372="",$B372="",$C372=""),"",'MPTO_working_3-way'!F371)</f>
        <v>3.9340247900681753</v>
      </c>
      <c r="J372" s="48">
        <f>IF(OR($A372="",$B372="",$C372=""),"",'MPTO_working_3-way'!G371)</f>
        <v>5.3792312796671142</v>
      </c>
      <c r="K372" s="46">
        <f>IF(OR($A372="",$B372="",$C372=""),"",'OddsRatio_working_3-way'!H371)</f>
        <v>1.7925387565499167</v>
      </c>
      <c r="L372" s="47">
        <f>IF(OR($A372="",$B372="",$C372=""),"",'OddsRatio_working_3-way'!I371)</f>
        <v>3.9303077709279814</v>
      </c>
      <c r="M372" s="48">
        <f>IF(OR($A372="",$B372="",$C372=""),"",'OddsRatio_working_3-way'!J371)</f>
        <v>5.327678736423886</v>
      </c>
      <c r="N372" s="49">
        <f t="shared" si="99"/>
        <v>55.441904885691606</v>
      </c>
      <c r="O372" s="50">
        <f t="shared" si="100"/>
        <v>25.610958687353602</v>
      </c>
      <c r="P372" s="50">
        <f t="shared" si="101"/>
        <v>18.947136426954799</v>
      </c>
      <c r="Q372" t="s">
        <v>56</v>
      </c>
      <c r="R372" t="s">
        <v>63</v>
      </c>
      <c r="S372" t="s">
        <v>475</v>
      </c>
      <c r="T372" s="52">
        <v>100</v>
      </c>
      <c r="U372" s="52">
        <f t="shared" si="89"/>
        <v>43.181818181818187</v>
      </c>
      <c r="V372" s="52">
        <f t="shared" si="90"/>
        <v>73.753280839895012</v>
      </c>
      <c r="W372" s="52">
        <f t="shared" si="91"/>
        <v>80.582524271844662</v>
      </c>
      <c r="X372" s="52">
        <f t="shared" si="92"/>
        <v>45.664194888260326</v>
      </c>
      <c r="Y372" s="52">
        <f t="shared" si="93"/>
        <v>76.235657546337166</v>
      </c>
      <c r="Z372" s="52">
        <f t="shared" si="94"/>
        <v>83.064900978286801</v>
      </c>
      <c r="AA372" s="52">
        <f t="shared" si="95"/>
        <v>-2.4823767064421389</v>
      </c>
      <c r="AB372" s="52">
        <f t="shared" si="96"/>
        <v>-2.4823767064421531</v>
      </c>
      <c r="AC372" s="52">
        <f t="shared" si="97"/>
        <v>-2.4823767064421389</v>
      </c>
      <c r="AF372">
        <v>2.37</v>
      </c>
      <c r="AG372">
        <v>1.65</v>
      </c>
    </row>
    <row r="373" spans="1:35" s="52" customFormat="1" ht="15" x14ac:dyDescent="0.25">
      <c r="A373">
        <v>2.81</v>
      </c>
      <c r="B373">
        <v>3.01</v>
      </c>
      <c r="C373">
        <v>2.9</v>
      </c>
      <c r="D373" s="45">
        <f t="shared" si="98"/>
        <v>3.2925385949155395E-2</v>
      </c>
      <c r="E373" s="46">
        <f>IF(OR($A373="",$B373="",$C373=""),"",A373*'MPTO_working_3-way'!$I372)</f>
        <v>2.9025203345171269</v>
      </c>
      <c r="F373" s="47">
        <f>IF(OR($A373="",$B373="",$C373=""),"",B373*'MPTO_working_3-way'!$I372)</f>
        <v>3.1091054117069574</v>
      </c>
      <c r="G373" s="48">
        <f>IF(OR($A373="",$B373="",$C373=""),"",C373*'MPTO_working_3-way'!$I372)</f>
        <v>2.9954836192525507</v>
      </c>
      <c r="H373" s="46">
        <f>IF(OR($A373="",$B373="",$C373=""),"",'MPTO_working_3-way'!E372)</f>
        <v>2.8994183863363143</v>
      </c>
      <c r="I373" s="47">
        <f>IF(OR($A373="",$B373="",$C373=""),"",'MPTO_working_3-way'!F372)</f>
        <v>3.1128328607464062</v>
      </c>
      <c r="J373" s="48">
        <f>IF(OR($A373="",$B373="",$C373=""),"",'MPTO_working_3-way'!G372)</f>
        <v>2.9953351469001315</v>
      </c>
      <c r="K373" s="46">
        <f>IF(OR($A373="",$B373="",$C373=""),"",'OddsRatio_working_3-way'!H372)</f>
        <v>2.900926909828021</v>
      </c>
      <c r="L373" s="47">
        <f>IF(OR($A373="",$B373="",$C373=""),"",'OddsRatio_working_3-way'!I372)</f>
        <v>3.1109740821847072</v>
      </c>
      <c r="M373" s="48">
        <f>IF(OR($A373="",$B373="",$C373=""),"",'OddsRatio_working_3-way'!J372)</f>
        <v>2.99544813738853</v>
      </c>
      <c r="N373" s="49">
        <f t="shared" si="99"/>
        <v>34.452816337163178</v>
      </c>
      <c r="O373" s="50">
        <f t="shared" si="100"/>
        <v>32.163592660275263</v>
      </c>
      <c r="P373" s="50">
        <f t="shared" si="101"/>
        <v>33.383591002561566</v>
      </c>
      <c r="Q373" t="s">
        <v>160</v>
      </c>
      <c r="R373" t="s">
        <v>158</v>
      </c>
      <c r="S373" t="s">
        <v>475</v>
      </c>
      <c r="T373" s="52">
        <v>100</v>
      </c>
      <c r="U373" s="52">
        <f t="shared" si="89"/>
        <v>64.412811387900362</v>
      </c>
      <c r="V373" s="52">
        <f t="shared" si="90"/>
        <v>66.777408637873762</v>
      </c>
      <c r="W373" s="52">
        <f t="shared" si="91"/>
        <v>65.517241379310349</v>
      </c>
      <c r="X373" s="52">
        <f t="shared" si="92"/>
        <v>67.705349982815903</v>
      </c>
      <c r="Y373" s="52">
        <f t="shared" si="93"/>
        <v>70.069947232789303</v>
      </c>
      <c r="Z373" s="52">
        <f t="shared" si="94"/>
        <v>68.80977997422589</v>
      </c>
      <c r="AA373" s="52">
        <f t="shared" si="95"/>
        <v>-3.2925385949155412</v>
      </c>
      <c r="AB373" s="52">
        <f t="shared" si="96"/>
        <v>-3.2925385949155412</v>
      </c>
      <c r="AC373" s="52">
        <f t="shared" si="97"/>
        <v>-3.2925385949155412</v>
      </c>
      <c r="AD373" s="53"/>
      <c r="AE373" s="53"/>
      <c r="AF373">
        <v>2.73</v>
      </c>
      <c r="AG373">
        <v>1.49</v>
      </c>
      <c r="AH373" s="53"/>
      <c r="AI373" s="53"/>
    </row>
    <row r="374" spans="1:35" ht="15" x14ac:dyDescent="0.25">
      <c r="A374">
        <v>1.94</v>
      </c>
      <c r="B374">
        <v>3.59</v>
      </c>
      <c r="C374">
        <v>4.0599999999999996</v>
      </c>
      <c r="D374" s="45">
        <f t="shared" si="98"/>
        <v>4.0320868278411304E-2</v>
      </c>
      <c r="E374" s="46">
        <f>IF(OR($A374="",$B374="",$C374=""),"",A374*'MPTO_working_3-way'!$I373)</f>
        <v>2.018222484460118</v>
      </c>
      <c r="F374" s="47">
        <f>IF(OR($A374="",$B374="",$C374=""),"",B374*'MPTO_working_3-way'!$I373)</f>
        <v>3.7347519171194965</v>
      </c>
      <c r="G374" s="48">
        <f>IF(OR($A374="",$B374="",$C374=""),"",C374*'MPTO_working_3-way'!$I373)</f>
        <v>4.2237027252103498</v>
      </c>
      <c r="H374" s="46">
        <f>IF(OR($A374="",$B374="",$C374=""),"",'MPTO_working_3-way'!E373)</f>
        <v>1.9919381161110032</v>
      </c>
      <c r="I374" s="47">
        <f>IF(OR($A374="",$B374="",$C374=""),"",'MPTO_working_3-way'!F373)</f>
        <v>3.7720014819639549</v>
      </c>
      <c r="J374" s="48">
        <f>IF(OR($A374="",$B374="",$C374=""),"",'MPTO_working_3-way'!G373)</f>
        <v>4.2943312424482416</v>
      </c>
      <c r="K374" s="46">
        <f>IF(OR($A374="",$B374="",$C374=""),"",'OddsRatio_working_3-way'!H373)</f>
        <v>2.0020645780032678</v>
      </c>
      <c r="L374" s="47">
        <f>IF(OR($A374="",$B374="",$C374=""),"",'OddsRatio_working_3-way'!I373)</f>
        <v>3.761007720243049</v>
      </c>
      <c r="M374" s="48">
        <f>IF(OR($A374="",$B374="",$C374=""),"",'OddsRatio_working_3-way'!J373)</f>
        <v>4.2620400092446822</v>
      </c>
      <c r="N374" s="49">
        <f t="shared" si="99"/>
        <v>49.548551148339016</v>
      </c>
      <c r="O374" s="50">
        <f t="shared" si="100"/>
        <v>26.775540174868439</v>
      </c>
      <c r="P374" s="50">
        <f t="shared" si="101"/>
        <v>23.675908676792535</v>
      </c>
      <c r="Q374" t="s">
        <v>124</v>
      </c>
      <c r="R374" t="s">
        <v>127</v>
      </c>
      <c r="S374" t="s">
        <v>475</v>
      </c>
      <c r="T374" s="52">
        <v>100</v>
      </c>
      <c r="U374" s="52">
        <f t="shared" si="89"/>
        <v>48.453608247422686</v>
      </c>
      <c r="V374" s="52">
        <f t="shared" si="90"/>
        <v>72.14484679665739</v>
      </c>
      <c r="W374" s="52">
        <f t="shared" si="91"/>
        <v>75.369458128078819</v>
      </c>
      <c r="X374" s="52">
        <f t="shared" si="92"/>
        <v>52.485695075263806</v>
      </c>
      <c r="Y374" s="52">
        <f t="shared" si="93"/>
        <v>76.176933624498517</v>
      </c>
      <c r="Z374" s="52">
        <f t="shared" si="94"/>
        <v>79.401544955919945</v>
      </c>
      <c r="AA374" s="52">
        <f t="shared" si="95"/>
        <v>-4.0320868278411197</v>
      </c>
      <c r="AB374" s="52">
        <f t="shared" si="96"/>
        <v>-4.0320868278411268</v>
      </c>
      <c r="AC374" s="52">
        <f t="shared" si="97"/>
        <v>-4.0320868278411268</v>
      </c>
      <c r="AF374">
        <v>2.0099999999999998</v>
      </c>
      <c r="AG374">
        <v>1.85</v>
      </c>
    </row>
    <row r="375" spans="1:35" ht="15" x14ac:dyDescent="0.25">
      <c r="A375">
        <v>3.72</v>
      </c>
      <c r="B375">
        <v>3.06</v>
      </c>
      <c r="C375">
        <v>2.25</v>
      </c>
      <c r="D375" s="45">
        <f t="shared" si="98"/>
        <v>4.0059034366434654E-2</v>
      </c>
      <c r="E375" s="46">
        <f>IF(OR($A375="",$B375="",$C375=""),"",A375*'MPTO_working_3-way'!$I374)</f>
        <v>3.8690196078431369</v>
      </c>
      <c r="F375" s="47">
        <f>IF(OR($A375="",$B375="",$C375=""),"",B375*'MPTO_working_3-way'!$I374)</f>
        <v>3.1825806451612899</v>
      </c>
      <c r="G375" s="48">
        <f>IF(OR($A375="",$B375="",$C375=""),"",C375*'MPTO_working_3-way'!$I374)</f>
        <v>2.3401328273244779</v>
      </c>
      <c r="H375" s="46">
        <f>IF(OR($A375="",$B375="",$C375=""),"",'MPTO_working_3-way'!E374)</f>
        <v>3.9144429160935346</v>
      </c>
      <c r="I375" s="47">
        <f>IF(OR($A375="",$B375="",$C375=""),"",'MPTO_working_3-way'!F374)</f>
        <v>3.1903587443946182</v>
      </c>
      <c r="J375" s="48">
        <f>IF(OR($A375="",$B375="",$C375=""),"",'MPTO_working_3-way'!G374)</f>
        <v>2.3196935115748287</v>
      </c>
      <c r="K375" s="46">
        <f>IF(OR($A375="",$B375="",$C375=""),"",'OddsRatio_working_3-way'!H374)</f>
        <v>3.8908970764126205</v>
      </c>
      <c r="L375" s="47">
        <f>IF(OR($A375="",$B375="",$C375=""),"",'OddsRatio_working_3-way'!I374)</f>
        <v>3.1894294034595583</v>
      </c>
      <c r="M375" s="48">
        <f>IF(OR($A375="",$B375="",$C375=""),"",'OddsRatio_working_3-way'!J374)</f>
        <v>2.3285372593807998</v>
      </c>
      <c r="N375" s="49">
        <f t="shared" si="99"/>
        <v>25.846340968984393</v>
      </c>
      <c r="O375" s="50">
        <f t="shared" si="100"/>
        <v>31.421041962294755</v>
      </c>
      <c r="P375" s="50">
        <f t="shared" si="101"/>
        <v>42.732617068720863</v>
      </c>
      <c r="Q375" t="s">
        <v>346</v>
      </c>
      <c r="R375" t="s">
        <v>337</v>
      </c>
      <c r="S375" t="s">
        <v>476</v>
      </c>
      <c r="T375" s="52">
        <v>100</v>
      </c>
      <c r="U375" s="52">
        <f t="shared" si="89"/>
        <v>73.118279569892465</v>
      </c>
      <c r="V375" s="52">
        <f t="shared" si="90"/>
        <v>67.320261437908499</v>
      </c>
      <c r="W375" s="52">
        <f t="shared" si="91"/>
        <v>55.55555555555555</v>
      </c>
      <c r="X375" s="52">
        <f t="shared" si="92"/>
        <v>77.124183006535944</v>
      </c>
      <c r="Y375" s="52">
        <f t="shared" si="93"/>
        <v>71.326164874551964</v>
      </c>
      <c r="Z375" s="52">
        <f t="shared" si="94"/>
        <v>59.561458992199022</v>
      </c>
      <c r="AA375" s="52">
        <f t="shared" si="95"/>
        <v>-4.0059034366434787</v>
      </c>
      <c r="AB375" s="52">
        <f t="shared" si="96"/>
        <v>-4.0059034366434645</v>
      </c>
      <c r="AC375" s="52">
        <f t="shared" si="97"/>
        <v>-4.0059034366434716</v>
      </c>
      <c r="AF375">
        <v>2.4700000000000002</v>
      </c>
      <c r="AG375">
        <v>1.56</v>
      </c>
    </row>
    <row r="376" spans="1:35" s="28" customFormat="1" ht="15" x14ac:dyDescent="0.25">
      <c r="A376" s="23">
        <v>2.99</v>
      </c>
      <c r="B376" s="23">
        <v>2.88</v>
      </c>
      <c r="C376" s="23">
        <v>2.8</v>
      </c>
      <c r="D376" s="24">
        <f t="shared" si="98"/>
        <v>3.8813239900196361E-2</v>
      </c>
      <c r="E376" s="25">
        <f>IF(OR($A376="",$B376="",$C376=""),"",A376*'MPTO_working_3-way'!$I375)</f>
        <v>3.1060515873015873</v>
      </c>
      <c r="F376" s="26">
        <f>IF(OR($A376="",$B376="",$C376=""),"",B376*'MPTO_working_3-way'!$I375)</f>
        <v>2.9917821309125654</v>
      </c>
      <c r="G376" s="27">
        <f>IF(OR($A376="",$B376="",$C376=""),"",C376*'MPTO_working_3-way'!$I375)</f>
        <v>2.9086770717205495</v>
      </c>
      <c r="H376" s="25">
        <f>IF(OR($A376="",$B376="",$C376=""),"",'MPTO_working_3-way'!E375)</f>
        <v>3.1103191584509222</v>
      </c>
      <c r="I376" s="26">
        <f>IF(OR($A376="",$B376="",$C376=""),"",'MPTO_working_3-way'!F375)</f>
        <v>2.9914640763336555</v>
      </c>
      <c r="J376" s="27">
        <f>IF(OR($A376="",$B376="",$C376=""),"",'MPTO_working_3-way'!G375)</f>
        <v>2.9052444878575412</v>
      </c>
      <c r="K376" s="25">
        <f>IF(OR($A376="",$B376="",$C376=""),"",'OddsRatio_working_3-way'!H375)</f>
        <v>3.1081963669387469</v>
      </c>
      <c r="L376" s="26">
        <f>IF(OR($A376="",$B376="",$C376=""),"",'OddsRatio_working_3-way'!I375)</f>
        <v>2.9916628994195196</v>
      </c>
      <c r="M376" s="27">
        <f>IF(OR($A376="",$B376="",$C376=""),"",'OddsRatio_working_3-way'!J375)</f>
        <v>2.9069112866782638</v>
      </c>
      <c r="N376" s="68">
        <f t="shared" si="99"/>
        <v>32.195215433262007</v>
      </c>
      <c r="O376" s="69">
        <f t="shared" si="100"/>
        <v>33.424893800504648</v>
      </c>
      <c r="P376" s="69">
        <f t="shared" si="101"/>
        <v>34.379890766233359</v>
      </c>
      <c r="Q376" s="23" t="s">
        <v>472</v>
      </c>
      <c r="R376" s="23" t="s">
        <v>473</v>
      </c>
      <c r="S376" s="23" t="s">
        <v>476</v>
      </c>
      <c r="T376" s="28">
        <v>100</v>
      </c>
      <c r="U376" s="28">
        <f t="shared" si="89"/>
        <v>66.555183946488299</v>
      </c>
      <c r="V376" s="28">
        <f t="shared" si="90"/>
        <v>65.277777777777771</v>
      </c>
      <c r="W376" s="28">
        <f t="shared" si="91"/>
        <v>64.285714285714292</v>
      </c>
      <c r="X376" s="28">
        <f t="shared" si="92"/>
        <v>70.436507936507937</v>
      </c>
      <c r="Y376" s="28">
        <f t="shared" si="93"/>
        <v>69.159101767797424</v>
      </c>
      <c r="Z376" s="28">
        <f t="shared" si="94"/>
        <v>68.16703827573393</v>
      </c>
      <c r="AA376" s="28">
        <f t="shared" si="95"/>
        <v>-3.8813239900196379</v>
      </c>
      <c r="AB376" s="28">
        <f t="shared" si="96"/>
        <v>-3.8813239900196521</v>
      </c>
      <c r="AC376" s="28">
        <f t="shared" si="97"/>
        <v>-3.8813239900196379</v>
      </c>
      <c r="AD376" s="43"/>
      <c r="AE376" s="43"/>
      <c r="AF376" s="23">
        <v>2.78</v>
      </c>
      <c r="AG376" s="23">
        <v>1.46</v>
      </c>
      <c r="AH376" s="43"/>
      <c r="AI376" s="43"/>
    </row>
    <row r="377" spans="1:35" ht="15" x14ac:dyDescent="0.25">
      <c r="A377">
        <v>3.41</v>
      </c>
      <c r="B377">
        <v>3.64</v>
      </c>
      <c r="C377">
        <v>2.15</v>
      </c>
      <c r="D377" s="45">
        <f t="shared" ref="D377:D384" si="102">IF(OR($A377="",$B377="",$C377=""),"",(1/A377)+(1/B377)+(1/C377)-1)</f>
        <v>3.3096685759851363E-2</v>
      </c>
      <c r="E377" s="46">
        <f>IF(OR($A377="",$B377="",$C377=""),"",A377*'MPTO_working_3-way'!$I376)</f>
        <v>3.5228596984410934</v>
      </c>
      <c r="F377" s="47">
        <f>IF(OR($A377="",$B377="",$C377=""),"",B377*'MPTO_working_3-way'!$I376)</f>
        <v>3.760471936165859</v>
      </c>
      <c r="G377" s="48">
        <f>IF(OR($A377="",$B377="",$C377=""),"",C377*'MPTO_working_3-way'!$I376)</f>
        <v>2.2211578743836804</v>
      </c>
      <c r="H377" s="46">
        <f>IF(OR($A377="",$B377="",$C377=""),"",'MPTO_working_3-way'!E376)</f>
        <v>3.5432985347045061</v>
      </c>
      <c r="I377" s="47">
        <f>IF(OR($A377="",$B377="",$C377=""),"",'MPTO_working_3-way'!F376)</f>
        <v>3.7922880964944761</v>
      </c>
      <c r="J377" s="48">
        <f>IF(OR($A377="",$B377="",$C377=""),"",'MPTO_working_3-way'!G376)</f>
        <v>2.202235464857198</v>
      </c>
      <c r="K377" s="46">
        <f>IF(OR($A377="",$B377="",$C377=""),"",'OddsRatio_working_3-way'!H376)</f>
        <v>3.5358317784251634</v>
      </c>
      <c r="L377" s="47">
        <f>IF(OR($A377="",$B377="",$C377=""),"",'OddsRatio_working_3-way'!I376)</f>
        <v>3.7778406203495565</v>
      </c>
      <c r="M377" s="48">
        <f>IF(OR($A377="",$B377="",$C377=""),"",'OddsRatio_working_3-way'!J376)</f>
        <v>2.2100442096219659</v>
      </c>
      <c r="N377" s="49">
        <f t="shared" ref="N377:N384" si="103">(1/E377)* 100</f>
        <v>28.386029691801568</v>
      </c>
      <c r="O377" s="50">
        <f t="shared" ref="O377:O384" si="104">(1/F377)* 100</f>
        <v>26.592406936550372</v>
      </c>
      <c r="P377" s="50">
        <f t="shared" ref="P377:P384" si="105">(1/G377)* 100</f>
        <v>45.021563371648078</v>
      </c>
      <c r="Q377" t="s">
        <v>246</v>
      </c>
      <c r="R377" t="s">
        <v>250</v>
      </c>
      <c r="S377" t="s">
        <v>476</v>
      </c>
      <c r="T377" s="52">
        <v>100</v>
      </c>
      <c r="U377" s="52">
        <f t="shared" ref="U377:U440" si="106">(1/A377)*((T377*A377)-T377)</f>
        <v>70.674486803519059</v>
      </c>
      <c r="V377" s="52">
        <f t="shared" ref="V377:V440" si="107">(1/B377)*((T377*B377)-T377)</f>
        <v>72.527472527472526</v>
      </c>
      <c r="W377" s="52">
        <f t="shared" ref="W377:W440" si="108">(1/C377)*((T377*C377)-T377)</f>
        <v>53.488372093023258</v>
      </c>
      <c r="X377" s="52">
        <f t="shared" ref="X377:X440" si="109">((1/B377)+(1/C377))*T377</f>
        <v>73.984155379504216</v>
      </c>
      <c r="Y377" s="52">
        <f t="shared" ref="Y377:Y440" si="110">((1/A377)+(1/C377))*T377</f>
        <v>75.837141103457668</v>
      </c>
      <c r="Z377" s="52">
        <f t="shared" ref="Z377:Z440" si="111">((1/A377)+(1/B377))*T377</f>
        <v>56.798040669008401</v>
      </c>
      <c r="AA377" s="52">
        <f t="shared" ref="AA377:AA440" si="112">U377-X377</f>
        <v>-3.3096685759851567</v>
      </c>
      <c r="AB377" s="52">
        <f t="shared" ref="AB377:AB440" si="113">V377-Y377</f>
        <v>-3.3096685759851425</v>
      </c>
      <c r="AC377" s="52">
        <f t="shared" ref="AC377:AC440" si="114">W377-Z377</f>
        <v>-3.3096685759851425</v>
      </c>
      <c r="AF377">
        <v>1.79</v>
      </c>
      <c r="AG377">
        <v>2.09</v>
      </c>
    </row>
    <row r="378" spans="1:35" ht="15" x14ac:dyDescent="0.25">
      <c r="A378">
        <v>3.08</v>
      </c>
      <c r="B378">
        <v>3.59</v>
      </c>
      <c r="C378">
        <v>2.33</v>
      </c>
      <c r="D378" s="45">
        <f t="shared" si="102"/>
        <v>3.2411406064974058E-2</v>
      </c>
      <c r="E378" s="46">
        <f>IF(OR($A378="",$B378="",$C378=""),"",A378*'MPTO_working_3-way'!$I377)</f>
        <v>3.17982713068012</v>
      </c>
      <c r="F378" s="47">
        <f>IF(OR($A378="",$B378="",$C378=""),"",B378*'MPTO_working_3-way'!$I377)</f>
        <v>3.7063569477732567</v>
      </c>
      <c r="G378" s="48">
        <f>IF(OR($A378="",$B378="",$C378=""),"",C378*'MPTO_working_3-way'!$I377)</f>
        <v>2.4055185761313895</v>
      </c>
      <c r="H378" s="46">
        <f>IF(OR($A378="",$B378="",$C378=""),"",'MPTO_working_3-way'!E377)</f>
        <v>3.186016977728253</v>
      </c>
      <c r="I378" s="47">
        <f>IF(OR($A378="",$B378="",$C378=""),"",'MPTO_working_3-way'!F377)</f>
        <v>3.7348589284250795</v>
      </c>
      <c r="J378" s="48">
        <f>IF(OR($A378="",$B378="",$C378=""),"",'MPTO_working_3-way'!G377)</f>
        <v>2.390167344866692</v>
      </c>
      <c r="K378" s="46">
        <f>IF(OR($A378="",$B378="",$C378=""),"",'OddsRatio_working_3-way'!H377)</f>
        <v>3.1846631264440357</v>
      </c>
      <c r="L378" s="47">
        <f>IF(OR($A378="",$B378="",$C378=""),"",'OddsRatio_working_3-way'!I377)</f>
        <v>3.7203257199471405</v>
      </c>
      <c r="M378" s="48">
        <f>IF(OR($A378="",$B378="",$C378=""),"",'OddsRatio_working_3-way'!J377)</f>
        <v>2.3969240183512341</v>
      </c>
      <c r="N378" s="49">
        <f t="shared" si="103"/>
        <v>31.448250452096559</v>
      </c>
      <c r="O378" s="50">
        <f t="shared" si="104"/>
        <v>26.980671697063347</v>
      </c>
      <c r="P378" s="50">
        <f t="shared" si="105"/>
        <v>41.571077850840091</v>
      </c>
      <c r="Q378" t="s">
        <v>216</v>
      </c>
      <c r="R378" t="s">
        <v>208</v>
      </c>
      <c r="S378" t="s">
        <v>476</v>
      </c>
      <c r="T378" s="52">
        <v>100</v>
      </c>
      <c r="U378" s="52">
        <f t="shared" si="106"/>
        <v>67.532467532467535</v>
      </c>
      <c r="V378" s="52">
        <f t="shared" si="107"/>
        <v>72.14484679665739</v>
      </c>
      <c r="W378" s="52">
        <f t="shared" si="108"/>
        <v>57.081545064377686</v>
      </c>
      <c r="X378" s="52">
        <f t="shared" si="109"/>
        <v>70.773608138964931</v>
      </c>
      <c r="Y378" s="52">
        <f t="shared" si="110"/>
        <v>75.385987403154786</v>
      </c>
      <c r="Z378" s="52">
        <f t="shared" si="111"/>
        <v>60.322685670875089</v>
      </c>
      <c r="AA378" s="52">
        <f t="shared" si="112"/>
        <v>-3.241140606497396</v>
      </c>
      <c r="AB378" s="52">
        <f t="shared" si="113"/>
        <v>-3.241140606497396</v>
      </c>
      <c r="AC378" s="52">
        <f t="shared" si="114"/>
        <v>-3.2411406064974031</v>
      </c>
      <c r="AF378">
        <v>1.79</v>
      </c>
      <c r="AG378">
        <v>2.09</v>
      </c>
    </row>
    <row r="379" spans="1:35" ht="15" x14ac:dyDescent="0.25">
      <c r="A379">
        <v>1.85</v>
      </c>
      <c r="B379">
        <v>3.76</v>
      </c>
      <c r="C379">
        <v>4.33</v>
      </c>
      <c r="D379" s="45">
        <f t="shared" si="102"/>
        <v>3.7444869566141126E-2</v>
      </c>
      <c r="E379" s="46">
        <f>IF(OR($A379="",$B379="",$C379=""),"",A379*'MPTO_working_3-way'!$I378)</f>
        <v>1.9192730086973613</v>
      </c>
      <c r="F379" s="47">
        <f>IF(OR($A379="",$B379="",$C379=""),"",B379*'MPTO_working_3-way'!$I378)</f>
        <v>3.9007927095686905</v>
      </c>
      <c r="G379" s="48">
        <f>IF(OR($A379="",$B379="",$C379=""),"",C379*'MPTO_working_3-way'!$I378)</f>
        <v>4.4921362852213909</v>
      </c>
      <c r="H379" s="46">
        <f>IF(OR($A379="",$B379="",$C379=""),"",'MPTO_working_3-way'!E378)</f>
        <v>1.8937280805992633</v>
      </c>
      <c r="I379" s="47">
        <f>IF(OR($A379="",$B379="",$C379=""),"",'MPTO_working_3-way'!F378)</f>
        <v>3.9451494257691335</v>
      </c>
      <c r="J379" s="48">
        <f>IF(OR($A379="",$B379="",$C379=""),"",'MPTO_working_3-way'!G378)</f>
        <v>4.577386832338914</v>
      </c>
      <c r="K379" s="46">
        <f>IF(OR($A379="",$B379="",$C379=""),"",'OddsRatio_working_3-way'!H378)</f>
        <v>1.9032699907654536</v>
      </c>
      <c r="L379" s="47">
        <f>IF(OR($A379="",$B379="",$C379=""),"",'OddsRatio_working_3-way'!I378)</f>
        <v>3.9329707935442957</v>
      </c>
      <c r="M379" s="48">
        <f>IF(OR($A379="",$B379="",$C379=""),"",'OddsRatio_working_3-way'!J378)</f>
        <v>4.5386930226458357</v>
      </c>
      <c r="N379" s="49">
        <f t="shared" si="103"/>
        <v>52.103061704531271</v>
      </c>
      <c r="O379" s="50">
        <f t="shared" si="104"/>
        <v>25.635814934410341</v>
      </c>
      <c r="P379" s="50">
        <f t="shared" si="105"/>
        <v>22.261123361058399</v>
      </c>
      <c r="Q379" t="s">
        <v>226</v>
      </c>
      <c r="R379" t="s">
        <v>247</v>
      </c>
      <c r="S379" t="s">
        <v>476</v>
      </c>
      <c r="T379" s="52">
        <v>100</v>
      </c>
      <c r="U379" s="52">
        <f t="shared" si="106"/>
        <v>45.945945945945937</v>
      </c>
      <c r="V379" s="52">
        <f t="shared" si="107"/>
        <v>73.40425531914893</v>
      </c>
      <c r="W379" s="52">
        <f t="shared" si="108"/>
        <v>76.905311778290994</v>
      </c>
      <c r="X379" s="52">
        <f t="shared" si="109"/>
        <v>49.690432902560069</v>
      </c>
      <c r="Y379" s="52">
        <f t="shared" si="110"/>
        <v>77.148742275763055</v>
      </c>
      <c r="Z379" s="52">
        <f t="shared" si="111"/>
        <v>80.649798734905104</v>
      </c>
      <c r="AA379" s="52">
        <f t="shared" si="112"/>
        <v>-3.7444869566141321</v>
      </c>
      <c r="AB379" s="52">
        <f t="shared" si="113"/>
        <v>-3.744486956614125</v>
      </c>
      <c r="AC379" s="52">
        <f t="shared" si="114"/>
        <v>-3.7444869566141108</v>
      </c>
      <c r="AF379">
        <v>1.72</v>
      </c>
      <c r="AG379">
        <v>2.1800000000000002</v>
      </c>
    </row>
    <row r="380" spans="1:35" ht="15" x14ac:dyDescent="0.25">
      <c r="A380">
        <v>2.7</v>
      </c>
      <c r="B380">
        <v>3.87</v>
      </c>
      <c r="C380">
        <v>2.54</v>
      </c>
      <c r="D380" s="45">
        <f t="shared" si="102"/>
        <v>2.2469090588482565E-2</v>
      </c>
      <c r="E380" s="46">
        <f>IF(OR($A380="",$B380="",$C380=""),"",A380*'MPTO_working_3-way'!$I379)</f>
        <v>2.7606665445889029</v>
      </c>
      <c r="F380" s="47">
        <f>IF(OR($A380="",$B380="",$C380=""),"",B380*'MPTO_working_3-way'!$I379)</f>
        <v>3.9569553805774276</v>
      </c>
      <c r="G380" s="48">
        <f>IF(OR($A380="",$B380="",$C380=""),"",C380*'MPTO_working_3-way'!$I379)</f>
        <v>2.5970714900947458</v>
      </c>
      <c r="H380" s="46">
        <f>IF(OR($A380="",$B380="",$C380=""),"",'MPTO_working_3-way'!E379)</f>
        <v>2.7557268077524499</v>
      </c>
      <c r="I380" s="47">
        <f>IF(OR($A380="",$B380="",$C380=""),"",'MPTO_working_3-way'!F379)</f>
        <v>3.9855208267634943</v>
      </c>
      <c r="J380" s="48">
        <f>IF(OR($A380="",$B380="",$C380=""),"",'MPTO_working_3-way'!G379)</f>
        <v>2.5892575964223208</v>
      </c>
      <c r="K380" s="46">
        <f>IF(OR($A380="",$B380="",$C380=""),"",'OddsRatio_working_3-way'!H379)</f>
        <v>2.7588701649175014</v>
      </c>
      <c r="L380" s="47">
        <f>IF(OR($A380="",$B380="",$C380=""),"",'OddsRatio_working_3-way'!I379)</f>
        <v>3.9693866901842534</v>
      </c>
      <c r="M380" s="48">
        <f>IF(OR($A380="",$B380="",$C380=""),"",'OddsRatio_working_3-way'!J379)</f>
        <v>2.5933294435135017</v>
      </c>
      <c r="N380" s="49">
        <f t="shared" si="103"/>
        <v>36.223136110374107</v>
      </c>
      <c r="O380" s="50">
        <f t="shared" si="104"/>
        <v>25.271955425842403</v>
      </c>
      <c r="P380" s="50">
        <f t="shared" si="105"/>
        <v>38.504908463783501</v>
      </c>
      <c r="Q380" t="s">
        <v>229</v>
      </c>
      <c r="R380" t="s">
        <v>257</v>
      </c>
      <c r="S380" t="s">
        <v>476</v>
      </c>
      <c r="T380" s="52">
        <v>100</v>
      </c>
      <c r="U380" s="52">
        <f t="shared" si="106"/>
        <v>62.962962962962962</v>
      </c>
      <c r="V380" s="52">
        <f t="shared" si="107"/>
        <v>74.160206718346245</v>
      </c>
      <c r="W380" s="52">
        <f t="shared" si="108"/>
        <v>60.629921259842511</v>
      </c>
      <c r="X380" s="52">
        <f t="shared" si="109"/>
        <v>65.209872021811222</v>
      </c>
      <c r="Y380" s="52">
        <f t="shared" si="110"/>
        <v>76.407115777194505</v>
      </c>
      <c r="Z380" s="52">
        <f t="shared" si="111"/>
        <v>62.876830318690779</v>
      </c>
      <c r="AA380" s="52">
        <f t="shared" si="112"/>
        <v>-2.2469090588482601</v>
      </c>
      <c r="AB380" s="52">
        <f t="shared" si="113"/>
        <v>-2.2469090588482601</v>
      </c>
      <c r="AC380" s="52">
        <f t="shared" si="114"/>
        <v>-2.2469090588482672</v>
      </c>
      <c r="AF380">
        <v>1.47</v>
      </c>
      <c r="AG380">
        <v>2.84</v>
      </c>
    </row>
    <row r="381" spans="1:35" ht="15" x14ac:dyDescent="0.25">
      <c r="A381">
        <v>1.79</v>
      </c>
      <c r="B381">
        <v>3.96</v>
      </c>
      <c r="C381">
        <v>4.71</v>
      </c>
      <c r="D381" s="45">
        <f t="shared" si="102"/>
        <v>2.3498695455425933E-2</v>
      </c>
      <c r="E381" s="46">
        <f>IF(OR($A381="",$B381="",$C381=""),"",A381*'MPTO_working_3-way'!$I380)</f>
        <v>1.8320626648652125</v>
      </c>
      <c r="F381" s="47">
        <f>IF(OR($A381="",$B381="",$C381=""),"",B381*'MPTO_working_3-way'!$I380)</f>
        <v>4.0530548340034871</v>
      </c>
      <c r="G381" s="48">
        <f>IF(OR($A381="",$B381="",$C381=""),"",C381*'MPTO_working_3-way'!$I380)</f>
        <v>4.8206788555950562</v>
      </c>
      <c r="H381" s="46">
        <f>IF(OR($A381="",$B381="",$C381=""),"",'MPTO_working_3-way'!E380)</f>
        <v>1.8154542816760852</v>
      </c>
      <c r="I381" s="47">
        <f>IF(OR($A381="",$B381="",$C381=""),"",'MPTO_working_3-way'!F380)</f>
        <v>4.0867643941014906</v>
      </c>
      <c r="J381" s="48">
        <f>IF(OR($A381="",$B381="",$C381=""),"",'MPTO_working_3-way'!G380)</f>
        <v>4.8904221074082352</v>
      </c>
      <c r="K381" s="46">
        <f>IF(OR($A381="",$B381="",$C381=""),"",'OddsRatio_working_3-way'!H380)</f>
        <v>1.8215878907003888</v>
      </c>
      <c r="L381" s="47">
        <f>IF(OR($A381="",$B381="",$C381=""),"",'OddsRatio_working_3-way'!I380)</f>
        <v>4.0783546284470269</v>
      </c>
      <c r="M381" s="48">
        <f>IF(OR($A381="",$B381="",$C381=""),"",'OddsRatio_working_3-way'!J380)</f>
        <v>4.8583431322765085</v>
      </c>
      <c r="N381" s="49">
        <f t="shared" si="103"/>
        <v>54.583285778249916</v>
      </c>
      <c r="O381" s="50">
        <f t="shared" si="104"/>
        <v>24.672747864410947</v>
      </c>
      <c r="P381" s="50">
        <f t="shared" si="105"/>
        <v>20.74396635733914</v>
      </c>
      <c r="Q381" t="s">
        <v>258</v>
      </c>
      <c r="R381" t="s">
        <v>255</v>
      </c>
      <c r="S381" t="s">
        <v>476</v>
      </c>
      <c r="T381" s="52">
        <v>100</v>
      </c>
      <c r="U381" s="52">
        <f t="shared" si="106"/>
        <v>44.134078212290497</v>
      </c>
      <c r="V381" s="52">
        <f t="shared" si="107"/>
        <v>74.747474747474755</v>
      </c>
      <c r="W381" s="52">
        <f t="shared" si="108"/>
        <v>78.768577494692153</v>
      </c>
      <c r="X381" s="52">
        <f t="shared" si="109"/>
        <v>46.483947757833107</v>
      </c>
      <c r="Y381" s="52">
        <f t="shared" si="110"/>
        <v>77.097344293017358</v>
      </c>
      <c r="Z381" s="52">
        <f t="shared" si="111"/>
        <v>81.118447040234742</v>
      </c>
      <c r="AA381" s="52">
        <f t="shared" si="112"/>
        <v>-2.3498695455426102</v>
      </c>
      <c r="AB381" s="52">
        <f t="shared" si="113"/>
        <v>-2.3498695455426031</v>
      </c>
      <c r="AC381" s="52">
        <f t="shared" si="114"/>
        <v>-2.3498695455425889</v>
      </c>
      <c r="AF381">
        <v>1.72</v>
      </c>
      <c r="AG381">
        <v>2.23</v>
      </c>
    </row>
    <row r="382" spans="1:35" ht="15" x14ac:dyDescent="0.25">
      <c r="A382">
        <v>2.19</v>
      </c>
      <c r="B382">
        <v>3.65</v>
      </c>
      <c r="C382">
        <v>3.42</v>
      </c>
      <c r="D382" s="45">
        <f t="shared" si="102"/>
        <v>2.2991268124649356E-2</v>
      </c>
      <c r="E382" s="46">
        <f>IF(OR($A382="",$B382="",$C382=""),"",A382*'MPTO_working_3-way'!$I381)</f>
        <v>2.2403508771929821</v>
      </c>
      <c r="F382" s="47">
        <f>IF(OR($A382="",$B382="",$C382=""),"",B382*'MPTO_working_3-way'!$I381)</f>
        <v>3.7339181286549699</v>
      </c>
      <c r="G382" s="48">
        <f>IF(OR($A382="",$B382="",$C382=""),"",C382*'MPTO_working_3-way'!$I381)</f>
        <v>3.4986301369863009</v>
      </c>
      <c r="H382" s="46">
        <f>IF(OR($A382="",$B382="",$C382=""),"",'MPTO_working_3-way'!E381)</f>
        <v>2.22738357223577</v>
      </c>
      <c r="I382" s="47">
        <f>IF(OR($A382="",$B382="",$C382=""),"",'MPTO_working_3-way'!F381)</f>
        <v>3.7550386042314234</v>
      </c>
      <c r="J382" s="48">
        <f>IF(OR($A382="",$B382="",$C382=""),"",'MPTO_working_3-way'!G381)</f>
        <v>3.5120510175372779</v>
      </c>
      <c r="K382" s="46">
        <f>IF(OR($A382="",$B382="",$C382=""),"",'OddsRatio_working_3-way'!H381)</f>
        <v>2.2328181671894449</v>
      </c>
      <c r="L382" s="47">
        <f>IF(OR($A382="",$B382="",$C382=""),"",'OddsRatio_working_3-way'!I381)</f>
        <v>3.7453513807159906</v>
      </c>
      <c r="M382" s="48">
        <f>IF(OR($A382="",$B382="",$C382=""),"",'OddsRatio_working_3-way'!J381)</f>
        <v>3.5070756005029051</v>
      </c>
      <c r="N382" s="49">
        <f t="shared" si="103"/>
        <v>44.635865309318724</v>
      </c>
      <c r="O382" s="50">
        <f t="shared" si="104"/>
        <v>26.781519185591236</v>
      </c>
      <c r="P382" s="50">
        <f t="shared" si="105"/>
        <v>28.582615505090057</v>
      </c>
      <c r="Q382" t="s">
        <v>252</v>
      </c>
      <c r="R382" t="s">
        <v>261</v>
      </c>
      <c r="S382" t="s">
        <v>476</v>
      </c>
      <c r="T382" s="52">
        <v>100</v>
      </c>
      <c r="U382" s="52">
        <f t="shared" si="106"/>
        <v>54.337899543379002</v>
      </c>
      <c r="V382" s="52">
        <f t="shared" si="107"/>
        <v>72.602739726027394</v>
      </c>
      <c r="W382" s="52">
        <f t="shared" si="108"/>
        <v>70.760233918128648</v>
      </c>
      <c r="X382" s="52">
        <f t="shared" si="109"/>
        <v>56.637026355843943</v>
      </c>
      <c r="Y382" s="52">
        <f t="shared" si="110"/>
        <v>74.901866538492357</v>
      </c>
      <c r="Z382" s="52">
        <f t="shared" si="111"/>
        <v>73.059360730593596</v>
      </c>
      <c r="AA382" s="52">
        <f t="shared" si="112"/>
        <v>-2.2991268124649409</v>
      </c>
      <c r="AB382" s="52">
        <f t="shared" si="113"/>
        <v>-2.2991268124649622</v>
      </c>
      <c r="AC382" s="52">
        <f t="shared" si="114"/>
        <v>-2.299126812464948</v>
      </c>
      <c r="AF382">
        <v>1.79</v>
      </c>
      <c r="AG382">
        <v>2.13</v>
      </c>
    </row>
    <row r="383" spans="1:35" ht="15" x14ac:dyDescent="0.25">
      <c r="A383">
        <v>6.22</v>
      </c>
      <c r="B383">
        <v>4.78</v>
      </c>
      <c r="C383">
        <v>1.53</v>
      </c>
      <c r="D383" s="45">
        <f t="shared" si="102"/>
        <v>2.3571496342396525E-2</v>
      </c>
      <c r="E383" s="46">
        <f>IF(OR($A383="",$B383="",$C383=""),"",A383*'MPTO_working_3-way'!$I382)</f>
        <v>6.3666147072497061</v>
      </c>
      <c r="F383" s="47">
        <f>IF(OR($A383="",$B383="",$C383=""),"",B383*'MPTO_working_3-way'!$I382)</f>
        <v>4.8926717525166552</v>
      </c>
      <c r="G383" s="48">
        <f>IF(OR($A383="",$B383="",$C383=""),"",C383*'MPTO_working_3-way'!$I382)</f>
        <v>1.5660643894038666</v>
      </c>
      <c r="H383" s="46">
        <f>IF(OR($A383="",$B383="",$C383=""),"",'MPTO_working_3-way'!E382)</f>
        <v>6.5396005395451446</v>
      </c>
      <c r="I383" s="47">
        <f>IF(OR($A383="",$B383="",$C383=""),"",'MPTO_working_3-way'!F382)</f>
        <v>4.9665291822982169</v>
      </c>
      <c r="J383" s="48">
        <f>IF(OR($A383="",$B383="",$C383=""),"",'MPTO_working_3-way'!G382)</f>
        <v>1.5486166378212305</v>
      </c>
      <c r="K383" s="46">
        <f>IF(OR($A383="",$B383="",$C383=""),"",'OddsRatio_working_3-way'!H382)</f>
        <v>6.4601324365986548</v>
      </c>
      <c r="L383" s="47">
        <f>IF(OR($A383="",$B383="",$C383=""),"",'OddsRatio_working_3-way'!I382)</f>
        <v>4.953889005812818</v>
      </c>
      <c r="M383" s="48">
        <f>IF(OR($A383="",$B383="",$C383=""),"",'OddsRatio_working_3-way'!J382)</f>
        <v>1.5543812627197868</v>
      </c>
      <c r="N383" s="49">
        <f t="shared" si="103"/>
        <v>15.706934469605855</v>
      </c>
      <c r="O383" s="50">
        <f t="shared" si="104"/>
        <v>20.438730627813477</v>
      </c>
      <c r="P383" s="50">
        <f t="shared" si="105"/>
        <v>63.854334902580668</v>
      </c>
      <c r="Q383" t="s">
        <v>260</v>
      </c>
      <c r="R383" t="s">
        <v>251</v>
      </c>
      <c r="S383" t="s">
        <v>476</v>
      </c>
      <c r="T383" s="52">
        <v>100</v>
      </c>
      <c r="U383" s="52">
        <f t="shared" si="106"/>
        <v>83.922829581993568</v>
      </c>
      <c r="V383" s="52">
        <f t="shared" si="107"/>
        <v>79.079497907949786</v>
      </c>
      <c r="W383" s="52">
        <f t="shared" si="108"/>
        <v>34.640522875816991</v>
      </c>
      <c r="X383" s="52">
        <f t="shared" si="109"/>
        <v>86.279979216233215</v>
      </c>
      <c r="Y383" s="52">
        <f t="shared" si="110"/>
        <v>81.436647542189448</v>
      </c>
      <c r="Z383" s="52">
        <f t="shared" si="111"/>
        <v>36.997672510056638</v>
      </c>
      <c r="AA383" s="52">
        <f t="shared" si="112"/>
        <v>-2.3571496342396472</v>
      </c>
      <c r="AB383" s="52">
        <f t="shared" si="113"/>
        <v>-2.3571496342396614</v>
      </c>
      <c r="AC383" s="52">
        <f t="shared" si="114"/>
        <v>-2.3571496342396472</v>
      </c>
      <c r="AF383">
        <v>1.61</v>
      </c>
      <c r="AG383">
        <v>2.4500000000000002</v>
      </c>
    </row>
    <row r="384" spans="1:35" ht="15" x14ac:dyDescent="0.25">
      <c r="A384">
        <v>1.75</v>
      </c>
      <c r="B384">
        <v>4.12</v>
      </c>
      <c r="C384">
        <v>4.6500000000000004</v>
      </c>
      <c r="D384" s="45">
        <f t="shared" si="102"/>
        <v>2.9200781471373283E-2</v>
      </c>
      <c r="E384" s="46">
        <f>IF(OR($A384="",$B384="",$C384=""),"",A384*'MPTO_working_3-way'!$I383)</f>
        <v>1.8011013675749032</v>
      </c>
      <c r="F384" s="47">
        <f>IF(OR($A384="",$B384="",$C384=""),"",B384*'MPTO_working_3-way'!$I383)</f>
        <v>4.2403072196620579</v>
      </c>
      <c r="G384" s="48">
        <f>IF(OR($A384="",$B384="",$C384=""),"",C384*'MPTO_working_3-way'!$I383)</f>
        <v>4.785783633841886</v>
      </c>
      <c r="H384" s="46">
        <f>IF(OR($A384="",$B384="",$C384=""),"",'MPTO_working_3-way'!E383)</f>
        <v>1.7803256925391626</v>
      </c>
      <c r="I384" s="47">
        <f>IF(OR($A384="",$B384="",$C384=""),"",'MPTO_working_3-way'!F383)</f>
        <v>4.292124522585187</v>
      </c>
      <c r="J384" s="48">
        <f>IF(OR($A384="",$B384="",$C384=""),"",'MPTO_working_3-way'!G383)</f>
        <v>4.8704421093409511</v>
      </c>
      <c r="K384" s="46">
        <f>IF(OR($A384="",$B384="",$C384=""),"",'OddsRatio_working_3-way'!H383)</f>
        <v>1.7878154986870736</v>
      </c>
      <c r="L384" s="47">
        <f>IF(OR($A384="",$B384="",$C384=""),"",'OddsRatio_working_3-way'!I383)</f>
        <v>4.2773124745382241</v>
      </c>
      <c r="M384" s="48">
        <f>IF(OR($A384="",$B384="",$C384=""),"",'OddsRatio_working_3-way'!J383)</f>
        <v>4.8340354269437569</v>
      </c>
      <c r="N384" s="49">
        <f t="shared" si="103"/>
        <v>55.521583515671423</v>
      </c>
      <c r="O384" s="50">
        <f t="shared" si="104"/>
        <v>23.583196881656551</v>
      </c>
      <c r="P384" s="50">
        <f t="shared" si="105"/>
        <v>20.895219602672039</v>
      </c>
      <c r="Q384" t="s">
        <v>233</v>
      </c>
      <c r="R384" t="s">
        <v>263</v>
      </c>
      <c r="S384" t="s">
        <v>476</v>
      </c>
      <c r="T384" s="52">
        <v>100</v>
      </c>
      <c r="U384" s="52">
        <f t="shared" si="106"/>
        <v>42.857142857142854</v>
      </c>
      <c r="V384" s="52">
        <f t="shared" si="107"/>
        <v>75.728155339805824</v>
      </c>
      <c r="W384" s="52">
        <f t="shared" si="108"/>
        <v>78.494623655913983</v>
      </c>
      <c r="X384" s="52">
        <f t="shared" si="109"/>
        <v>45.777221004280193</v>
      </c>
      <c r="Y384" s="52">
        <f t="shared" si="110"/>
        <v>78.64823348694317</v>
      </c>
      <c r="Z384" s="52">
        <f t="shared" si="111"/>
        <v>81.414701803051315</v>
      </c>
      <c r="AA384" s="52">
        <f t="shared" si="112"/>
        <v>-2.9200781471373389</v>
      </c>
      <c r="AB384" s="52">
        <f t="shared" si="113"/>
        <v>-2.920078147137346</v>
      </c>
      <c r="AC384" s="52">
        <f t="shared" si="114"/>
        <v>-2.9200781471373318</v>
      </c>
      <c r="AF384">
        <v>1.6</v>
      </c>
      <c r="AG384">
        <v>2.46</v>
      </c>
    </row>
    <row r="385" spans="1:33" ht="15" x14ac:dyDescent="0.25">
      <c r="A385">
        <v>1.53</v>
      </c>
      <c r="B385">
        <v>4.47</v>
      </c>
      <c r="C385">
        <v>6.54</v>
      </c>
      <c r="D385" s="45">
        <f t="shared" ref="D385:D448" si="115">IF(OR($A385="",$B385="",$C385=""),"",(1/A385)+(1/B385)+(1/C385)-1)</f>
        <v>3.0213616551026945E-2</v>
      </c>
      <c r="E385" s="46">
        <f>IF(OR($A385="",$B385="",$C385=""),"",A385*'MPTO_working_3-way'!$I384)</f>
        <v>1.5762268333230713</v>
      </c>
      <c r="F385" s="47">
        <f>IF(OR($A385="",$B385="",$C385=""),"",B385*'MPTO_working_3-way'!$I384)</f>
        <v>4.6050548659830906</v>
      </c>
      <c r="G385" s="48">
        <f>IF(OR($A385="",$B385="",$C385=""),"",C385*'MPTO_working_3-way'!$I384)</f>
        <v>6.7375970522437161</v>
      </c>
      <c r="H385" s="46">
        <f>IF(OR($A385="",$B385="",$C385=""),"",'MPTO_working_3-way'!E384)</f>
        <v>1.5539446467258244</v>
      </c>
      <c r="I385" s="47">
        <f>IF(OR($A385="",$B385="",$C385=""),"",'MPTO_working_3-way'!F384)</f>
        <v>4.6807179100138576</v>
      </c>
      <c r="J385" s="48">
        <f>IF(OR($A385="",$B385="",$C385=""),"",'MPTO_working_3-way'!G384)</f>
        <v>7.0011345141170933</v>
      </c>
      <c r="K385" s="46">
        <f>IF(OR($A385="",$B385="",$C385=""),"",'OddsRatio_working_3-way'!H384)</f>
        <v>1.5613207483902087</v>
      </c>
      <c r="L385" s="47">
        <f>IF(OR($A385="",$B385="",$C385=""),"",'OddsRatio_working_3-way'!I384)</f>
        <v>4.6750622583283494</v>
      </c>
      <c r="M385" s="48">
        <f>IF(OR($A385="",$B385="",$C385=""),"",'OddsRatio_working_3-way'!J384)</f>
        <v>6.8673904643052044</v>
      </c>
      <c r="N385" s="49">
        <f t="shared" ref="N385:N448" si="116">(1/E385)* 100</f>
        <v>63.442645364167262</v>
      </c>
      <c r="O385" s="50">
        <f t="shared" ref="O385:O448" si="117">(1/F385)* 100</f>
        <v>21.715267876325708</v>
      </c>
      <c r="P385" s="50">
        <f t="shared" ref="P385:P448" si="118">(1/G385)* 100</f>
        <v>14.842086759507023</v>
      </c>
      <c r="Q385" t="s">
        <v>264</v>
      </c>
      <c r="R385" t="s">
        <v>232</v>
      </c>
      <c r="S385" t="s">
        <v>476</v>
      </c>
      <c r="T385" s="52">
        <v>100</v>
      </c>
      <c r="U385" s="52">
        <f t="shared" si="106"/>
        <v>34.640522875816991</v>
      </c>
      <c r="V385" s="52">
        <f t="shared" si="107"/>
        <v>77.628635346756155</v>
      </c>
      <c r="W385" s="52">
        <f t="shared" si="108"/>
        <v>84.709480122324152</v>
      </c>
      <c r="X385" s="52">
        <f t="shared" si="109"/>
        <v>37.661884530919686</v>
      </c>
      <c r="Y385" s="52">
        <f t="shared" si="110"/>
        <v>80.649997001858836</v>
      </c>
      <c r="Z385" s="52">
        <f t="shared" si="111"/>
        <v>87.730841777426861</v>
      </c>
      <c r="AA385" s="52">
        <f t="shared" si="112"/>
        <v>-3.0213616551026945</v>
      </c>
      <c r="AB385" s="52">
        <f t="shared" si="113"/>
        <v>-3.0213616551026803</v>
      </c>
      <c r="AC385" s="52">
        <f t="shared" si="114"/>
        <v>-3.0213616551027087</v>
      </c>
      <c r="AF385">
        <v>1.68</v>
      </c>
      <c r="AG385">
        <v>2.29</v>
      </c>
    </row>
    <row r="386" spans="1:33" ht="15" x14ac:dyDescent="0.25">
      <c r="A386">
        <v>2.73</v>
      </c>
      <c r="B386">
        <v>3.27</v>
      </c>
      <c r="C386">
        <v>2.82</v>
      </c>
      <c r="D386" s="45">
        <f t="shared" si="115"/>
        <v>2.6720692931897272E-2</v>
      </c>
      <c r="E386" s="46">
        <f>IF(OR($A386="",$B386="",$C386=""),"",A386*'MPTO_working_3-way'!$I385)</f>
        <v>2.8029474917040798</v>
      </c>
      <c r="F386" s="47">
        <f>IF(OR($A386="",$B386="",$C386=""),"",B386*'MPTO_working_3-way'!$I385)</f>
        <v>3.3573766658873039</v>
      </c>
      <c r="G386" s="48">
        <f>IF(OR($A386="",$B386="",$C386=""),"",C386*'MPTO_working_3-way'!$I385)</f>
        <v>2.89535235406795</v>
      </c>
      <c r="H386" s="46">
        <f>IF(OR($A386="",$B386="",$C386=""),"",'MPTO_working_3-way'!E385)</f>
        <v>2.7980365834872147</v>
      </c>
      <c r="I386" s="47">
        <f>IF(OR($A386="",$B386="",$C386=""),"",'MPTO_working_3-way'!F385)</f>
        <v>3.3680977162769756</v>
      </c>
      <c r="J386" s="48">
        <f>IF(OR($A386="",$B386="",$C386=""),"",'MPTO_working_3-way'!G385)</f>
        <v>2.8926561501407462</v>
      </c>
      <c r="K386" s="46">
        <f>IF(OR($A386="",$B386="",$C386=""),"",'OddsRatio_working_3-way'!H385)</f>
        <v>2.800496855555227</v>
      </c>
      <c r="L386" s="47">
        <f>IF(OR($A386="",$B386="",$C386=""),"",'OddsRatio_working_3-way'!I385)</f>
        <v>3.3625016543990558</v>
      </c>
      <c r="M386" s="48">
        <f>IF(OR($A386="",$B386="",$C386=""),"",'OddsRatio_working_3-way'!J385)</f>
        <v>2.8941643220291984</v>
      </c>
      <c r="N386" s="49">
        <f t="shared" si="116"/>
        <v>35.676729691145233</v>
      </c>
      <c r="O386" s="50">
        <f t="shared" si="117"/>
        <v>29.785159650405657</v>
      </c>
      <c r="P386" s="50">
        <f t="shared" si="118"/>
        <v>34.538110658449114</v>
      </c>
      <c r="Q386" t="s">
        <v>266</v>
      </c>
      <c r="R386" t="s">
        <v>230</v>
      </c>
      <c r="S386" t="s">
        <v>476</v>
      </c>
      <c r="T386" s="52">
        <v>100</v>
      </c>
      <c r="U386" s="52">
        <f t="shared" si="106"/>
        <v>63.369963369963365</v>
      </c>
      <c r="V386" s="52">
        <f t="shared" si="107"/>
        <v>69.418960244648318</v>
      </c>
      <c r="W386" s="52">
        <f t="shared" si="108"/>
        <v>64.539007092198588</v>
      </c>
      <c r="X386" s="52">
        <f t="shared" si="109"/>
        <v>66.042032663153094</v>
      </c>
      <c r="Y386" s="52">
        <f t="shared" si="110"/>
        <v>72.091029537838054</v>
      </c>
      <c r="Z386" s="52">
        <f t="shared" si="111"/>
        <v>67.211076385388296</v>
      </c>
      <c r="AA386" s="52">
        <f t="shared" si="112"/>
        <v>-2.672069293189729</v>
      </c>
      <c r="AB386" s="52">
        <f t="shared" si="113"/>
        <v>-2.6720692931897361</v>
      </c>
      <c r="AC386" s="52">
        <f t="shared" si="114"/>
        <v>-2.6720692931897077</v>
      </c>
      <c r="AF386">
        <v>1.87</v>
      </c>
      <c r="AG386">
        <v>2.02</v>
      </c>
    </row>
    <row r="387" spans="1:33" ht="15" x14ac:dyDescent="0.25">
      <c r="A387">
        <v>1.87</v>
      </c>
      <c r="B387">
        <v>3.53</v>
      </c>
      <c r="C387">
        <v>4.7</v>
      </c>
      <c r="D387" s="45">
        <f t="shared" si="115"/>
        <v>3.0811434715748431E-2</v>
      </c>
      <c r="E387" s="46">
        <f>IF(OR($A387="",$B387="",$C387=""),"",A387*'MPTO_working_3-way'!$I386)</f>
        <v>1.9276173829184498</v>
      </c>
      <c r="F387" s="47">
        <f>IF(OR($A387="",$B387="",$C387=""),"",B387*'MPTO_working_3-way'!$I386)</f>
        <v>3.6387643645465917</v>
      </c>
      <c r="G387" s="48">
        <f>IF(OR($A387="",$B387="",$C387=""),"",C387*'MPTO_working_3-way'!$I386)</f>
        <v>4.8448137431640177</v>
      </c>
      <c r="H387" s="46">
        <f>IF(OR($A387="",$B387="",$C387=""),"",'MPTO_working_3-way'!E386)</f>
        <v>1.9066181153436697</v>
      </c>
      <c r="I387" s="47">
        <f>IF(OR($A387="",$B387="",$C387=""),"",'MPTO_working_3-way'!F386)</f>
        <v>3.6627938138771796</v>
      </c>
      <c r="J387" s="48">
        <f>IF(OR($A387="",$B387="",$C387=""),"",'MPTO_working_3-way'!G386)</f>
        <v>4.9383818538077193</v>
      </c>
      <c r="K387" s="46">
        <f>IF(OR($A387="",$B387="",$C387=""),"",'OddsRatio_working_3-way'!H386)</f>
        <v>1.9146917590500625</v>
      </c>
      <c r="L387" s="47">
        <f>IF(OR($A387="",$B387="",$C387=""),"",'OddsRatio_working_3-way'!I386)</f>
        <v>3.6599656901111017</v>
      </c>
      <c r="M387" s="48">
        <f>IF(OR($A387="",$B387="",$C387=""),"",'OddsRatio_working_3-way'!J386)</f>
        <v>4.8900684005577366</v>
      </c>
      <c r="N387" s="49">
        <f t="shared" si="116"/>
        <v>51.87751515738983</v>
      </c>
      <c r="O387" s="50">
        <f t="shared" si="117"/>
        <v>27.481856471478473</v>
      </c>
      <c r="P387" s="50">
        <f t="shared" si="118"/>
        <v>20.640628371131701</v>
      </c>
      <c r="Q387" t="s">
        <v>265</v>
      </c>
      <c r="R387" t="s">
        <v>267</v>
      </c>
      <c r="S387" t="s">
        <v>476</v>
      </c>
      <c r="T387" s="52">
        <v>100</v>
      </c>
      <c r="U387" s="52">
        <f t="shared" si="106"/>
        <v>46.524064171122987</v>
      </c>
      <c r="V387" s="52">
        <f t="shared" si="107"/>
        <v>71.671388101982998</v>
      </c>
      <c r="W387" s="52">
        <f t="shared" si="108"/>
        <v>78.723404255319153</v>
      </c>
      <c r="X387" s="52">
        <f t="shared" si="109"/>
        <v>49.605207642697849</v>
      </c>
      <c r="Y387" s="52">
        <f t="shared" si="110"/>
        <v>74.752531573557846</v>
      </c>
      <c r="Z387" s="52">
        <f t="shared" si="111"/>
        <v>81.804547726894</v>
      </c>
      <c r="AA387" s="52">
        <f t="shared" si="112"/>
        <v>-3.0811434715748618</v>
      </c>
      <c r="AB387" s="52">
        <f t="shared" si="113"/>
        <v>-3.0811434715748476</v>
      </c>
      <c r="AC387" s="52">
        <f t="shared" si="114"/>
        <v>-3.0811434715748476</v>
      </c>
      <c r="AF387">
        <v>1.76</v>
      </c>
      <c r="AG387">
        <v>2.14</v>
      </c>
    </row>
    <row r="388" spans="1:33" ht="15" x14ac:dyDescent="0.25">
      <c r="A388">
        <v>5.59</v>
      </c>
      <c r="B388">
        <v>3.9</v>
      </c>
      <c r="C388">
        <v>1.7</v>
      </c>
      <c r="D388" s="45">
        <f t="shared" si="115"/>
        <v>2.3536427093198586E-2</v>
      </c>
      <c r="E388" s="46">
        <f>IF(OR($A388="",$B388="",$C388=""),"",A388*'MPTO_working_3-way'!$I387)</f>
        <v>5.7215686274509796</v>
      </c>
      <c r="F388" s="47">
        <f>IF(OR($A388="",$B388="",$C388=""),"",B388*'MPTO_working_3-way'!$I387)</f>
        <v>3.9917920656634744</v>
      </c>
      <c r="G388" s="48">
        <f>IF(OR($A388="",$B388="",$C388=""),"",C388*'MPTO_working_3-way'!$I387)</f>
        <v>1.7400119260584375</v>
      </c>
      <c r="H388" s="46">
        <f>IF(OR($A388="",$B388="",$C388=""),"",'MPTO_working_3-way'!E387)</f>
        <v>5.8464009843461611</v>
      </c>
      <c r="I388" s="47">
        <f>IF(OR($A388="",$B388="",$C388=""),"",'MPTO_working_3-way'!F387)</f>
        <v>4.023096100475092</v>
      </c>
      <c r="J388" s="48">
        <f>IF(OR($A388="",$B388="",$C388=""),"",'MPTO_working_3-way'!G387)</f>
        <v>1.7229799149862002</v>
      </c>
      <c r="K388" s="46">
        <f>IF(OR($A388="",$B388="",$C388=""),"",'OddsRatio_working_3-way'!H387)</f>
        <v>5.7811740801853899</v>
      </c>
      <c r="L388" s="47">
        <f>IF(OR($A388="",$B388="",$C388=""),"",'OddsRatio_working_3-way'!I387)</f>
        <v>4.0207853665659314</v>
      </c>
      <c r="M388" s="48">
        <f>IF(OR($A388="",$B388="",$C388=""),"",'OddsRatio_working_3-way'!J387)</f>
        <v>1.7291550884814317</v>
      </c>
      <c r="N388" s="49">
        <f t="shared" si="116"/>
        <v>17.477724468814259</v>
      </c>
      <c r="O388" s="50">
        <f t="shared" si="117"/>
        <v>25.051405071967103</v>
      </c>
      <c r="P388" s="50">
        <f t="shared" si="118"/>
        <v>57.470870459218645</v>
      </c>
      <c r="Q388" t="s">
        <v>71</v>
      </c>
      <c r="R388" t="s">
        <v>35</v>
      </c>
      <c r="S388" t="s">
        <v>476</v>
      </c>
      <c r="T388" s="52">
        <v>100</v>
      </c>
      <c r="U388" s="52">
        <f t="shared" si="106"/>
        <v>82.110912343470488</v>
      </c>
      <c r="V388" s="52">
        <f t="shared" si="107"/>
        <v>74.358974358974365</v>
      </c>
      <c r="W388" s="52">
        <f t="shared" si="108"/>
        <v>41.176470588235297</v>
      </c>
      <c r="X388" s="52">
        <f t="shared" si="109"/>
        <v>84.464555052790359</v>
      </c>
      <c r="Y388" s="52">
        <f t="shared" si="110"/>
        <v>76.712617068294222</v>
      </c>
      <c r="Z388" s="52">
        <f t="shared" si="111"/>
        <v>43.530113297555161</v>
      </c>
      <c r="AA388" s="52">
        <f t="shared" si="112"/>
        <v>-2.3536427093198711</v>
      </c>
      <c r="AB388" s="52">
        <f t="shared" si="113"/>
        <v>-2.3536427093198569</v>
      </c>
      <c r="AC388" s="52">
        <f t="shared" si="114"/>
        <v>-2.353642709319864</v>
      </c>
      <c r="AF388">
        <v>2.1</v>
      </c>
      <c r="AG388">
        <v>1.81</v>
      </c>
    </row>
    <row r="389" spans="1:33" ht="15" x14ac:dyDescent="0.25">
      <c r="A389">
        <v>1.1100000000000001</v>
      </c>
      <c r="B389">
        <v>9.75</v>
      </c>
      <c r="C389">
        <v>23.03</v>
      </c>
      <c r="D389" s="45">
        <f t="shared" si="115"/>
        <v>4.6886627433739836E-2</v>
      </c>
      <c r="E389" s="46">
        <f>IF(OR($A389="",$B389="",$C389=""),"",A389*'MPTO_working_3-way'!$I388)</f>
        <v>1.1620441564514514</v>
      </c>
      <c r="F389" s="47">
        <f>IF(OR($A389="",$B389="",$C389=""),"",B389*'MPTO_working_3-way'!$I388)</f>
        <v>10.207144617478964</v>
      </c>
      <c r="G389" s="48">
        <f>IF(OR($A389="",$B389="",$C389=""),"",C389*'MPTO_working_3-way'!$I388)</f>
        <v>24.109799029799028</v>
      </c>
      <c r="H389" s="46">
        <f>IF(OR($A389="",$B389="",$C389=""),"",'MPTO_working_3-way'!E388)</f>
        <v>1.1295962954423269</v>
      </c>
      <c r="I389" s="47">
        <f>IF(OR($A389="",$B389="",$C389=""),"",'MPTO_working_3-way'!F388)</f>
        <v>11.502816951784721</v>
      </c>
      <c r="J389" s="48">
        <f>IF(OR($A389="",$B389="",$C389=""),"",'MPTO_working_3-way'!G388)</f>
        <v>35.980608838443054</v>
      </c>
      <c r="K389" s="46">
        <f>IF(OR($A389="",$B389="",$C389=""),"",'OddsRatio_working_3-way'!H388)</f>
        <v>1.136195367074025</v>
      </c>
      <c r="L389" s="47">
        <f>IF(OR($A389="",$B389="",$C389=""),"",'OddsRatio_working_3-way'!I388)</f>
        <v>11.833722380888364</v>
      </c>
      <c r="M389" s="48">
        <f>IF(OR($A389="",$B389="",$C389=""),"",'OddsRatio_working_3-way'!J388)</f>
        <v>28.276217605825213</v>
      </c>
      <c r="N389" s="49">
        <f t="shared" si="116"/>
        <v>86.055249660538919</v>
      </c>
      <c r="O389" s="50">
        <f t="shared" si="117"/>
        <v>9.7970591921228944</v>
      </c>
      <c r="P389" s="50">
        <f t="shared" si="118"/>
        <v>4.1476911473381772</v>
      </c>
      <c r="Q389" t="s">
        <v>68</v>
      </c>
      <c r="R389" t="s">
        <v>78</v>
      </c>
      <c r="S389" t="s">
        <v>476</v>
      </c>
      <c r="T389" s="52">
        <v>100</v>
      </c>
      <c r="U389" s="52">
        <f t="shared" si="106"/>
        <v>9.9099099099099224</v>
      </c>
      <c r="V389" s="52">
        <f t="shared" si="107"/>
        <v>89.743589743589737</v>
      </c>
      <c r="W389" s="52">
        <f t="shared" si="108"/>
        <v>95.657837603126353</v>
      </c>
      <c r="X389" s="52">
        <f t="shared" si="109"/>
        <v>14.598572653283897</v>
      </c>
      <c r="Y389" s="52">
        <f t="shared" si="110"/>
        <v>94.432252486963719</v>
      </c>
      <c r="Z389" s="52">
        <f t="shared" si="111"/>
        <v>100.34650034650035</v>
      </c>
      <c r="AA389" s="52">
        <f t="shared" si="112"/>
        <v>-4.6886627433739747</v>
      </c>
      <c r="AB389" s="52">
        <f t="shared" si="113"/>
        <v>-4.6886627433739818</v>
      </c>
      <c r="AC389" s="52">
        <f t="shared" si="114"/>
        <v>-4.688662743373996</v>
      </c>
      <c r="AF389">
        <v>1.33</v>
      </c>
      <c r="AG389">
        <v>3.32</v>
      </c>
    </row>
    <row r="390" spans="1:33" ht="15" x14ac:dyDescent="0.25">
      <c r="A390">
        <v>2.77</v>
      </c>
      <c r="B390">
        <v>3.31</v>
      </c>
      <c r="C390">
        <v>2.75</v>
      </c>
      <c r="D390" s="45">
        <f t="shared" si="115"/>
        <v>2.6761997586651098E-2</v>
      </c>
      <c r="E390" s="46">
        <f>IF(OR($A390="",$B390="",$C390=""),"",A390*'MPTO_working_3-way'!$I389)</f>
        <v>2.8441307333150236</v>
      </c>
      <c r="F390" s="47">
        <f>IF(OR($A390="",$B390="",$C390=""),"",B390*'MPTO_working_3-way'!$I389)</f>
        <v>3.398582212011815</v>
      </c>
      <c r="G390" s="48">
        <f>IF(OR($A390="",$B390="",$C390=""),"",C390*'MPTO_working_3-way'!$I389)</f>
        <v>2.8235954933632907</v>
      </c>
      <c r="H390" s="46">
        <f>IF(OR($A390="",$B390="",$C390=""),"",'MPTO_working_3-way'!E389)</f>
        <v>2.8401815811187183</v>
      </c>
      <c r="I390" s="47">
        <f>IF(OR($A390="",$B390="",$C390=""),"",'MPTO_working_3-way'!F389)</f>
        <v>3.4107093942232578</v>
      </c>
      <c r="J390" s="48">
        <f>IF(OR($A390="",$B390="",$C390=""),"",'MPTO_working_3-way'!G389)</f>
        <v>2.81915913582352</v>
      </c>
      <c r="K390" s="46">
        <f>IF(OR($A390="",$B390="",$C390=""),"",'OddsRatio_working_3-way'!H389)</f>
        <v>2.8422790717055508</v>
      </c>
      <c r="L390" s="47">
        <f>IF(OR($A390="",$B390="",$C390=""),"",'OddsRatio_working_3-way'!I389)</f>
        <v>3.4043303139208034</v>
      </c>
      <c r="M390" s="48">
        <f>IF(OR($A390="",$B390="",$C390=""),"",'OddsRatio_working_3-way'!J389)</f>
        <v>2.821462359030912</v>
      </c>
      <c r="N390" s="49">
        <f t="shared" si="116"/>
        <v>35.160127777756315</v>
      </c>
      <c r="O390" s="50">
        <f t="shared" si="117"/>
        <v>29.424034424285502</v>
      </c>
      <c r="P390" s="50">
        <f t="shared" si="118"/>
        <v>35.415837797958176</v>
      </c>
      <c r="Q390" t="s">
        <v>85</v>
      </c>
      <c r="R390" t="s">
        <v>139</v>
      </c>
      <c r="S390" t="s">
        <v>476</v>
      </c>
      <c r="T390" s="52">
        <v>100</v>
      </c>
      <c r="U390" s="52">
        <f t="shared" si="106"/>
        <v>63.898916967509031</v>
      </c>
      <c r="V390" s="52">
        <f t="shared" si="107"/>
        <v>69.78851963746223</v>
      </c>
      <c r="W390" s="52">
        <f t="shared" si="108"/>
        <v>63.63636363636364</v>
      </c>
      <c r="X390" s="52">
        <f t="shared" si="109"/>
        <v>66.57511672617413</v>
      </c>
      <c r="Y390" s="52">
        <f t="shared" si="110"/>
        <v>72.464719396127336</v>
      </c>
      <c r="Z390" s="52">
        <f t="shared" si="111"/>
        <v>66.312563395028732</v>
      </c>
      <c r="AA390" s="52">
        <f t="shared" si="112"/>
        <v>-2.6761997586650992</v>
      </c>
      <c r="AB390" s="52">
        <f t="shared" si="113"/>
        <v>-2.6761997586651063</v>
      </c>
      <c r="AC390" s="52">
        <f t="shared" si="114"/>
        <v>-2.6761997586650921</v>
      </c>
      <c r="AF390">
        <v>2.2200000000000002</v>
      </c>
      <c r="AG390">
        <v>1.71</v>
      </c>
    </row>
    <row r="391" spans="1:33" ht="15" x14ac:dyDescent="0.25">
      <c r="A391">
        <v>2.29</v>
      </c>
      <c r="B391">
        <v>3.4</v>
      </c>
      <c r="C391">
        <v>3.37</v>
      </c>
      <c r="D391" s="45">
        <f t="shared" si="115"/>
        <v>2.7534774810757501E-2</v>
      </c>
      <c r="E391" s="46">
        <f>IF(OR($A391="",$B391="",$C391=""),"",A391*'MPTO_working_3-way'!$I390)</f>
        <v>2.3530546343166345</v>
      </c>
      <c r="F391" s="47">
        <f>IF(OR($A391="",$B391="",$C391=""),"",B391*'MPTO_working_3-way'!$I390)</f>
        <v>3.4936182343565756</v>
      </c>
      <c r="G391" s="48">
        <f>IF(OR($A391="",$B391="",$C391=""),"",C391*'MPTO_working_3-way'!$I390)</f>
        <v>3.462792191112253</v>
      </c>
      <c r="H391" s="46">
        <f>IF(OR($A391="",$B391="",$C391=""),"",'MPTO_working_3-way'!E390)</f>
        <v>2.3391650659465011</v>
      </c>
      <c r="I391" s="47">
        <f>IF(OR($A391="",$B391="",$C391=""),"",'MPTO_working_3-way'!F390)</f>
        <v>3.5095183023011742</v>
      </c>
      <c r="J391" s="48">
        <f>IF(OR($A391="",$B391="",$C391=""),"",'MPTO_working_3-way'!G390)</f>
        <v>3.477563581486089</v>
      </c>
      <c r="K391" s="46">
        <f>IF(OR($A391="",$B391="",$C391=""),"",'OddsRatio_working_3-way'!H390)</f>
        <v>2.3451262432816766</v>
      </c>
      <c r="L391" s="47">
        <f>IF(OR($A391="",$B391="",$C391=""),"",'OddsRatio_working_3-way'!I390)</f>
        <v>3.5025604526170731</v>
      </c>
      <c r="M391" s="48">
        <f>IF(OR($A391="",$B391="",$C391=""),"",'OddsRatio_working_3-way'!J390)</f>
        <v>3.4712784469593605</v>
      </c>
      <c r="N391" s="49">
        <f t="shared" si="116"/>
        <v>42.497950766468975</v>
      </c>
      <c r="O391" s="50">
        <f t="shared" si="117"/>
        <v>28.62361978094528</v>
      </c>
      <c r="P391" s="50">
        <f t="shared" si="118"/>
        <v>28.878429452585742</v>
      </c>
      <c r="Q391" t="s">
        <v>45</v>
      </c>
      <c r="R391" t="s">
        <v>87</v>
      </c>
      <c r="S391" t="s">
        <v>476</v>
      </c>
      <c r="T391" s="52">
        <v>100</v>
      </c>
      <c r="U391" s="52">
        <f t="shared" si="106"/>
        <v>56.331877729257641</v>
      </c>
      <c r="V391" s="52">
        <f t="shared" si="107"/>
        <v>70.588235294117652</v>
      </c>
      <c r="W391" s="52">
        <f t="shared" si="108"/>
        <v>70.326409495548958</v>
      </c>
      <c r="X391" s="52">
        <f t="shared" si="109"/>
        <v>59.08535521033339</v>
      </c>
      <c r="Y391" s="52">
        <f t="shared" si="110"/>
        <v>73.341712775193386</v>
      </c>
      <c r="Z391" s="52">
        <f t="shared" si="111"/>
        <v>73.079886976624707</v>
      </c>
      <c r="AA391" s="52">
        <f t="shared" si="112"/>
        <v>-2.7534774810757483</v>
      </c>
      <c r="AB391" s="52">
        <f t="shared" si="113"/>
        <v>-2.7534774810757341</v>
      </c>
      <c r="AC391" s="52">
        <f t="shared" si="114"/>
        <v>-2.7534774810757483</v>
      </c>
      <c r="AF391">
        <v>2.0099999999999998</v>
      </c>
      <c r="AG391">
        <v>1.88</v>
      </c>
    </row>
    <row r="392" spans="1:33" ht="15" x14ac:dyDescent="0.25">
      <c r="A392">
        <v>1.29</v>
      </c>
      <c r="B392">
        <v>5.84</v>
      </c>
      <c r="C392">
        <v>11.54</v>
      </c>
      <c r="D392" s="45">
        <f t="shared" si="115"/>
        <v>3.3081787813587615E-2</v>
      </c>
      <c r="E392" s="46">
        <f>IF(OR($A392="",$B392="",$C392=""),"",A392*'MPTO_working_3-way'!$I391)</f>
        <v>1.3326755062795281</v>
      </c>
      <c r="F392" s="47">
        <f>IF(OR($A392="",$B392="",$C392=""),"",B392*'MPTO_working_3-way'!$I391)</f>
        <v>6.0331976408313519</v>
      </c>
      <c r="G392" s="48">
        <f>IF(OR($A392="",$B392="",$C392=""),"",C392*'MPTO_working_3-way'!$I391)</f>
        <v>11.9217638313688</v>
      </c>
      <c r="H392" s="46">
        <f>IF(OR($A392="",$B392="",$C392=""),"",'MPTO_working_3-way'!E391)</f>
        <v>1.3086152731015777</v>
      </c>
      <c r="I392" s="47">
        <f>IF(OR($A392="",$B392="",$C392=""),"",'MPTO_working_3-way'!F391)</f>
        <v>6.2419785072395619</v>
      </c>
      <c r="J392" s="48">
        <f>IF(OR($A392="",$B392="",$C392=""),"",'MPTO_working_3-way'!G391)</f>
        <v>13.222642179792041</v>
      </c>
      <c r="K392" s="46">
        <f>IF(OR($A392="",$B392="",$C392=""),"",'OddsRatio_working_3-way'!H391)</f>
        <v>1.315485699896662</v>
      </c>
      <c r="L392" s="47">
        <f>IF(OR($A392="",$B392="",$C392=""),"",'OddsRatio_working_3-way'!I391)</f>
        <v>6.2653475431029051</v>
      </c>
      <c r="M392" s="48">
        <f>IF(OR($A392="",$B392="",$C392=""),"",'OddsRatio_working_3-way'!J391)</f>
        <v>12.466273368657978</v>
      </c>
      <c r="N392" s="49">
        <f t="shared" si="116"/>
        <v>75.037021036856245</v>
      </c>
      <c r="O392" s="50">
        <f t="shared" si="117"/>
        <v>16.57495841396311</v>
      </c>
      <c r="P392" s="50">
        <f t="shared" si="118"/>
        <v>8.3880205491806379</v>
      </c>
      <c r="Q392" t="s">
        <v>132</v>
      </c>
      <c r="R392" t="s">
        <v>270</v>
      </c>
      <c r="S392" t="s">
        <v>476</v>
      </c>
      <c r="T392" s="52">
        <v>100</v>
      </c>
      <c r="U392" s="52">
        <f t="shared" si="106"/>
        <v>22.480620155038757</v>
      </c>
      <c r="V392" s="52">
        <f t="shared" si="107"/>
        <v>82.876712328767113</v>
      </c>
      <c r="W392" s="52">
        <f t="shared" si="108"/>
        <v>91.334488734835361</v>
      </c>
      <c r="X392" s="52">
        <f t="shared" si="109"/>
        <v>25.788798936397523</v>
      </c>
      <c r="Y392" s="52">
        <f t="shared" si="110"/>
        <v>86.184891110125889</v>
      </c>
      <c r="Z392" s="52">
        <f t="shared" si="111"/>
        <v>94.642667516194109</v>
      </c>
      <c r="AA392" s="52">
        <f t="shared" si="112"/>
        <v>-3.308178781358766</v>
      </c>
      <c r="AB392" s="52">
        <f t="shared" si="113"/>
        <v>-3.3081787813587766</v>
      </c>
      <c r="AC392" s="52">
        <f t="shared" si="114"/>
        <v>-3.3081787813587482</v>
      </c>
      <c r="AF392">
        <v>1.62</v>
      </c>
      <c r="AG392">
        <v>2.4</v>
      </c>
    </row>
    <row r="393" spans="1:33" ht="15" x14ac:dyDescent="0.25">
      <c r="A393">
        <v>2.82</v>
      </c>
      <c r="B393">
        <v>3.11</v>
      </c>
      <c r="C393">
        <v>2.84</v>
      </c>
      <c r="D393" s="45">
        <f t="shared" si="115"/>
        <v>2.8266013494480768E-2</v>
      </c>
      <c r="E393" s="46">
        <f>IF(OR($A393="",$B393="",$C393=""),"",A393*'MPTO_working_3-way'!$I392)</f>
        <v>2.8997101580544355</v>
      </c>
      <c r="F393" s="47">
        <f>IF(OR($A393="",$B393="",$C393=""),"",B393*'MPTO_working_3-way'!$I392)</f>
        <v>3.197907301967835</v>
      </c>
      <c r="G393" s="48">
        <f>IF(OR($A393="",$B393="",$C393=""),"",C393*'MPTO_working_3-way'!$I392)</f>
        <v>2.9202754783243252</v>
      </c>
      <c r="H393" s="46">
        <f>IF(OR($A393="",$B393="",$C393=""),"",'MPTO_working_3-way'!E392)</f>
        <v>2.8969727177367273</v>
      </c>
      <c r="I393" s="47">
        <f>IF(OR($A393="",$B393="",$C393=""),"",'MPTO_working_3-way'!F392)</f>
        <v>3.2038815269530092</v>
      </c>
      <c r="J393" s="48">
        <f>IF(OR($A393="",$B393="",$C393=""),"",'MPTO_working_3-way'!G392)</f>
        <v>2.918083516697747</v>
      </c>
      <c r="K393" s="46">
        <f>IF(OR($A393="",$B393="",$C393=""),"",'OddsRatio_working_3-way'!H392)</f>
        <v>2.8983521417798066</v>
      </c>
      <c r="L393" s="47">
        <f>IF(OR($A393="",$B393="",$C393=""),"",'OddsRatio_working_3-way'!I392)</f>
        <v>3.2008368237117537</v>
      </c>
      <c r="M393" s="48">
        <f>IF(OR($A393="",$B393="",$C393=""),"",'OddsRatio_working_3-way'!J392)</f>
        <v>2.9192131543268371</v>
      </c>
      <c r="N393" s="49">
        <f t="shared" si="116"/>
        <v>34.486205361674884</v>
      </c>
      <c r="O393" s="50">
        <f t="shared" si="117"/>
        <v>31.270449877788803</v>
      </c>
      <c r="P393" s="50">
        <f t="shared" si="118"/>
        <v>34.243344760536324</v>
      </c>
      <c r="Q393" t="s">
        <v>82</v>
      </c>
      <c r="R393" t="s">
        <v>76</v>
      </c>
      <c r="S393" t="s">
        <v>476</v>
      </c>
      <c r="T393" s="52">
        <v>100</v>
      </c>
      <c r="U393" s="52">
        <f t="shared" si="106"/>
        <v>64.539007092198588</v>
      </c>
      <c r="V393" s="52">
        <f t="shared" si="107"/>
        <v>67.845659163987136</v>
      </c>
      <c r="W393" s="52">
        <f t="shared" si="108"/>
        <v>64.788732394366207</v>
      </c>
      <c r="X393" s="52">
        <f t="shared" si="109"/>
        <v>67.365608441646671</v>
      </c>
      <c r="Y393" s="52">
        <f t="shared" si="110"/>
        <v>70.672260513435219</v>
      </c>
      <c r="Z393" s="52">
        <f t="shared" si="111"/>
        <v>67.615333743814276</v>
      </c>
      <c r="AA393" s="52">
        <f t="shared" si="112"/>
        <v>-2.8266013494480831</v>
      </c>
      <c r="AB393" s="52">
        <f t="shared" si="113"/>
        <v>-2.8266013494480831</v>
      </c>
      <c r="AC393" s="52">
        <f t="shared" si="114"/>
        <v>-2.8266013494480688</v>
      </c>
      <c r="AF393">
        <v>2.5299999999999998</v>
      </c>
      <c r="AG393">
        <v>1.56</v>
      </c>
    </row>
    <row r="394" spans="1:33" ht="15" x14ac:dyDescent="0.25">
      <c r="A394">
        <v>2.37</v>
      </c>
      <c r="B394">
        <v>3.06</v>
      </c>
      <c r="C394">
        <v>3.59</v>
      </c>
      <c r="D394" s="45">
        <f t="shared" si="115"/>
        <v>2.7289845924383327E-2</v>
      </c>
      <c r="E394" s="46">
        <f>IF(OR($A394="",$B394="",$C394=""),"",A394*'MPTO_working_3-way'!$I393)</f>
        <v>2.4346769348407884</v>
      </c>
      <c r="F394" s="47">
        <f>IF(OR($A394="",$B394="",$C394=""),"",B394*'MPTO_working_3-way'!$I393)</f>
        <v>3.143506928528613</v>
      </c>
      <c r="G394" s="48">
        <f>IF(OR($A394="",$B394="",$C394=""),"",C394*'MPTO_working_3-way'!$I393)</f>
        <v>3.6879705468685362</v>
      </c>
      <c r="H394" s="46">
        <f>IF(OR($A394="",$B394="",$C394=""),"",'MPTO_working_3-way'!E393)</f>
        <v>2.4222206013341685</v>
      </c>
      <c r="I394" s="47">
        <f>IF(OR($A394="",$B394="",$C394=""),"",'MPTO_working_3-way'!F393)</f>
        <v>3.1476159123425034</v>
      </c>
      <c r="J394" s="48">
        <f>IF(OR($A394="",$B394="",$C394=""),"",'MPTO_working_3-way'!G393)</f>
        <v>3.7111959661121028</v>
      </c>
      <c r="K394" s="46">
        <f>IF(OR($A394="",$B394="",$C394=""),"",'OddsRatio_working_3-way'!H393)</f>
        <v>2.4277803687572788</v>
      </c>
      <c r="L394" s="47">
        <f>IF(OR($A394="",$B394="",$C394=""),"",'OddsRatio_working_3-way'!I393)</f>
        <v>3.1468814303941564</v>
      </c>
      <c r="M394" s="48">
        <f>IF(OR($A394="",$B394="",$C394=""),"",'OddsRatio_working_3-way'!J393)</f>
        <v>3.6992344197674103</v>
      </c>
      <c r="N394" s="49">
        <f t="shared" si="116"/>
        <v>41.073211221159134</v>
      </c>
      <c r="O394" s="50">
        <f t="shared" si="117"/>
        <v>31.811604769329133</v>
      </c>
      <c r="P394" s="50">
        <f t="shared" si="118"/>
        <v>27.11518400951174</v>
      </c>
      <c r="Q394" t="s">
        <v>40</v>
      </c>
      <c r="R394" t="s">
        <v>86</v>
      </c>
      <c r="S394" t="s">
        <v>476</v>
      </c>
      <c r="T394" s="52">
        <v>100</v>
      </c>
      <c r="U394" s="52">
        <f t="shared" si="106"/>
        <v>57.805907172995774</v>
      </c>
      <c r="V394" s="52">
        <f t="shared" si="107"/>
        <v>67.320261437908499</v>
      </c>
      <c r="W394" s="52">
        <f t="shared" si="108"/>
        <v>72.14484679665739</v>
      </c>
      <c r="X394" s="52">
        <f t="shared" si="109"/>
        <v>60.534891765434118</v>
      </c>
      <c r="Y394" s="52">
        <f t="shared" si="110"/>
        <v>70.049246030346836</v>
      </c>
      <c r="Z394" s="52">
        <f t="shared" si="111"/>
        <v>74.873831389095713</v>
      </c>
      <c r="AA394" s="52">
        <f t="shared" si="112"/>
        <v>-2.7289845924383442</v>
      </c>
      <c r="AB394" s="52">
        <f t="shared" si="113"/>
        <v>-2.7289845924383371</v>
      </c>
      <c r="AC394" s="52">
        <f t="shared" si="114"/>
        <v>-2.7289845924383229</v>
      </c>
      <c r="AF394">
        <v>2.52</v>
      </c>
      <c r="AG394">
        <v>1.57</v>
      </c>
    </row>
    <row r="395" spans="1:33" ht="15" x14ac:dyDescent="0.25">
      <c r="A395">
        <v>2.73</v>
      </c>
      <c r="B395">
        <v>3.06</v>
      </c>
      <c r="C395">
        <v>2.99</v>
      </c>
      <c r="D395" s="45">
        <f t="shared" si="115"/>
        <v>2.7545912456398369E-2</v>
      </c>
      <c r="E395" s="46">
        <f>IF(OR($A395="",$B395="",$C395=""),"",A395*'MPTO_working_3-way'!$I394)</f>
        <v>2.8052003410059676</v>
      </c>
      <c r="F395" s="47">
        <f>IF(OR($A395="",$B395="",$C395=""),"",B395*'MPTO_working_3-way'!$I394)</f>
        <v>3.1442904921165789</v>
      </c>
      <c r="G395" s="48">
        <f>IF(OR($A395="",$B395="",$C395=""),"",C395*'MPTO_working_3-way'!$I394)</f>
        <v>3.0723622782446314</v>
      </c>
      <c r="H395" s="46">
        <f>IF(OR($A395="",$B395="",$C395=""),"",'MPTO_working_3-way'!E394)</f>
        <v>2.8001917925608968</v>
      </c>
      <c r="I395" s="47">
        <f>IF(OR($A395="",$B395="",$C395=""),"",'MPTO_working_3-way'!F394)</f>
        <v>3.1484617981247274</v>
      </c>
      <c r="J395" s="48">
        <f>IF(OR($A395="",$B395="",$C395=""),"",'MPTO_working_3-way'!G394)</f>
        <v>3.0744050000160015</v>
      </c>
      <c r="K395" s="46">
        <f>IF(OR($A395="",$B395="",$C395=""),"",'OddsRatio_working_3-way'!H394)</f>
        <v>2.8025755647985258</v>
      </c>
      <c r="L395" s="47">
        <f>IF(OR($A395="",$B395="",$C395=""),"",'OddsRatio_working_3-way'!I394)</f>
        <v>3.1464194586618279</v>
      </c>
      <c r="M395" s="48">
        <f>IF(OR($A395="",$B395="",$C395=""),"",'OddsRatio_working_3-way'!J394)</f>
        <v>3.0734828751150665</v>
      </c>
      <c r="N395" s="49">
        <f t="shared" si="116"/>
        <v>35.648077799726487</v>
      </c>
      <c r="O395" s="50">
        <f t="shared" si="117"/>
        <v>31.80367725269716</v>
      </c>
      <c r="P395" s="50">
        <f t="shared" si="118"/>
        <v>32.548244947576357</v>
      </c>
      <c r="Q395" t="s">
        <v>36</v>
      </c>
      <c r="R395" t="s">
        <v>42</v>
      </c>
      <c r="S395" t="s">
        <v>476</v>
      </c>
      <c r="T395" s="52">
        <v>100</v>
      </c>
      <c r="U395" s="52">
        <f t="shared" si="106"/>
        <v>63.369963369963365</v>
      </c>
      <c r="V395" s="52">
        <f t="shared" si="107"/>
        <v>67.320261437908499</v>
      </c>
      <c r="W395" s="52">
        <f t="shared" si="108"/>
        <v>66.555183946488299</v>
      </c>
      <c r="X395" s="52">
        <f t="shared" si="109"/>
        <v>66.124554615603202</v>
      </c>
      <c r="Y395" s="52">
        <f t="shared" si="110"/>
        <v>70.074852683548343</v>
      </c>
      <c r="Z395" s="52">
        <f t="shared" si="111"/>
        <v>69.309775192128129</v>
      </c>
      <c r="AA395" s="52">
        <f t="shared" si="112"/>
        <v>-2.7545912456398369</v>
      </c>
      <c r="AB395" s="52">
        <f t="shared" si="113"/>
        <v>-2.754591245639844</v>
      </c>
      <c r="AC395" s="52">
        <f t="shared" si="114"/>
        <v>-2.7545912456398298</v>
      </c>
      <c r="AF395">
        <v>2.4300000000000002</v>
      </c>
      <c r="AG395">
        <v>1.61</v>
      </c>
    </row>
    <row r="396" spans="1:33" ht="15" x14ac:dyDescent="0.25">
      <c r="A396">
        <v>2.88</v>
      </c>
      <c r="B396">
        <v>3.51</v>
      </c>
      <c r="C396">
        <v>2.5299999999999998</v>
      </c>
      <c r="D396" s="45">
        <f t="shared" si="115"/>
        <v>2.7379424118554763E-2</v>
      </c>
      <c r="E396" s="46">
        <f>IF(OR($A396="",$B396="",$C396=""),"",A396*'MPTO_working_3-way'!$I395)</f>
        <v>2.9588527414614374</v>
      </c>
      <c r="F396" s="47">
        <f>IF(OR($A396="",$B396="",$C396=""),"",B396*'MPTO_working_3-way'!$I395)</f>
        <v>3.6061017786561269</v>
      </c>
      <c r="G396" s="48">
        <f>IF(OR($A396="",$B396="",$C396=""),"",C396*'MPTO_working_3-way'!$I395)</f>
        <v>2.5992699430199435</v>
      </c>
      <c r="H396" s="46">
        <f>IF(OR($A396="",$B396="",$C396=""),"",'MPTO_working_3-way'!E395)</f>
        <v>2.9577420223321971</v>
      </c>
      <c r="I396" s="47">
        <f>IF(OR($A396="",$B396="",$C396=""),"",'MPTO_working_3-way'!F395)</f>
        <v>3.6261601465931892</v>
      </c>
      <c r="J396" s="48">
        <f>IF(OR($A396="",$B396="",$C396=""),"",'MPTO_working_3-way'!G395)</f>
        <v>2.5897983957693618</v>
      </c>
      <c r="K396" s="46">
        <f>IF(OR($A396="",$B396="",$C396=""),"",'OddsRatio_working_3-way'!H395)</f>
        <v>2.9590074178069972</v>
      </c>
      <c r="L396" s="47">
        <f>IF(OR($A396="",$B396="",$C396=""),"",'OddsRatio_working_3-way'!I395)</f>
        <v>3.6154833078167883</v>
      </c>
      <c r="M396" s="48">
        <f>IF(OR($A396="",$B396="",$C396=""),"",'OddsRatio_working_3-way'!J395)</f>
        <v>2.5942985900237785</v>
      </c>
      <c r="N396" s="49">
        <f t="shared" si="116"/>
        <v>33.796883027915733</v>
      </c>
      <c r="O396" s="50">
        <f t="shared" si="117"/>
        <v>27.730775817777015</v>
      </c>
      <c r="P396" s="50">
        <f t="shared" si="118"/>
        <v>38.472341154307237</v>
      </c>
      <c r="Q396" t="s">
        <v>279</v>
      </c>
      <c r="R396" t="s">
        <v>291</v>
      </c>
      <c r="S396" t="s">
        <v>476</v>
      </c>
      <c r="T396" s="52">
        <v>100</v>
      </c>
      <c r="U396" s="52">
        <f t="shared" si="106"/>
        <v>65.277777777777771</v>
      </c>
      <c r="V396" s="52">
        <f t="shared" si="107"/>
        <v>71.509971509971507</v>
      </c>
      <c r="W396" s="52">
        <f t="shared" si="108"/>
        <v>60.474308300395251</v>
      </c>
      <c r="X396" s="52">
        <f t="shared" si="109"/>
        <v>68.015720189633242</v>
      </c>
      <c r="Y396" s="52">
        <f t="shared" si="110"/>
        <v>74.247913921826964</v>
      </c>
      <c r="Z396" s="52">
        <f t="shared" si="111"/>
        <v>63.212250712250714</v>
      </c>
      <c r="AA396" s="52">
        <f t="shared" si="112"/>
        <v>-2.7379424118554709</v>
      </c>
      <c r="AB396" s="52">
        <f t="shared" si="113"/>
        <v>-2.7379424118554567</v>
      </c>
      <c r="AC396" s="52">
        <f t="shared" si="114"/>
        <v>-2.7379424118554638</v>
      </c>
      <c r="AF396">
        <v>1.98</v>
      </c>
      <c r="AG396">
        <v>1.91</v>
      </c>
    </row>
    <row r="397" spans="1:33" ht="15" x14ac:dyDescent="0.25">
      <c r="A397">
        <v>2.6</v>
      </c>
      <c r="B397">
        <v>3.4</v>
      </c>
      <c r="C397">
        <v>2.87</v>
      </c>
      <c r="D397" s="45">
        <f t="shared" si="115"/>
        <v>2.716508742333712E-2</v>
      </c>
      <c r="E397" s="46">
        <f>IF(OR($A397="",$B397="",$C397=""),"",A397*'MPTO_working_3-way'!$I396)</f>
        <v>2.6706292273006764</v>
      </c>
      <c r="F397" s="47">
        <f>IF(OR($A397="",$B397="",$C397=""),"",B397*'MPTO_working_3-way'!$I396)</f>
        <v>3.4923612972393463</v>
      </c>
      <c r="G397" s="48">
        <f>IF(OR($A397="",$B397="",$C397=""),"",C397*'MPTO_working_3-way'!$I396)</f>
        <v>2.9479638009049776</v>
      </c>
      <c r="H397" s="46">
        <f>IF(OR($A397="",$B397="",$C397=""),"",'MPTO_working_3-way'!E396)</f>
        <v>2.6626878620805465</v>
      </c>
      <c r="I397" s="47">
        <f>IF(OR($A397="",$B397="",$C397=""),"",'MPTO_working_3-way'!F396)</f>
        <v>3.5080011798974966</v>
      </c>
      <c r="J397" s="48">
        <f>IF(OR($A397="",$B397="",$C397=""),"",'MPTO_working_3-way'!G396)</f>
        <v>2.9465754061043405</v>
      </c>
      <c r="K397" s="46">
        <f>IF(OR($A397="",$B397="",$C397=""),"",'OddsRatio_working_3-way'!H396)</f>
        <v>2.6665079616670595</v>
      </c>
      <c r="L397" s="47">
        <f>IF(OR($A397="",$B397="",$C397=""),"",'OddsRatio_working_3-way'!I396)</f>
        <v>3.4997619425005895</v>
      </c>
      <c r="M397" s="48">
        <f>IF(OR($A397="",$B397="",$C397=""),"",'OddsRatio_working_3-way'!J396)</f>
        <v>2.9477311801983768</v>
      </c>
      <c r="N397" s="49">
        <f t="shared" si="116"/>
        <v>37.444359171143518</v>
      </c>
      <c r="O397" s="50">
        <f t="shared" si="117"/>
        <v>28.633921719109743</v>
      </c>
      <c r="P397" s="50">
        <f t="shared" si="118"/>
        <v>33.921719109746732</v>
      </c>
      <c r="Q397" t="s">
        <v>271</v>
      </c>
      <c r="R397" t="s">
        <v>83</v>
      </c>
      <c r="S397" t="s">
        <v>476</v>
      </c>
      <c r="T397" s="52">
        <v>100</v>
      </c>
      <c r="U397" s="52">
        <f t="shared" si="106"/>
        <v>61.538461538461533</v>
      </c>
      <c r="V397" s="52">
        <f t="shared" si="107"/>
        <v>70.588235294117652</v>
      </c>
      <c r="W397" s="52">
        <f t="shared" si="108"/>
        <v>65.156794425087099</v>
      </c>
      <c r="X397" s="52">
        <f t="shared" si="109"/>
        <v>64.254970280795249</v>
      </c>
      <c r="Y397" s="52">
        <f t="shared" si="110"/>
        <v>73.304744036451353</v>
      </c>
      <c r="Z397" s="52">
        <f t="shared" si="111"/>
        <v>67.873303167420815</v>
      </c>
      <c r="AA397" s="52">
        <f t="shared" si="112"/>
        <v>-2.7165087423337155</v>
      </c>
      <c r="AB397" s="52">
        <f t="shared" si="113"/>
        <v>-2.7165087423337013</v>
      </c>
      <c r="AC397" s="52">
        <f t="shared" si="114"/>
        <v>-2.7165087423337155</v>
      </c>
      <c r="AF397">
        <v>2.2000000000000002</v>
      </c>
      <c r="AG397">
        <v>1.73</v>
      </c>
    </row>
    <row r="398" spans="1:33" ht="15" x14ac:dyDescent="0.25">
      <c r="A398">
        <v>1.72</v>
      </c>
      <c r="B398">
        <v>4.28</v>
      </c>
      <c r="C398">
        <v>4.6100000000000003</v>
      </c>
      <c r="D398" s="45">
        <f t="shared" si="115"/>
        <v>3.195994834660576E-2</v>
      </c>
      <c r="E398" s="46">
        <f>IF(OR($A398="",$B398="",$C398=""),"",A398*'MPTO_working_3-way'!$I397)</f>
        <v>1.7749711111561619</v>
      </c>
      <c r="F398" s="47">
        <f>IF(OR($A398="",$B398="",$C398=""),"",B398*'MPTO_working_3-way'!$I397)</f>
        <v>4.4167885789234731</v>
      </c>
      <c r="G398" s="48">
        <f>IF(OR($A398="",$B398="",$C398=""),"",C398*'MPTO_working_3-way'!$I397)</f>
        <v>4.7573353618778524</v>
      </c>
      <c r="H398" s="46">
        <f>IF(OR($A398="",$B398="",$C398=""),"",'MPTO_working_3-way'!E397)</f>
        <v>1.7521050538915823</v>
      </c>
      <c r="I398" s="47">
        <f>IF(OR($A398="",$B398="",$C398=""),"",'MPTO_working_3-way'!F397)</f>
        <v>4.4844749868915867</v>
      </c>
      <c r="J398" s="48">
        <f>IF(OR($A398="",$B398="",$C398=""),"",'MPTO_working_3-way'!G397)</f>
        <v>4.8480987968862745</v>
      </c>
      <c r="K398" s="46">
        <f>IF(OR($A398="",$B398="",$C398=""),"",'OddsRatio_working_3-way'!H397)</f>
        <v>1.7602103784407492</v>
      </c>
      <c r="L398" s="47">
        <f>IF(OR($A398="",$B398="",$C398=""),"",'OddsRatio_working_3-way'!I397)</f>
        <v>4.4631806128967462</v>
      </c>
      <c r="M398" s="48">
        <f>IF(OR($A398="",$B398="",$C398=""),"",'OddsRatio_working_3-way'!J397)</f>
        <v>4.8116103696820902</v>
      </c>
      <c r="N398" s="49">
        <f t="shared" si="116"/>
        <v>56.338945108161823</v>
      </c>
      <c r="O398" s="50">
        <f t="shared" si="117"/>
        <v>22.640884482719233</v>
      </c>
      <c r="P398" s="50">
        <f t="shared" si="118"/>
        <v>21.020170409118943</v>
      </c>
      <c r="Q398" t="s">
        <v>276</v>
      </c>
      <c r="R398" t="s">
        <v>274</v>
      </c>
      <c r="S398" t="s">
        <v>476</v>
      </c>
      <c r="T398" s="52">
        <v>100</v>
      </c>
      <c r="U398" s="52">
        <f t="shared" si="106"/>
        <v>41.860465116279073</v>
      </c>
      <c r="V398" s="52">
        <f t="shared" si="107"/>
        <v>76.635514018691595</v>
      </c>
      <c r="W398" s="52">
        <f t="shared" si="108"/>
        <v>78.308026030368765</v>
      </c>
      <c r="X398" s="52">
        <f t="shared" si="109"/>
        <v>45.05645995093964</v>
      </c>
      <c r="Y398" s="52">
        <f t="shared" si="110"/>
        <v>79.831508853352176</v>
      </c>
      <c r="Z398" s="52">
        <f t="shared" si="111"/>
        <v>81.504020865029347</v>
      </c>
      <c r="AA398" s="52">
        <f t="shared" si="112"/>
        <v>-3.1959948346605671</v>
      </c>
      <c r="AB398" s="52">
        <f t="shared" si="113"/>
        <v>-3.1959948346605813</v>
      </c>
      <c r="AC398" s="52">
        <f t="shared" si="114"/>
        <v>-3.1959948346605813</v>
      </c>
      <c r="AF398">
        <v>1.54</v>
      </c>
      <c r="AG398">
        <v>2.61</v>
      </c>
    </row>
    <row r="399" spans="1:33" ht="15" x14ac:dyDescent="0.25">
      <c r="A399">
        <v>1.64</v>
      </c>
      <c r="B399">
        <v>4.09</v>
      </c>
      <c r="C399">
        <v>5.61</v>
      </c>
      <c r="D399" s="45">
        <f t="shared" si="115"/>
        <v>3.2507994496678183E-2</v>
      </c>
      <c r="E399" s="46">
        <f>IF(OR($A399="",$B399="",$C399=""),"",A399*'MPTO_working_3-way'!$I398)</f>
        <v>1.6933131109745521</v>
      </c>
      <c r="F399" s="47">
        <f>IF(OR($A399="",$B399="",$C399=""),"",B399*'MPTO_working_3-way'!$I398)</f>
        <v>4.222957697491414</v>
      </c>
      <c r="G399" s="48">
        <f>IF(OR($A399="",$B399="",$C399=""),"",C399*'MPTO_working_3-way'!$I398)</f>
        <v>5.7923698491263647</v>
      </c>
      <c r="H399" s="46">
        <f>IF(OR($A399="",$B399="",$C399=""),"",'MPTO_working_3-way'!E398)</f>
        <v>1.6696717993092176</v>
      </c>
      <c r="I399" s="47">
        <f>IF(OR($A399="",$B399="",$C399=""),"",'MPTO_working_3-way'!F398)</f>
        <v>4.2796717681019469</v>
      </c>
      <c r="J399" s="48">
        <f>IF(OR($A399="",$B399="",$C399=""),"",'MPTO_working_3-way'!G398)</f>
        <v>5.9731047365395655</v>
      </c>
      <c r="K399" s="46">
        <f>IF(OR($A399="",$B399="",$C399=""),"",'OddsRatio_working_3-way'!H398)</f>
        <v>1.6778913099612081</v>
      </c>
      <c r="L399" s="47">
        <f>IF(OR($A399="",$B399="",$C399=""),"",'OddsRatio_working_3-way'!I398)</f>
        <v>4.2729439809064562</v>
      </c>
      <c r="M399" s="48">
        <f>IF(OR($A399="",$B399="",$C399=""),"",'OddsRatio_working_3-way'!J398)</f>
        <v>5.8829358420643239</v>
      </c>
      <c r="N399" s="49">
        <f t="shared" si="116"/>
        <v>59.055823374831739</v>
      </c>
      <c r="O399" s="50">
        <f t="shared" si="117"/>
        <v>23.680085656411745</v>
      </c>
      <c r="P399" s="50">
        <f t="shared" si="118"/>
        <v>17.264090968756513</v>
      </c>
      <c r="Q399" t="s">
        <v>278</v>
      </c>
      <c r="R399" t="s">
        <v>289</v>
      </c>
      <c r="S399" t="s">
        <v>476</v>
      </c>
      <c r="T399" s="52">
        <v>100</v>
      </c>
      <c r="U399" s="52">
        <f t="shared" si="106"/>
        <v>39.024390243902438</v>
      </c>
      <c r="V399" s="52">
        <f t="shared" si="107"/>
        <v>75.550122249388764</v>
      </c>
      <c r="W399" s="52">
        <f t="shared" si="108"/>
        <v>82.174688057040996</v>
      </c>
      <c r="X399" s="52">
        <f t="shared" si="109"/>
        <v>42.275189693570248</v>
      </c>
      <c r="Y399" s="52">
        <f t="shared" si="110"/>
        <v>78.800921699056559</v>
      </c>
      <c r="Z399" s="52">
        <f t="shared" si="111"/>
        <v>85.425487506708805</v>
      </c>
      <c r="AA399" s="52">
        <f t="shared" si="112"/>
        <v>-3.2507994496678094</v>
      </c>
      <c r="AB399" s="52">
        <f t="shared" si="113"/>
        <v>-3.2507994496677952</v>
      </c>
      <c r="AC399" s="52">
        <f t="shared" si="114"/>
        <v>-3.2507994496678094</v>
      </c>
      <c r="AF399">
        <v>1.7</v>
      </c>
      <c r="AG399">
        <v>2.2400000000000002</v>
      </c>
    </row>
    <row r="400" spans="1:33" ht="15" x14ac:dyDescent="0.25">
      <c r="A400">
        <v>2.04</v>
      </c>
      <c r="B400">
        <v>3.39</v>
      </c>
      <c r="C400">
        <v>4.1100000000000003</v>
      </c>
      <c r="D400" s="45">
        <f t="shared" si="115"/>
        <v>2.84903316019256E-2</v>
      </c>
      <c r="E400" s="46">
        <f>IF(OR($A400="",$B400="",$C400=""),"",A400*'MPTO_working_3-way'!$I399)</f>
        <v>2.0981202764679283</v>
      </c>
      <c r="F400" s="47">
        <f>IF(OR($A400="",$B400="",$C400=""),"",B400*'MPTO_working_3-way'!$I399)</f>
        <v>3.4865822241305278</v>
      </c>
      <c r="G400" s="48">
        <f>IF(OR($A400="",$B400="",$C400=""),"",C400*'MPTO_working_3-way'!$I399)</f>
        <v>4.2270952628839149</v>
      </c>
      <c r="H400" s="46">
        <f>IF(OR($A400="",$B400="",$C400=""),"",'MPTO_working_3-way'!E399)</f>
        <v>2.0803025871677114</v>
      </c>
      <c r="I400" s="47">
        <f>IF(OR($A400="",$B400="",$C400=""),"",'MPTO_working_3-way'!F399)</f>
        <v>3.5027683871482944</v>
      </c>
      <c r="J400" s="48">
        <f>IF(OR($A400="",$B400="",$C400=""),"",'MPTO_working_3-way'!G399)</f>
        <v>4.2769363278837718</v>
      </c>
      <c r="K400" s="46">
        <f>IF(OR($A400="",$B400="",$C400=""),"",'OddsRatio_working_3-way'!H399)</f>
        <v>2.0875102126878509</v>
      </c>
      <c r="L400" s="47">
        <f>IF(OR($A400="",$B400="",$C400=""),"",'OddsRatio_working_3-way'!I399)</f>
        <v>3.4991821233884255</v>
      </c>
      <c r="M400" s="48">
        <f>IF(OR($A400="",$B400="",$C400=""),"",'OddsRatio_working_3-way'!J399)</f>
        <v>4.2520738090953989</v>
      </c>
      <c r="N400" s="49">
        <f t="shared" si="116"/>
        <v>47.661709922724057</v>
      </c>
      <c r="O400" s="50">
        <f t="shared" si="117"/>
        <v>28.681382962347225</v>
      </c>
      <c r="P400" s="50">
        <f t="shared" si="118"/>
        <v>23.656907114928728</v>
      </c>
      <c r="Q400" t="s">
        <v>283</v>
      </c>
      <c r="R400" t="s">
        <v>280</v>
      </c>
      <c r="S400" t="s">
        <v>476</v>
      </c>
      <c r="T400" s="52">
        <v>100</v>
      </c>
      <c r="U400" s="52">
        <f t="shared" si="106"/>
        <v>50.980392156862742</v>
      </c>
      <c r="V400" s="52">
        <f t="shared" si="107"/>
        <v>70.501474926253692</v>
      </c>
      <c r="W400" s="52">
        <f t="shared" si="108"/>
        <v>75.669099756691011</v>
      </c>
      <c r="X400" s="52">
        <f t="shared" si="109"/>
        <v>53.829425317055311</v>
      </c>
      <c r="Y400" s="52">
        <f t="shared" si="110"/>
        <v>73.350508086446254</v>
      </c>
      <c r="Z400" s="52">
        <f t="shared" si="111"/>
        <v>78.518132916883559</v>
      </c>
      <c r="AA400" s="52">
        <f t="shared" si="112"/>
        <v>-2.8490331601925689</v>
      </c>
      <c r="AB400" s="52">
        <f t="shared" si="113"/>
        <v>-2.8490331601925618</v>
      </c>
      <c r="AC400" s="52">
        <f t="shared" si="114"/>
        <v>-2.8490331601925476</v>
      </c>
      <c r="AF400">
        <v>2.17</v>
      </c>
      <c r="AG400">
        <v>1.75</v>
      </c>
    </row>
    <row r="401" spans="1:35" ht="15" x14ac:dyDescent="0.25">
      <c r="A401">
        <v>1.51</v>
      </c>
      <c r="B401">
        <v>4.2699999999999996</v>
      </c>
      <c r="C401">
        <v>7.54</v>
      </c>
      <c r="D401" s="45">
        <f t="shared" si="115"/>
        <v>2.9069687794825327E-2</v>
      </c>
      <c r="E401" s="46">
        <f>IF(OR($A401="",$B401="",$C401=""),"",A401*'MPTO_working_3-way'!$I400)</f>
        <v>1.5538952285701864</v>
      </c>
      <c r="F401" s="47">
        <f>IF(OR($A401="",$B401="",$C401=""),"",B401*'MPTO_working_3-way'!$I400)</f>
        <v>4.3941275668839035</v>
      </c>
      <c r="G401" s="48">
        <f>IF(OR($A401="",$B401="",$C401=""),"",C401*'MPTO_working_3-way'!$I400)</f>
        <v>7.7591854459729834</v>
      </c>
      <c r="H401" s="46">
        <f>IF(OR($A401="",$B401="",$C401=""),"",'MPTO_working_3-way'!E400)</f>
        <v>1.5324220047210717</v>
      </c>
      <c r="I401" s="47">
        <f>IF(OR($A401="",$B401="",$C401=""),"",'MPTO_working_3-way'!F400)</f>
        <v>4.4543004941703792</v>
      </c>
      <c r="J401" s="48">
        <f>IF(OR($A401="",$B401="",$C401=""),"",'MPTO_working_3-way'!G400)</f>
        <v>8.1343072544132831</v>
      </c>
      <c r="K401" s="46">
        <f>IF(OR($A401="",$B401="",$C401=""),"",'OddsRatio_working_3-way'!H400)</f>
        <v>1.5396154186352586</v>
      </c>
      <c r="L401" s="47">
        <f>IF(OR($A401="",$B401="",$C401=""),"",'OddsRatio_working_3-way'!I400)</f>
        <v>4.4598870959554855</v>
      </c>
      <c r="M401" s="48">
        <f>IF(OR($A401="",$B401="",$C401=""),"",'OddsRatio_working_3-way'!J400)</f>
        <v>7.9197741919109692</v>
      </c>
      <c r="N401" s="49">
        <f t="shared" si="116"/>
        <v>64.35440315497641</v>
      </c>
      <c r="O401" s="50">
        <f t="shared" si="117"/>
        <v>22.757646080565436</v>
      </c>
      <c r="P401" s="50">
        <f t="shared" si="118"/>
        <v>12.887950764458141</v>
      </c>
      <c r="Q401" t="s">
        <v>284</v>
      </c>
      <c r="R401" t="s">
        <v>275</v>
      </c>
      <c r="S401" t="s">
        <v>476</v>
      </c>
      <c r="T401" s="52">
        <v>100</v>
      </c>
      <c r="U401" s="52">
        <f t="shared" si="106"/>
        <v>33.774834437086092</v>
      </c>
      <c r="V401" s="52">
        <f t="shared" si="107"/>
        <v>76.580796252927385</v>
      </c>
      <c r="W401" s="52">
        <f t="shared" si="108"/>
        <v>86.73740053050399</v>
      </c>
      <c r="X401" s="52">
        <f t="shared" si="109"/>
        <v>36.681803216568618</v>
      </c>
      <c r="Y401" s="52">
        <f t="shared" si="110"/>
        <v>79.487765032409925</v>
      </c>
      <c r="Z401" s="52">
        <f t="shared" si="111"/>
        <v>89.644369309986516</v>
      </c>
      <c r="AA401" s="52">
        <f t="shared" si="112"/>
        <v>-2.9069687794825256</v>
      </c>
      <c r="AB401" s="52">
        <f t="shared" si="113"/>
        <v>-2.9069687794825398</v>
      </c>
      <c r="AC401" s="52">
        <f t="shared" si="114"/>
        <v>-2.9069687794825256</v>
      </c>
      <c r="AF401">
        <v>2.0299999999999998</v>
      </c>
      <c r="AG401">
        <v>1.86</v>
      </c>
    </row>
    <row r="402" spans="1:35" ht="15" x14ac:dyDescent="0.25">
      <c r="A402">
        <v>2.5099999999999998</v>
      </c>
      <c r="B402">
        <v>3.31</v>
      </c>
      <c r="C402">
        <v>3.06</v>
      </c>
      <c r="D402" s="45">
        <f t="shared" si="115"/>
        <v>2.7318563748284674E-2</v>
      </c>
      <c r="E402" s="46">
        <f>IF(OR($A402="",$B402="",$C402=""),"",A402*'MPTO_working_3-way'!$I401)</f>
        <v>2.5785695950081942</v>
      </c>
      <c r="F402" s="47">
        <f>IF(OR($A402="",$B402="",$C402=""),"",B402*'MPTO_working_3-way'!$I401)</f>
        <v>3.4004244460068223</v>
      </c>
      <c r="G402" s="48">
        <f>IF(OR($A402="",$B402="",$C402=""),"",C402*'MPTO_working_3-way'!$I401)</f>
        <v>3.1435948050697511</v>
      </c>
      <c r="H402" s="46">
        <f>IF(OR($A402="",$B402="",$C402=""),"",'MPTO_working_3-way'!E401)</f>
        <v>2.5687118436028666</v>
      </c>
      <c r="I402" s="47">
        <f>IF(OR($A402="",$B402="",$C402=""),"",'MPTO_working_3-way'!F401)</f>
        <v>3.4128689273498352</v>
      </c>
      <c r="J402" s="48">
        <f>IF(OR($A402="",$B402="",$C402=""),"",'MPTO_working_3-way'!G401)</f>
        <v>3.1477107556789807</v>
      </c>
      <c r="K402" s="46">
        <f>IF(OR($A402="",$B402="",$C402=""),"",'OddsRatio_working_3-way'!H401)</f>
        <v>2.5732084194455975</v>
      </c>
      <c r="L402" s="47">
        <f>IF(OR($A402="",$B402="",$C402=""),"",'OddsRatio_working_3-way'!I401)</f>
        <v>3.406696323787636</v>
      </c>
      <c r="M402" s="48">
        <f>IF(OR($A402="",$B402="",$C402=""),"",'OddsRatio_working_3-way'!J401)</f>
        <v>3.1462313536807485</v>
      </c>
      <c r="N402" s="49">
        <f t="shared" si="116"/>
        <v>38.781191011322001</v>
      </c>
      <c r="O402" s="50">
        <f t="shared" si="117"/>
        <v>29.408093485926955</v>
      </c>
      <c r="P402" s="50">
        <f t="shared" si="118"/>
        <v>31.810715502751052</v>
      </c>
      <c r="Q402" t="s">
        <v>84</v>
      </c>
      <c r="R402" t="s">
        <v>288</v>
      </c>
      <c r="S402" t="s">
        <v>476</v>
      </c>
      <c r="T402" s="52">
        <v>100</v>
      </c>
      <c r="U402" s="52">
        <f t="shared" si="106"/>
        <v>60.15936254980079</v>
      </c>
      <c r="V402" s="52">
        <f t="shared" si="107"/>
        <v>69.78851963746223</v>
      </c>
      <c r="W402" s="52">
        <f t="shared" si="108"/>
        <v>67.320261437908499</v>
      </c>
      <c r="X402" s="52">
        <f t="shared" si="109"/>
        <v>62.891218924629264</v>
      </c>
      <c r="Y402" s="52">
        <f t="shared" si="110"/>
        <v>72.520376012290711</v>
      </c>
      <c r="Z402" s="52">
        <f t="shared" si="111"/>
        <v>70.052117812736967</v>
      </c>
      <c r="AA402" s="52">
        <f t="shared" si="112"/>
        <v>-2.7318563748284745</v>
      </c>
      <c r="AB402" s="52">
        <f t="shared" si="113"/>
        <v>-2.7318563748284816</v>
      </c>
      <c r="AC402" s="52">
        <f t="shared" si="114"/>
        <v>-2.7318563748284674</v>
      </c>
      <c r="AF402">
        <v>2.08</v>
      </c>
      <c r="AG402">
        <v>1.82</v>
      </c>
    </row>
    <row r="403" spans="1:35" ht="15" x14ac:dyDescent="0.25">
      <c r="A403">
        <v>1.97</v>
      </c>
      <c r="B403">
        <v>3.7</v>
      </c>
      <c r="C403">
        <v>3.96</v>
      </c>
      <c r="D403" s="45">
        <f t="shared" si="115"/>
        <v>3.0409735993492282E-2</v>
      </c>
      <c r="E403" s="46">
        <f>IF(OR($A403="",$B403="",$C403=""),"",A403*'MPTO_working_3-way'!$I402)</f>
        <v>2.0299071799071799</v>
      </c>
      <c r="F403" s="47">
        <f>IF(OR($A403="",$B403="",$C403=""),"",B403*'MPTO_working_3-way'!$I402)</f>
        <v>3.8125160231759216</v>
      </c>
      <c r="G403" s="48">
        <f>IF(OR($A403="",$B403="",$C403=""),"",C403*'MPTO_working_3-way'!$I402)</f>
        <v>4.0804225545342296</v>
      </c>
      <c r="H403" s="46">
        <f>IF(OR($A403="",$B403="",$C403=""),"",'MPTO_working_3-way'!E402)</f>
        <v>2.0101406185582325</v>
      </c>
      <c r="I403" s="47">
        <f>IF(OR($A403="",$B403="",$C403=""),"",'MPTO_working_3-way'!F402)</f>
        <v>3.8441771760786727</v>
      </c>
      <c r="J403" s="48">
        <f>IF(OR($A403="",$B403="",$C403=""),"",'MPTO_working_3-way'!G402)</f>
        <v>4.1256053101493899</v>
      </c>
      <c r="K403" s="46">
        <f>IF(OR($A403="",$B403="",$C403=""),"",'OddsRatio_working_3-way'!H402)</f>
        <v>2.0178521070741682</v>
      </c>
      <c r="L403" s="47">
        <f>IF(OR($A403="",$B403="",$C403=""),"",'OddsRatio_working_3-way'!I402)</f>
        <v>3.8331965867012934</v>
      </c>
      <c r="M403" s="48">
        <f>IF(OR($A403="",$B403="",$C403=""),"",'OddsRatio_working_3-way'!J402)</f>
        <v>4.1060229246799365</v>
      </c>
      <c r="N403" s="49">
        <f t="shared" si="116"/>
        <v>49.263336269677424</v>
      </c>
      <c r="O403" s="50">
        <f t="shared" si="117"/>
        <v>26.229397959801226</v>
      </c>
      <c r="P403" s="50">
        <f t="shared" si="118"/>
        <v>24.507265770521347</v>
      </c>
      <c r="Q403" t="s">
        <v>43</v>
      </c>
      <c r="R403" t="s">
        <v>273</v>
      </c>
      <c r="S403" t="s">
        <v>476</v>
      </c>
      <c r="T403" s="52">
        <v>100</v>
      </c>
      <c r="U403" s="52">
        <f t="shared" si="106"/>
        <v>49.238578680203041</v>
      </c>
      <c r="V403" s="52">
        <f t="shared" si="107"/>
        <v>72.972972972972968</v>
      </c>
      <c r="W403" s="52">
        <f t="shared" si="108"/>
        <v>74.747474747474755</v>
      </c>
      <c r="X403" s="52">
        <f t="shared" si="109"/>
        <v>52.279552279552277</v>
      </c>
      <c r="Y403" s="52">
        <f t="shared" si="110"/>
        <v>76.013946572322212</v>
      </c>
      <c r="Z403" s="52">
        <f t="shared" si="111"/>
        <v>77.788448346823969</v>
      </c>
      <c r="AA403" s="52">
        <f t="shared" si="112"/>
        <v>-3.0409735993492362</v>
      </c>
      <c r="AB403" s="52">
        <f t="shared" si="113"/>
        <v>-3.0409735993492433</v>
      </c>
      <c r="AC403" s="52">
        <f t="shared" si="114"/>
        <v>-3.0409735993492149</v>
      </c>
      <c r="AF403">
        <v>1.98</v>
      </c>
      <c r="AG403">
        <v>1.91</v>
      </c>
    </row>
    <row r="404" spans="1:35" ht="15" x14ac:dyDescent="0.25">
      <c r="A404">
        <v>2.19</v>
      </c>
      <c r="B404">
        <v>3.53</v>
      </c>
      <c r="C404">
        <v>3.48</v>
      </c>
      <c r="D404" s="45">
        <f t="shared" si="115"/>
        <v>2.726344538546055E-2</v>
      </c>
      <c r="E404" s="46">
        <f>IF(OR($A404="",$B404="",$C404=""),"",A404*'MPTO_working_3-way'!$I403)</f>
        <v>2.2497069453941587</v>
      </c>
      <c r="F404" s="47">
        <f>IF(OR($A404="",$B404="",$C404=""),"",B404*'MPTO_working_3-way'!$I403)</f>
        <v>3.6262399622106756</v>
      </c>
      <c r="G404" s="48">
        <f>IF(OR($A404="",$B404="",$C404=""),"",C404*'MPTO_working_3-way'!$I403)</f>
        <v>3.5748767899414027</v>
      </c>
      <c r="H404" s="46">
        <f>IF(OR($A404="",$B404="",$C404=""),"",'MPTO_working_3-way'!E403)</f>
        <v>2.2344711489585642</v>
      </c>
      <c r="I404" s="47">
        <f>IF(OR($A404="",$B404="",$C404=""),"",'MPTO_working_3-way'!F403)</f>
        <v>3.6469955720109448</v>
      </c>
      <c r="J404" s="48">
        <f>IF(OR($A404="",$B404="",$C404=""),"",'MPTO_working_3-way'!G403)</f>
        <v>3.5936513686761744</v>
      </c>
      <c r="K404" s="46">
        <f>IF(OR($A404="",$B404="",$C404=""),"",'OddsRatio_working_3-way'!H403)</f>
        <v>2.2408338749884749</v>
      </c>
      <c r="L404" s="47">
        <f>IF(OR($A404="",$B404="",$C404=""),"",'OddsRatio_working_3-way'!I403)</f>
        <v>3.6380753812780191</v>
      </c>
      <c r="M404" s="48">
        <f>IF(OR($A404="",$B404="",$C404=""),"",'OddsRatio_working_3-way'!J403)</f>
        <v>3.5859395041776629</v>
      </c>
      <c r="N404" s="49">
        <f t="shared" si="116"/>
        <v>44.450233931459707</v>
      </c>
      <c r="O404" s="50">
        <f t="shared" si="117"/>
        <v>27.576774025466506</v>
      </c>
      <c r="P404" s="50">
        <f t="shared" si="118"/>
        <v>27.972992043073781</v>
      </c>
      <c r="Q404" t="s">
        <v>281</v>
      </c>
      <c r="R404" t="s">
        <v>286</v>
      </c>
      <c r="S404" t="s">
        <v>476</v>
      </c>
      <c r="T404" s="52">
        <v>100</v>
      </c>
      <c r="U404" s="52">
        <f t="shared" si="106"/>
        <v>54.337899543379002</v>
      </c>
      <c r="V404" s="52">
        <f t="shared" si="107"/>
        <v>71.671388101982998</v>
      </c>
      <c r="W404" s="52">
        <f t="shared" si="108"/>
        <v>71.264367816091948</v>
      </c>
      <c r="X404" s="52">
        <f t="shared" si="109"/>
        <v>57.06424408192504</v>
      </c>
      <c r="Y404" s="52">
        <f t="shared" si="110"/>
        <v>74.397732640529043</v>
      </c>
      <c r="Z404" s="52">
        <f t="shared" si="111"/>
        <v>73.990712354638006</v>
      </c>
      <c r="AA404" s="52">
        <f t="shared" si="112"/>
        <v>-2.7263445385460372</v>
      </c>
      <c r="AB404" s="52">
        <f t="shared" si="113"/>
        <v>-2.7263445385460443</v>
      </c>
      <c r="AC404" s="52">
        <f t="shared" si="114"/>
        <v>-2.7263445385460585</v>
      </c>
      <c r="AF404">
        <v>2.0699999999999998</v>
      </c>
      <c r="AG404">
        <v>1.83</v>
      </c>
    </row>
    <row r="405" spans="1:35" ht="15" x14ac:dyDescent="0.25">
      <c r="A405">
        <v>2.78</v>
      </c>
      <c r="B405">
        <v>3.43</v>
      </c>
      <c r="C405">
        <v>2.65</v>
      </c>
      <c r="D405" s="45">
        <f t="shared" si="115"/>
        <v>2.8615910286238222E-2</v>
      </c>
      <c r="E405" s="46">
        <f>IF(OR($A405="",$B405="",$C405=""),"",A405*'MPTO_working_3-way'!$I404)</f>
        <v>2.8595522305957419</v>
      </c>
      <c r="F405" s="47">
        <f>IF(OR($A405="",$B405="",$C405=""),"",B405*'MPTO_working_3-way'!$I404)</f>
        <v>3.5281525722817975</v>
      </c>
      <c r="G405" s="48">
        <f>IF(OR($A405="",$B405="",$C405=""),"",C405*'MPTO_working_3-way'!$I404)</f>
        <v>2.7258321622585311</v>
      </c>
      <c r="H405" s="46">
        <f>IF(OR($A405="",$B405="",$C405=""),"",'MPTO_working_3-way'!E404)</f>
        <v>2.855726470225926</v>
      </c>
      <c r="I405" s="47">
        <f>IF(OR($A405="",$B405="",$C405=""),"",'MPTO_working_3-way'!F404)</f>
        <v>3.5460168931387592</v>
      </c>
      <c r="J405" s="48">
        <f>IF(OR($A405="",$B405="",$C405=""),"",'MPTO_working_3-way'!G404)</f>
        <v>2.7187221941885245</v>
      </c>
      <c r="K405" s="46">
        <f>IF(OR($A405="",$B405="",$C405=""),"",'OddsRatio_working_3-way'!H404)</f>
        <v>2.8579938702536345</v>
      </c>
      <c r="L405" s="47">
        <f>IF(OR($A405="",$B405="",$C405=""),"",'OddsRatio_working_3-way'!I404)</f>
        <v>3.5364747779305254</v>
      </c>
      <c r="M405" s="48">
        <f>IF(OR($A405="",$B405="",$C405=""),"",'OddsRatio_working_3-way'!J404)</f>
        <v>2.7222976887182573</v>
      </c>
      <c r="N405" s="49">
        <f t="shared" si="116"/>
        <v>34.970510043513556</v>
      </c>
      <c r="O405" s="50">
        <f t="shared" si="117"/>
        <v>28.34344545800807</v>
      </c>
      <c r="P405" s="50">
        <f t="shared" si="118"/>
        <v>36.686044498478374</v>
      </c>
      <c r="Q405" t="s">
        <v>285</v>
      </c>
      <c r="R405" t="s">
        <v>287</v>
      </c>
      <c r="S405" t="s">
        <v>476</v>
      </c>
      <c r="T405" s="52">
        <v>100</v>
      </c>
      <c r="U405" s="52">
        <f t="shared" si="106"/>
        <v>64.02877697841727</v>
      </c>
      <c r="V405" s="52">
        <f t="shared" si="107"/>
        <v>70.845481049562679</v>
      </c>
      <c r="W405" s="52">
        <f t="shared" si="108"/>
        <v>62.264150943396231</v>
      </c>
      <c r="X405" s="52">
        <f t="shared" si="109"/>
        <v>66.89036800704109</v>
      </c>
      <c r="Y405" s="52">
        <f t="shared" si="110"/>
        <v>73.707072078186513</v>
      </c>
      <c r="Z405" s="52">
        <f t="shared" si="111"/>
        <v>65.125741972020052</v>
      </c>
      <c r="AA405" s="52">
        <f t="shared" si="112"/>
        <v>-2.8615910286238204</v>
      </c>
      <c r="AB405" s="52">
        <f t="shared" si="113"/>
        <v>-2.8615910286238346</v>
      </c>
      <c r="AC405" s="52">
        <f t="shared" si="114"/>
        <v>-2.8615910286238204</v>
      </c>
      <c r="AF405">
        <v>2.0099999999999998</v>
      </c>
      <c r="AG405">
        <v>1.88</v>
      </c>
    </row>
    <row r="406" spans="1:35" ht="15" x14ac:dyDescent="0.25">
      <c r="A406">
        <v>1.63</v>
      </c>
      <c r="B406">
        <v>4.12</v>
      </c>
      <c r="C406">
        <v>5.75</v>
      </c>
      <c r="D406" s="45">
        <f t="shared" si="115"/>
        <v>3.012842259554005E-2</v>
      </c>
      <c r="E406" s="46">
        <f>IF(OR($A406="",$B406="",$C406=""),"",A406*'MPTO_working_3-way'!$I405)</f>
        <v>1.6791093288307302</v>
      </c>
      <c r="F406" s="47">
        <f>IF(OR($A406="",$B406="",$C406=""),"",B406*'MPTO_working_3-way'!$I405)</f>
        <v>4.2441291010936251</v>
      </c>
      <c r="G406" s="48">
        <f>IF(OR($A406="",$B406="",$C406=""),"",C406*'MPTO_working_3-way'!$I405)</f>
        <v>5.9232384299243552</v>
      </c>
      <c r="H406" s="46">
        <f>IF(OR($A406="",$B406="",$C406=""),"",'MPTO_working_3-way'!E405)</f>
        <v>1.6571267948949024</v>
      </c>
      <c r="I406" s="47">
        <f>IF(OR($A406="",$B406="",$C406=""),"",'MPTO_working_3-way'!F405)</f>
        <v>4.2978285307244537</v>
      </c>
      <c r="J406" s="48">
        <f>IF(OR($A406="",$B406="",$C406=""),"",'MPTO_working_3-way'!G405)</f>
        <v>6.1023894560510765</v>
      </c>
      <c r="K406" s="46">
        <f>IF(OR($A406="",$B406="",$C406=""),"",'OddsRatio_working_3-way'!H405)</f>
        <v>1.6647632725715487</v>
      </c>
      <c r="L406" s="47">
        <f>IF(OR($A406="",$B406="",$C406=""),"",'OddsRatio_working_3-way'!I405)</f>
        <v>4.2921609689257654</v>
      </c>
      <c r="M406" s="48">
        <f>IF(OR($A406="",$B406="",$C406=""),"",'OddsRatio_working_3-way'!J405)</f>
        <v>6.0121040392299321</v>
      </c>
      <c r="N406" s="49">
        <f t="shared" si="116"/>
        <v>59.555383489910284</v>
      </c>
      <c r="O406" s="50">
        <f t="shared" si="117"/>
        <v>23.561959972949939</v>
      </c>
      <c r="P406" s="50">
        <f t="shared" si="118"/>
        <v>16.882656537139784</v>
      </c>
      <c r="Q406" t="s">
        <v>272</v>
      </c>
      <c r="R406" t="s">
        <v>277</v>
      </c>
      <c r="S406" t="s">
        <v>476</v>
      </c>
      <c r="T406" s="52">
        <v>100</v>
      </c>
      <c r="U406" s="52">
        <f t="shared" si="106"/>
        <v>38.650306748466257</v>
      </c>
      <c r="V406" s="52">
        <f t="shared" si="107"/>
        <v>75.728155339805824</v>
      </c>
      <c r="W406" s="52">
        <f t="shared" si="108"/>
        <v>82.608695652173907</v>
      </c>
      <c r="X406" s="52">
        <f t="shared" si="109"/>
        <v>41.663149008020262</v>
      </c>
      <c r="Y406" s="52">
        <f t="shared" si="110"/>
        <v>78.740997599359829</v>
      </c>
      <c r="Z406" s="52">
        <f t="shared" si="111"/>
        <v>85.621537911727913</v>
      </c>
      <c r="AA406" s="52">
        <f t="shared" si="112"/>
        <v>-3.0128422595540059</v>
      </c>
      <c r="AB406" s="52">
        <f t="shared" si="113"/>
        <v>-3.0128422595540059</v>
      </c>
      <c r="AC406" s="52">
        <f t="shared" si="114"/>
        <v>-3.0128422595540059</v>
      </c>
      <c r="AF406">
        <v>1.86</v>
      </c>
      <c r="AG406">
        <v>2.0299999999999998</v>
      </c>
    </row>
    <row r="407" spans="1:35" s="52" customFormat="1" ht="15" x14ac:dyDescent="0.25">
      <c r="A407">
        <v>1.9</v>
      </c>
      <c r="B407">
        <v>3.67</v>
      </c>
      <c r="C407">
        <v>4.33</v>
      </c>
      <c r="D407" s="45">
        <f t="shared" si="115"/>
        <v>2.9742235723471788E-2</v>
      </c>
      <c r="E407" s="46">
        <f>IF(OR($A407="",$B407="",$C407=""),"",A407*'MPTO_working_3-way'!$I406)</f>
        <v>1.9565102478745964</v>
      </c>
      <c r="F407" s="47">
        <f>IF(OR($A407="",$B407="",$C407=""),"",B407*'MPTO_working_3-way'!$I406)</f>
        <v>3.7791540051051413</v>
      </c>
      <c r="G407" s="48">
        <f>IF(OR($A407="",$B407="",$C407=""),"",C407*'MPTO_working_3-way'!$I406)</f>
        <v>4.458783880682633</v>
      </c>
      <c r="H407" s="46">
        <f>IF(OR($A407="",$B407="",$C407=""),"",'MPTO_working_3-way'!E406)</f>
        <v>1.9364769304476783</v>
      </c>
      <c r="I407" s="47">
        <f>IF(OR($A407="",$B407="",$C407=""),"",'MPTO_working_3-way'!F406)</f>
        <v>3.8085736906923811</v>
      </c>
      <c r="J407" s="48">
        <f>IF(OR($A407="",$B407="",$C407=""),"",'MPTO_working_3-way'!G406)</f>
        <v>4.5242153360048629</v>
      </c>
      <c r="K407" s="46">
        <f>IF(OR($A407="",$B407="",$C407=""),"",'OddsRatio_working_3-way'!H406)</f>
        <v>1.944157073003548</v>
      </c>
      <c r="L407" s="47">
        <f>IF(OR($A407="",$B407="",$C407=""),"",'OddsRatio_working_3-way'!I406)</f>
        <v>3.8009993165771934</v>
      </c>
      <c r="M407" s="48">
        <f>IF(OR($A407="",$B407="",$C407=""),"",'OddsRatio_working_3-way'!J406)</f>
        <v>4.4933811701131301</v>
      </c>
      <c r="N407" s="49">
        <f t="shared" si="116"/>
        <v>51.111411304199592</v>
      </c>
      <c r="O407" s="50">
        <f t="shared" si="117"/>
        <v>26.460948631601973</v>
      </c>
      <c r="P407" s="50">
        <f t="shared" si="118"/>
        <v>22.427640064198435</v>
      </c>
      <c r="Q407" t="s">
        <v>282</v>
      </c>
      <c r="R407" t="s">
        <v>290</v>
      </c>
      <c r="S407" t="s">
        <v>476</v>
      </c>
      <c r="T407" s="52">
        <v>100</v>
      </c>
      <c r="U407" s="52">
        <f t="shared" si="106"/>
        <v>47.368421052631575</v>
      </c>
      <c r="V407" s="52">
        <f t="shared" si="107"/>
        <v>72.752043596730246</v>
      </c>
      <c r="W407" s="52">
        <f t="shared" si="108"/>
        <v>76.905311778290994</v>
      </c>
      <c r="X407" s="52">
        <f t="shared" si="109"/>
        <v>50.34264462497876</v>
      </c>
      <c r="Y407" s="52">
        <f t="shared" si="110"/>
        <v>75.726267169077417</v>
      </c>
      <c r="Z407" s="52">
        <f t="shared" si="111"/>
        <v>79.879535350638179</v>
      </c>
      <c r="AA407" s="52">
        <f t="shared" si="112"/>
        <v>-2.974223572347185</v>
      </c>
      <c r="AB407" s="52">
        <f t="shared" si="113"/>
        <v>-2.9742235723471708</v>
      </c>
      <c r="AC407" s="52">
        <f t="shared" si="114"/>
        <v>-2.974223572347185</v>
      </c>
      <c r="AD407" s="53"/>
      <c r="AE407" s="53"/>
      <c r="AF407">
        <v>2.0699999999999998</v>
      </c>
      <c r="AG407">
        <v>1.83</v>
      </c>
      <c r="AH407" s="53"/>
      <c r="AI407" s="53"/>
    </row>
    <row r="408" spans="1:35" ht="15" x14ac:dyDescent="0.25">
      <c r="A408">
        <v>2.4500000000000002</v>
      </c>
      <c r="B408">
        <v>3.35</v>
      </c>
      <c r="C408">
        <v>3.1</v>
      </c>
      <c r="D408" s="45">
        <f t="shared" si="115"/>
        <v>2.9251373153979854E-2</v>
      </c>
      <c r="E408" s="46">
        <f>IF(OR($A408="",$B408="",$C408=""),"",A408*'MPTO_working_3-way'!$I407)</f>
        <v>2.5216658642272507</v>
      </c>
      <c r="F408" s="47">
        <f>IF(OR($A408="",$B408="",$C408=""),"",B408*'MPTO_working_3-way'!$I407)</f>
        <v>3.4479921000658327</v>
      </c>
      <c r="G408" s="48">
        <f>IF(OR($A408="",$B408="",$C408=""),"",C408*'MPTO_working_3-way'!$I407)</f>
        <v>3.1906792567773374</v>
      </c>
      <c r="H408" s="46">
        <f>IF(OR($A408="",$B408="",$C408=""),"",'MPTO_working_3-way'!E407)</f>
        <v>2.5099594715684419</v>
      </c>
      <c r="I408" s="47">
        <f>IF(OR($A408="",$B408="",$C408=""),"",'MPTO_working_3-way'!F407)</f>
        <v>3.4631194492020461</v>
      </c>
      <c r="J408" s="48">
        <f>IF(OR($A408="",$B408="",$C408=""),"",'MPTO_working_3-way'!G407)</f>
        <v>3.196622449300095</v>
      </c>
      <c r="K408" s="46">
        <f>IF(OR($A408="",$B408="",$C408=""),"",'OddsRatio_working_3-way'!H407)</f>
        <v>2.5152169784045952</v>
      </c>
      <c r="L408" s="47">
        <f>IF(OR($A408="",$B408="",$C408=""),"",'OddsRatio_working_3-way'!I407)</f>
        <v>3.45569648224193</v>
      </c>
      <c r="M408" s="48">
        <f>IF(OR($A408="",$B408="",$C408=""),"",'OddsRatio_working_3-way'!J407)</f>
        <v>3.1944521756204476</v>
      </c>
      <c r="N408" s="49">
        <f t="shared" si="116"/>
        <v>39.656324582338904</v>
      </c>
      <c r="O408" s="50">
        <f t="shared" si="117"/>
        <v>29.002386634844868</v>
      </c>
      <c r="P408" s="50">
        <f t="shared" si="118"/>
        <v>31.341288782816235</v>
      </c>
      <c r="Q408" t="s">
        <v>304</v>
      </c>
      <c r="R408" t="s">
        <v>302</v>
      </c>
      <c r="S408" t="s">
        <v>476</v>
      </c>
      <c r="T408" s="52">
        <v>100</v>
      </c>
      <c r="U408" s="52">
        <f t="shared" si="106"/>
        <v>59.183673469387763</v>
      </c>
      <c r="V408" s="52">
        <f t="shared" si="107"/>
        <v>70.149253731343279</v>
      </c>
      <c r="W408" s="52">
        <f t="shared" si="108"/>
        <v>67.741935483870961</v>
      </c>
      <c r="X408" s="52">
        <f t="shared" si="109"/>
        <v>62.108810784785739</v>
      </c>
      <c r="Y408" s="52">
        <f t="shared" si="110"/>
        <v>73.074391046741269</v>
      </c>
      <c r="Z408" s="52">
        <f t="shared" si="111"/>
        <v>70.667072799268965</v>
      </c>
      <c r="AA408" s="52">
        <f t="shared" si="112"/>
        <v>-2.9251373153979756</v>
      </c>
      <c r="AB408" s="52">
        <f t="shared" si="113"/>
        <v>-2.9251373153979898</v>
      </c>
      <c r="AC408" s="52">
        <f t="shared" si="114"/>
        <v>-2.925137315398004</v>
      </c>
      <c r="AF408">
        <v>2.17</v>
      </c>
      <c r="AG408">
        <v>1.75</v>
      </c>
    </row>
    <row r="409" spans="1:35" ht="15" x14ac:dyDescent="0.25">
      <c r="A409">
        <v>1.78</v>
      </c>
      <c r="B409">
        <v>3.79</v>
      </c>
      <c r="C409">
        <v>4.91</v>
      </c>
      <c r="D409" s="45">
        <f t="shared" si="115"/>
        <v>2.931598333309271E-2</v>
      </c>
      <c r="E409" s="46">
        <f>IF(OR($A409="",$B409="",$C409=""),"",A409*'MPTO_working_3-way'!$I408)</f>
        <v>1.8321824503329049</v>
      </c>
      <c r="F409" s="47">
        <f>IF(OR($A409="",$B409="",$C409=""),"",B409*'MPTO_working_3-way'!$I408)</f>
        <v>3.9011075768324215</v>
      </c>
      <c r="G409" s="48">
        <f>IF(OR($A409="",$B409="",$C409=""),"",C409*'MPTO_working_3-way'!$I408)</f>
        <v>5.053941478165485</v>
      </c>
      <c r="H409" s="46">
        <f>IF(OR($A409="",$B409="",$C409=""),"",'MPTO_working_3-way'!E408)</f>
        <v>1.8115096711474088</v>
      </c>
      <c r="I409" s="47">
        <f>IF(OR($A409="",$B409="",$C409=""),"",'MPTO_working_3-way'!F408)</f>
        <v>3.9357644157386651</v>
      </c>
      <c r="J409" s="48">
        <f>IF(OR($A409="",$B409="",$C409=""),"",'MPTO_working_3-way'!G408)</f>
        <v>5.1574573445850014</v>
      </c>
      <c r="K409" s="46">
        <f>IF(OR($A409="",$B409="",$C409=""),"",'OddsRatio_working_3-way'!H408)</f>
        <v>1.8191447672700709</v>
      </c>
      <c r="L409" s="47">
        <f>IF(OR($A409="",$B409="",$C409=""),"",'OddsRatio_working_3-way'!I408)</f>
        <v>3.9300178213891006</v>
      </c>
      <c r="M409" s="48">
        <f>IF(OR($A409="",$B409="",$C409=""),"",'OddsRatio_working_3-way'!J408)</f>
        <v>5.1062256923409972</v>
      </c>
      <c r="N409" s="49">
        <f t="shared" si="116"/>
        <v>54.579717201106334</v>
      </c>
      <c r="O409" s="50">
        <f t="shared" si="117"/>
        <v>25.63374580949057</v>
      </c>
      <c r="P409" s="50">
        <f t="shared" si="118"/>
        <v>19.78653698940311</v>
      </c>
      <c r="Q409" t="s">
        <v>292</v>
      </c>
      <c r="R409" t="s">
        <v>301</v>
      </c>
      <c r="S409" t="s">
        <v>476</v>
      </c>
      <c r="T409" s="52">
        <v>100</v>
      </c>
      <c r="U409" s="52">
        <f t="shared" si="106"/>
        <v>43.820224719101127</v>
      </c>
      <c r="V409" s="52">
        <f t="shared" si="107"/>
        <v>73.614775725593674</v>
      </c>
      <c r="W409" s="52">
        <f t="shared" si="108"/>
        <v>79.633401221995925</v>
      </c>
      <c r="X409" s="52">
        <f t="shared" si="109"/>
        <v>46.751823052410401</v>
      </c>
      <c r="Y409" s="52">
        <f t="shared" si="110"/>
        <v>76.546374058902956</v>
      </c>
      <c r="Z409" s="52">
        <f t="shared" si="111"/>
        <v>82.564999555305207</v>
      </c>
      <c r="AA409" s="52">
        <f t="shared" si="112"/>
        <v>-2.9315983333092746</v>
      </c>
      <c r="AB409" s="52">
        <f t="shared" si="113"/>
        <v>-2.9315983333092817</v>
      </c>
      <c r="AC409" s="52">
        <f t="shared" si="114"/>
        <v>-2.9315983333092817</v>
      </c>
      <c r="AF409">
        <v>2.0299999999999998</v>
      </c>
      <c r="AG409">
        <v>1.86</v>
      </c>
    </row>
    <row r="410" spans="1:35" ht="15" x14ac:dyDescent="0.25">
      <c r="A410">
        <v>3.01</v>
      </c>
      <c r="B410">
        <v>3.28</v>
      </c>
      <c r="C410">
        <v>2.56</v>
      </c>
      <c r="D410" s="45">
        <f t="shared" si="115"/>
        <v>2.7728962401750268E-2</v>
      </c>
      <c r="E410" s="46">
        <f>IF(OR($A410="",$B410="",$C410=""),"",A410*'MPTO_working_3-way'!$I409)</f>
        <v>3.0934641768292681</v>
      </c>
      <c r="F410" s="47">
        <f>IF(OR($A410="",$B410="",$C410=""),"",B410*'MPTO_working_3-way'!$I409)</f>
        <v>3.3709509966777409</v>
      </c>
      <c r="G410" s="48">
        <f>IF(OR($A410="",$B410="",$C410=""),"",C410*'MPTO_working_3-way'!$I409)</f>
        <v>2.6309861437484807</v>
      </c>
      <c r="H410" s="46">
        <f>IF(OR($A410="",$B410="",$C410=""),"",'MPTO_working_3-way'!E409)</f>
        <v>3.0961388947326469</v>
      </c>
      <c r="I410" s="47">
        <f>IF(OR($A410="",$B410="",$C410=""),"",'MPTO_working_3-way'!F409)</f>
        <v>3.382548725979623</v>
      </c>
      <c r="J410" s="48">
        <f>IF(OR($A410="",$B410="",$C410=""),"",'MPTO_working_3-way'!G409)</f>
        <v>2.6220429048528562</v>
      </c>
      <c r="K410" s="46">
        <f>IF(OR($A410="",$B410="",$C410=""),"",'OddsRatio_working_3-way'!H409)</f>
        <v>3.0952695330858626</v>
      </c>
      <c r="L410" s="47">
        <f>IF(OR($A410="",$B410="",$C410=""),"",'OddsRatio_working_3-way'!I409)</f>
        <v>3.3767236494705313</v>
      </c>
      <c r="M410" s="48">
        <f>IF(OR($A410="",$B410="",$C410=""),"",'OddsRatio_working_3-way'!J409)</f>
        <v>2.6261793391114154</v>
      </c>
      <c r="N410" s="49">
        <f t="shared" si="116"/>
        <v>32.326218854907765</v>
      </c>
      <c r="O410" s="50">
        <f t="shared" si="117"/>
        <v>29.665219132095228</v>
      </c>
      <c r="P410" s="50">
        <f t="shared" si="118"/>
        <v>38.008562012997011</v>
      </c>
      <c r="Q410" t="s">
        <v>306</v>
      </c>
      <c r="R410" t="s">
        <v>314</v>
      </c>
      <c r="S410" t="s">
        <v>476</v>
      </c>
      <c r="T410" s="52">
        <v>100</v>
      </c>
      <c r="U410" s="52">
        <f t="shared" si="106"/>
        <v>66.777408637873762</v>
      </c>
      <c r="V410" s="52">
        <f t="shared" si="107"/>
        <v>69.512195121951223</v>
      </c>
      <c r="W410" s="52">
        <f t="shared" si="108"/>
        <v>60.9375</v>
      </c>
      <c r="X410" s="52">
        <f t="shared" si="109"/>
        <v>69.550304878048792</v>
      </c>
      <c r="Y410" s="52">
        <f t="shared" si="110"/>
        <v>72.285091362126238</v>
      </c>
      <c r="Z410" s="52">
        <f t="shared" si="111"/>
        <v>63.710396240175029</v>
      </c>
      <c r="AA410" s="52">
        <f t="shared" si="112"/>
        <v>-2.7728962401750294</v>
      </c>
      <c r="AB410" s="52">
        <f t="shared" si="113"/>
        <v>-2.7728962401750152</v>
      </c>
      <c r="AC410" s="52">
        <f t="shared" si="114"/>
        <v>-2.7728962401750294</v>
      </c>
      <c r="AF410">
        <v>2.02</v>
      </c>
      <c r="AG410">
        <v>1.87</v>
      </c>
    </row>
    <row r="411" spans="1:35" ht="15" x14ac:dyDescent="0.25">
      <c r="A411">
        <v>2.92</v>
      </c>
      <c r="B411">
        <v>3.51</v>
      </c>
      <c r="C411">
        <v>2.5</v>
      </c>
      <c r="D411" s="45">
        <f t="shared" si="115"/>
        <v>2.7366038324942554E-2</v>
      </c>
      <c r="E411" s="46">
        <f>IF(OR($A411="",$B411="",$C411=""),"",A411*'MPTO_working_3-way'!$I410)</f>
        <v>2.9999088319088321</v>
      </c>
      <c r="F411" s="47">
        <f>IF(OR($A411="",$B411="",$C411=""),"",B411*'MPTO_working_3-way'!$I410)</f>
        <v>3.6060547945205483</v>
      </c>
      <c r="G411" s="48">
        <f>IF(OR($A411="",$B411="",$C411=""),"",C411*'MPTO_working_3-way'!$I410)</f>
        <v>2.5684150958123562</v>
      </c>
      <c r="H411" s="46">
        <f>IF(OR($A411="",$B411="",$C411=""),"",'MPTO_working_3-way'!E410)</f>
        <v>2.9999063370772485</v>
      </c>
      <c r="I411" s="47">
        <f>IF(OR($A411="",$B411="",$C411=""),"",'MPTO_working_3-way'!F410)</f>
        <v>3.6261014774421199</v>
      </c>
      <c r="J411" s="48">
        <f>IF(OR($A411="",$B411="",$C411=""),"",'MPTO_working_3-way'!G410)</f>
        <v>2.5583430960115021</v>
      </c>
      <c r="K411" s="46">
        <f>IF(OR($A411="",$B411="",$C411=""),"",'OddsRatio_working_3-way'!H410)</f>
        <v>3.0007098399784273</v>
      </c>
      <c r="L411" s="47">
        <f>IF(OR($A411="",$B411="",$C411=""),"",'OddsRatio_working_3-way'!I410)</f>
        <v>3.6155113012217974</v>
      </c>
      <c r="M411" s="48">
        <f>IF(OR($A411="",$B411="",$C411=""),"",'OddsRatio_working_3-way'!J410)</f>
        <v>2.5630545624831456</v>
      </c>
      <c r="N411" s="49">
        <f t="shared" si="116"/>
        <v>33.334346342908802</v>
      </c>
      <c r="O411" s="50">
        <f t="shared" si="117"/>
        <v>27.731137128573707</v>
      </c>
      <c r="P411" s="50">
        <f t="shared" si="118"/>
        <v>38.934516528517484</v>
      </c>
      <c r="Q411" t="s">
        <v>308</v>
      </c>
      <c r="R411" t="s">
        <v>298</v>
      </c>
      <c r="S411" t="s">
        <v>476</v>
      </c>
      <c r="T411" s="52">
        <v>100</v>
      </c>
      <c r="U411" s="52">
        <f t="shared" si="106"/>
        <v>65.753424657534239</v>
      </c>
      <c r="V411" s="52">
        <f t="shared" si="107"/>
        <v>71.509971509971507</v>
      </c>
      <c r="W411" s="52">
        <f t="shared" si="108"/>
        <v>60</v>
      </c>
      <c r="X411" s="52">
        <f t="shared" si="109"/>
        <v>68.490028490028493</v>
      </c>
      <c r="Y411" s="52">
        <f t="shared" si="110"/>
        <v>74.246575342465746</v>
      </c>
      <c r="Z411" s="52">
        <f t="shared" si="111"/>
        <v>62.736603832494239</v>
      </c>
      <c r="AA411" s="52">
        <f t="shared" si="112"/>
        <v>-2.7366038324942537</v>
      </c>
      <c r="AB411" s="52">
        <f t="shared" si="113"/>
        <v>-2.7366038324942394</v>
      </c>
      <c r="AC411" s="52">
        <f t="shared" si="114"/>
        <v>-2.7366038324942394</v>
      </c>
      <c r="AF411">
        <v>2.08</v>
      </c>
      <c r="AG411">
        <v>1.81</v>
      </c>
    </row>
    <row r="412" spans="1:35" ht="15" x14ac:dyDescent="0.25">
      <c r="A412">
        <v>2.89</v>
      </c>
      <c r="B412">
        <v>3.5</v>
      </c>
      <c r="C412">
        <v>2.52</v>
      </c>
      <c r="D412" s="45">
        <f t="shared" si="115"/>
        <v>2.856044378535727E-2</v>
      </c>
      <c r="E412" s="46">
        <f>IF(OR($A412="",$B412="",$C412=""),"",A412*'MPTO_working_3-way'!$I411)</f>
        <v>2.9725396825396828</v>
      </c>
      <c r="F412" s="47">
        <f>IF(OR($A412="",$B412="",$C412=""),"",B412*'MPTO_working_3-way'!$I411)</f>
        <v>3.5999615532487503</v>
      </c>
      <c r="G412" s="48">
        <f>IF(OR($A412="",$B412="",$C412=""),"",C412*'MPTO_working_3-way'!$I411)</f>
        <v>2.5919723183391001</v>
      </c>
      <c r="H412" s="46">
        <f>IF(OR($A412="",$B412="",$C412=""),"",'MPTO_working_3-way'!E411)</f>
        <v>2.9717627856365616</v>
      </c>
      <c r="I412" s="47">
        <f>IF(OR($A412="",$B412="",$C412=""),"",'MPTO_working_3-way'!F411)</f>
        <v>3.6206416545141189</v>
      </c>
      <c r="J412" s="48">
        <f>IF(OR($A412="",$B412="",$C412=""),"",'MPTO_working_3-way'!G411)</f>
        <v>2.5819428031198299</v>
      </c>
      <c r="K412" s="46">
        <f>IF(OR($A412="",$B412="",$C412=""),"",'OddsRatio_working_3-way'!H411)</f>
        <v>2.9729116493040215</v>
      </c>
      <c r="L412" s="47">
        <f>IF(OR($A412="",$B412="",$C412=""),"",'OddsRatio_working_3-way'!I411)</f>
        <v>3.6096714937883876</v>
      </c>
      <c r="M412" s="48">
        <f>IF(OR($A412="",$B412="",$C412=""),"",'OddsRatio_working_3-way'!J411)</f>
        <v>2.5866802682233403</v>
      </c>
      <c r="N412" s="49">
        <f t="shared" si="116"/>
        <v>33.641266620387675</v>
      </c>
      <c r="O412" s="50">
        <f t="shared" si="117"/>
        <v>27.778074437977253</v>
      </c>
      <c r="P412" s="50">
        <f t="shared" si="118"/>
        <v>38.580658941635079</v>
      </c>
      <c r="Q412" t="s">
        <v>310</v>
      </c>
      <c r="R412" t="s">
        <v>303</v>
      </c>
      <c r="S412" t="s">
        <v>476</v>
      </c>
      <c r="T412" s="52">
        <v>100</v>
      </c>
      <c r="U412" s="52">
        <f t="shared" si="106"/>
        <v>65.397923875432525</v>
      </c>
      <c r="V412" s="52">
        <f t="shared" si="107"/>
        <v>71.428571428571431</v>
      </c>
      <c r="W412" s="52">
        <f t="shared" si="108"/>
        <v>60.317460317460316</v>
      </c>
      <c r="X412" s="52">
        <f t="shared" si="109"/>
        <v>68.253968253968253</v>
      </c>
      <c r="Y412" s="52">
        <f t="shared" si="110"/>
        <v>74.284615807107144</v>
      </c>
      <c r="Z412" s="52">
        <f t="shared" si="111"/>
        <v>63.173504695996044</v>
      </c>
      <c r="AA412" s="52">
        <f t="shared" si="112"/>
        <v>-2.8560443785357279</v>
      </c>
      <c r="AB412" s="52">
        <f t="shared" si="113"/>
        <v>-2.8560443785357137</v>
      </c>
      <c r="AC412" s="52">
        <f t="shared" si="114"/>
        <v>-2.8560443785357279</v>
      </c>
      <c r="AF412">
        <v>2.14</v>
      </c>
      <c r="AG412">
        <v>1.76</v>
      </c>
    </row>
    <row r="413" spans="1:35" ht="15" x14ac:dyDescent="0.25">
      <c r="A413">
        <v>2.67</v>
      </c>
      <c r="B413">
        <v>3.31</v>
      </c>
      <c r="C413">
        <v>2.85</v>
      </c>
      <c r="D413" s="45">
        <f t="shared" si="115"/>
        <v>2.7523831813826227E-2</v>
      </c>
      <c r="E413" s="46">
        <f>IF(OR($A413="",$B413="",$C413=""),"",A413*'MPTO_working_3-way'!$I412)</f>
        <v>2.7434886309429158</v>
      </c>
      <c r="F413" s="47">
        <f>IF(OR($A413="",$B413="",$C413=""),"",B413*'MPTO_working_3-way'!$I412)</f>
        <v>3.4011038833037648</v>
      </c>
      <c r="G413" s="48">
        <f>IF(OR($A413="",$B413="",$C413=""),"",C413*'MPTO_working_3-way'!$I412)</f>
        <v>2.9284429206694047</v>
      </c>
      <c r="H413" s="46">
        <f>IF(OR($A413="",$B413="",$C413=""),"",'MPTO_working_3-way'!E412)</f>
        <v>2.7370472859570012</v>
      </c>
      <c r="I413" s="47">
        <f>IF(OR($A413="",$B413="",$C413=""),"",'MPTO_working_3-way'!F412)</f>
        <v>3.4136660786903414</v>
      </c>
      <c r="J413" s="48">
        <f>IF(OR($A413="",$B413="",$C413=""),"",'MPTO_working_3-way'!G412)</f>
        <v>2.9265216348122927</v>
      </c>
      <c r="K413" s="46">
        <f>IF(OR($A413="",$B413="",$C413=""),"",'OddsRatio_working_3-way'!H412)</f>
        <v>2.7401964485292618</v>
      </c>
      <c r="L413" s="47">
        <f>IF(OR($A413="",$B413="",$C413=""),"",'OddsRatio_working_3-way'!I412)</f>
        <v>3.4070980814985599</v>
      </c>
      <c r="M413" s="48">
        <f>IF(OR($A413="",$B413="",$C413=""),"",'OddsRatio_working_3-way'!J412)</f>
        <v>2.9277625328018773</v>
      </c>
      <c r="N413" s="49">
        <f t="shared" si="116"/>
        <v>36.449941462170656</v>
      </c>
      <c r="O413" s="50">
        <f t="shared" si="117"/>
        <v>29.402218641690531</v>
      </c>
      <c r="P413" s="50">
        <f t="shared" si="118"/>
        <v>34.147839896138827</v>
      </c>
      <c r="Q413" t="s">
        <v>313</v>
      </c>
      <c r="R413" t="s">
        <v>295</v>
      </c>
      <c r="S413" t="s">
        <v>476</v>
      </c>
      <c r="T413" s="52">
        <v>100</v>
      </c>
      <c r="U413" s="52">
        <f t="shared" si="106"/>
        <v>62.546816479400754</v>
      </c>
      <c r="V413" s="52">
        <f t="shared" si="107"/>
        <v>69.78851963746223</v>
      </c>
      <c r="W413" s="52">
        <f t="shared" si="108"/>
        <v>64.912280701754383</v>
      </c>
      <c r="X413" s="52">
        <f t="shared" si="109"/>
        <v>65.299199660783373</v>
      </c>
      <c r="Y413" s="52">
        <f t="shared" si="110"/>
        <v>72.54090281884487</v>
      </c>
      <c r="Z413" s="52">
        <f t="shared" si="111"/>
        <v>67.66466388313701</v>
      </c>
      <c r="AA413" s="52">
        <f t="shared" si="112"/>
        <v>-2.7523831813826192</v>
      </c>
      <c r="AB413" s="52">
        <f t="shared" si="113"/>
        <v>-2.7523831813826405</v>
      </c>
      <c r="AC413" s="52">
        <f t="shared" si="114"/>
        <v>-2.7523831813826263</v>
      </c>
      <c r="AF413">
        <v>2.2400000000000002</v>
      </c>
      <c r="AG413">
        <v>1.7</v>
      </c>
    </row>
    <row r="414" spans="1:35" s="52" customFormat="1" ht="15" x14ac:dyDescent="0.25">
      <c r="A414">
        <v>1.91</v>
      </c>
      <c r="B414">
        <v>3.81</v>
      </c>
      <c r="C414">
        <v>4.13</v>
      </c>
      <c r="D414" s="45">
        <f t="shared" si="115"/>
        <v>2.8158151630460537E-2</v>
      </c>
      <c r="E414" s="46">
        <f>IF(OR($A414="",$B414="",$C414=""),"",A414*'MPTO_working_3-way'!$I413)</f>
        <v>1.9637820696141794</v>
      </c>
      <c r="F414" s="47">
        <f>IF(OR($A414="",$B414="",$C414=""),"",B414*'MPTO_working_3-way'!$I413)</f>
        <v>3.9172825577120549</v>
      </c>
      <c r="G414" s="48">
        <f>IF(OR($A414="",$B414="",$C414=""),"",C414*'MPTO_working_3-way'!$I413)</f>
        <v>4.2462931662338015</v>
      </c>
      <c r="H414" s="46">
        <f>IF(OR($A414="",$B414="",$C414=""),"",'MPTO_working_3-way'!E413)</f>
        <v>1.9448663117903267</v>
      </c>
      <c r="I414" s="47">
        <f>IF(OR($A414="",$B414="",$C414=""),"",'MPTO_working_3-way'!F413)</f>
        <v>3.9513019256245219</v>
      </c>
      <c r="J414" s="48">
        <f>IF(OR($A414="",$B414="",$C414=""),"",'MPTO_working_3-way'!G413)</f>
        <v>4.2965532608660952</v>
      </c>
      <c r="K414" s="46">
        <f>IF(OR($A414="",$B414="",$C414=""),"",'OddsRatio_working_3-way'!H413)</f>
        <v>1.9521071533975674</v>
      </c>
      <c r="L414" s="47">
        <f>IF(OR($A414="",$B414="",$C414=""),"",'OddsRatio_working_3-way'!I413)</f>
        <v>3.9400231879639169</v>
      </c>
      <c r="M414" s="48">
        <f>IF(OR($A414="",$B414="",$C414=""),"",'OddsRatio_working_3-way'!J413)</f>
        <v>4.274830099048776</v>
      </c>
      <c r="N414" s="49">
        <f t="shared" si="116"/>
        <v>50.922147394719218</v>
      </c>
      <c r="O414" s="50">
        <f t="shared" si="117"/>
        <v>25.527900662444537</v>
      </c>
      <c r="P414" s="50">
        <f t="shared" si="118"/>
        <v>23.549951942836248</v>
      </c>
      <c r="Q414" t="s">
        <v>299</v>
      </c>
      <c r="R414" t="s">
        <v>309</v>
      </c>
      <c r="S414" t="s">
        <v>476</v>
      </c>
      <c r="T414" s="52">
        <v>100</v>
      </c>
      <c r="U414" s="52">
        <f t="shared" si="106"/>
        <v>47.643979057591622</v>
      </c>
      <c r="V414" s="52">
        <f t="shared" si="107"/>
        <v>73.753280839895012</v>
      </c>
      <c r="W414" s="52">
        <f t="shared" si="108"/>
        <v>75.786924939467312</v>
      </c>
      <c r="X414" s="52">
        <f t="shared" si="109"/>
        <v>50.459794220637676</v>
      </c>
      <c r="Y414" s="52">
        <f t="shared" si="110"/>
        <v>76.569096002941066</v>
      </c>
      <c r="Z414" s="52">
        <f t="shared" si="111"/>
        <v>78.602740102513351</v>
      </c>
      <c r="AA414" s="52">
        <f t="shared" si="112"/>
        <v>-2.8158151630460537</v>
      </c>
      <c r="AB414" s="52">
        <f t="shared" si="113"/>
        <v>-2.8158151630460537</v>
      </c>
      <c r="AC414" s="52">
        <f t="shared" si="114"/>
        <v>-2.8158151630460395</v>
      </c>
      <c r="AD414" s="53"/>
      <c r="AE414" s="53"/>
      <c r="AF414">
        <v>1.88</v>
      </c>
      <c r="AG414">
        <v>2.0099999999999998</v>
      </c>
      <c r="AH414" s="53"/>
      <c r="AI414" s="53"/>
    </row>
    <row r="415" spans="1:35" ht="15" x14ac:dyDescent="0.25">
      <c r="A415">
        <v>1.74</v>
      </c>
      <c r="B415">
        <v>3.8</v>
      </c>
      <c r="C415">
        <v>5.25</v>
      </c>
      <c r="D415" s="45">
        <f t="shared" si="115"/>
        <v>2.8346728891193385E-2</v>
      </c>
      <c r="E415" s="46">
        <f>IF(OR($A415="",$B415="",$C415=""),"",A415*'MPTO_working_3-way'!$I414)</f>
        <v>1.7893233082706765</v>
      </c>
      <c r="F415" s="47">
        <f>IF(OR($A415="",$B415="",$C415=""),"",B415*'MPTO_working_3-way'!$I414)</f>
        <v>3.9077175697865347</v>
      </c>
      <c r="G415" s="48">
        <f>IF(OR($A415="",$B415="",$C415=""),"",C415*'MPTO_working_3-way'!$I414)</f>
        <v>5.3988203266787655</v>
      </c>
      <c r="H415" s="46">
        <f>IF(OR($A415="",$B415="",$C415=""),"",'MPTO_working_3-way'!E414)</f>
        <v>1.7690857201100803</v>
      </c>
      <c r="I415" s="47">
        <f>IF(OR($A415="",$B415="",$C415=""),"",'MPTO_working_3-way'!F414)</f>
        <v>3.9415237878959908</v>
      </c>
      <c r="J415" s="48">
        <f>IF(OR($A415="",$B415="",$C415=""),"",'MPTO_working_3-way'!G414)</f>
        <v>5.5240292807129201</v>
      </c>
      <c r="K415" s="46">
        <f>IF(OR($A415="",$B415="",$C415=""),"",'OddsRatio_working_3-way'!H414)</f>
        <v>1.7764950558354748</v>
      </c>
      <c r="L415" s="47">
        <f>IF(OR($A415="",$B415="",$C415=""),"",'OddsRatio_working_3-way'!I414)</f>
        <v>3.9380894004585532</v>
      </c>
      <c r="M415" s="48">
        <f>IF(OR($A415="",$B415="",$C415=""),"",'OddsRatio_working_3-way'!J414)</f>
        <v>5.4595999828388768</v>
      </c>
      <c r="N415" s="49">
        <f t="shared" si="116"/>
        <v>55.887049331876639</v>
      </c>
      <c r="O415" s="50">
        <f t="shared" si="117"/>
        <v>25.590385746701404</v>
      </c>
      <c r="P415" s="50">
        <f t="shared" si="118"/>
        <v>18.522564921421967</v>
      </c>
      <c r="Q415" t="s">
        <v>311</v>
      </c>
      <c r="R415" t="s">
        <v>315</v>
      </c>
      <c r="S415" t="s">
        <v>476</v>
      </c>
      <c r="T415" s="52">
        <v>100</v>
      </c>
      <c r="U415" s="52">
        <f t="shared" si="106"/>
        <v>42.528735632183903</v>
      </c>
      <c r="V415" s="52">
        <f t="shared" si="107"/>
        <v>73.68421052631578</v>
      </c>
      <c r="W415" s="52">
        <f t="shared" si="108"/>
        <v>80.952380952380949</v>
      </c>
      <c r="X415" s="52">
        <f t="shared" si="109"/>
        <v>45.363408521303256</v>
      </c>
      <c r="Y415" s="52">
        <f t="shared" si="110"/>
        <v>76.518883415435141</v>
      </c>
      <c r="Z415" s="52">
        <f t="shared" si="111"/>
        <v>83.787053841500295</v>
      </c>
      <c r="AA415" s="52">
        <f t="shared" si="112"/>
        <v>-2.8346728891193536</v>
      </c>
      <c r="AB415" s="52">
        <f t="shared" si="113"/>
        <v>-2.8346728891193607</v>
      </c>
      <c r="AC415" s="52">
        <f t="shared" si="114"/>
        <v>-2.8346728891193465</v>
      </c>
      <c r="AF415">
        <v>2.0299999999999998</v>
      </c>
      <c r="AG415">
        <v>1.87</v>
      </c>
    </row>
    <row r="416" spans="1:35" ht="15" x14ac:dyDescent="0.25">
      <c r="A416">
        <v>2.25</v>
      </c>
      <c r="B416">
        <v>3.68</v>
      </c>
      <c r="C416">
        <v>3.21</v>
      </c>
      <c r="D416" s="45">
        <f t="shared" si="115"/>
        <v>2.7710054630005754E-2</v>
      </c>
      <c r="E416" s="46">
        <f>IF(OR($A416="",$B416="",$C416=""),"",A416*'MPTO_working_3-way'!$I415)</f>
        <v>2.3123476229175131</v>
      </c>
      <c r="F416" s="47">
        <f>IF(OR($A416="",$B416="",$C416=""),"",B416*'MPTO_working_3-way'!$I415)</f>
        <v>3.7819730010384212</v>
      </c>
      <c r="G416" s="48">
        <f>IF(OR($A416="",$B416="",$C416=""),"",C416*'MPTO_working_3-way'!$I415)</f>
        <v>3.2989492753623186</v>
      </c>
      <c r="H416" s="46">
        <f>IF(OR($A416="",$B416="",$C416=""),"",'MPTO_working_3-way'!E415)</f>
        <v>2.2977531489630252</v>
      </c>
      <c r="I416" s="47">
        <f>IF(OR($A416="",$B416="",$C416=""),"",'MPTO_working_3-way'!F415)</f>
        <v>3.8094883187616451</v>
      </c>
      <c r="J416" s="48">
        <f>IF(OR($A416="",$B416="",$C416=""),"",'MPTO_working_3-way'!G415)</f>
        <v>3.3080838882319989</v>
      </c>
      <c r="K416" s="46">
        <f>IF(OR($A416="",$B416="",$C416=""),"",'OddsRatio_working_3-way'!H415)</f>
        <v>2.3040143774857822</v>
      </c>
      <c r="L416" s="47">
        <f>IF(OR($A416="",$B416="",$C416=""),"",'OddsRatio_working_3-way'!I415)</f>
        <v>3.7958068253295179</v>
      </c>
      <c r="M416" s="48">
        <f>IF(OR($A416="",$B416="",$C416=""),"",'OddsRatio_working_3-way'!J415)</f>
        <v>3.3054974193948632</v>
      </c>
      <c r="N416" s="49">
        <f t="shared" si="116"/>
        <v>43.24609284906262</v>
      </c>
      <c r="O416" s="50">
        <f t="shared" si="117"/>
        <v>26.441225247388829</v>
      </c>
      <c r="P416" s="50">
        <f t="shared" si="118"/>
        <v>30.312681903548562</v>
      </c>
      <c r="Q416" t="s">
        <v>294</v>
      </c>
      <c r="R416" t="s">
        <v>307</v>
      </c>
      <c r="S416" t="s">
        <v>476</v>
      </c>
      <c r="T416" s="52">
        <v>100</v>
      </c>
      <c r="U416" s="52">
        <f t="shared" si="106"/>
        <v>55.55555555555555</v>
      </c>
      <c r="V416" s="52">
        <f t="shared" si="107"/>
        <v>72.826086956521735</v>
      </c>
      <c r="W416" s="52">
        <f t="shared" si="108"/>
        <v>68.847352024922117</v>
      </c>
      <c r="X416" s="52">
        <f t="shared" si="109"/>
        <v>58.326561018556134</v>
      </c>
      <c r="Y416" s="52">
        <f t="shared" si="110"/>
        <v>75.597092419522326</v>
      </c>
      <c r="Z416" s="52">
        <f t="shared" si="111"/>
        <v>71.618357487922708</v>
      </c>
      <c r="AA416" s="52">
        <f t="shared" si="112"/>
        <v>-2.7710054630005843</v>
      </c>
      <c r="AB416" s="52">
        <f t="shared" si="113"/>
        <v>-2.7710054630005914</v>
      </c>
      <c r="AC416" s="52">
        <f t="shared" si="114"/>
        <v>-2.7710054630005914</v>
      </c>
      <c r="AF416">
        <v>1.94</v>
      </c>
      <c r="AG416">
        <v>1.94</v>
      </c>
    </row>
    <row r="417" spans="1:35" ht="15" x14ac:dyDescent="0.25">
      <c r="A417">
        <v>1.71</v>
      </c>
      <c r="B417">
        <v>4.2699999999999996</v>
      </c>
      <c r="C417">
        <v>4.7</v>
      </c>
      <c r="D417" s="45">
        <f t="shared" si="115"/>
        <v>3.1753316554961497E-2</v>
      </c>
      <c r="E417" s="46">
        <f>IF(OR($A417="",$B417="",$C417=""),"",A417*'MPTO_working_3-way'!$I416)</f>
        <v>1.764298171308984</v>
      </c>
      <c r="F417" s="47">
        <f>IF(OR($A417="",$B417="",$C417=""),"",B417*'MPTO_working_3-way'!$I416)</f>
        <v>4.4055866616896848</v>
      </c>
      <c r="G417" s="48">
        <f>IF(OR($A417="",$B417="",$C417=""),"",C417*'MPTO_working_3-way'!$I416)</f>
        <v>4.8492405878083193</v>
      </c>
      <c r="H417" s="46">
        <f>IF(OR($A417="",$B417="",$C417=""),"",'MPTO_working_3-way'!E416)</f>
        <v>1.7415204587355071</v>
      </c>
      <c r="I417" s="47">
        <f>IF(OR($A417="",$B417="",$C417=""),"",'MPTO_working_3-way'!F416)</f>
        <v>4.4721199376750826</v>
      </c>
      <c r="J417" s="48">
        <f>IF(OR($A417="",$B417="",$C417=""),"",'MPTO_working_3-way'!G416)</f>
        <v>4.9460504943697927</v>
      </c>
      <c r="K417" s="46">
        <f>IF(OR($A417="",$B417="",$C417=""),"",'OddsRatio_working_3-way'!H416)</f>
        <v>1.7495675888393731</v>
      </c>
      <c r="L417" s="47">
        <f>IF(OR($A417="",$B417="",$C417=""),"",'OddsRatio_working_3-way'!I416)</f>
        <v>4.4522338246545772</v>
      </c>
      <c r="M417" s="48">
        <f>IF(OR($A417="",$B417="",$C417=""),"",'OddsRatio_working_3-way'!J416)</f>
        <v>4.9061972939516618</v>
      </c>
      <c r="N417" s="49">
        <f t="shared" si="116"/>
        <v>56.679761746738698</v>
      </c>
      <c r="O417" s="50">
        <f t="shared" si="117"/>
        <v>22.698452596469131</v>
      </c>
      <c r="P417" s="50">
        <f t="shared" si="118"/>
        <v>20.621785656792163</v>
      </c>
      <c r="Q417" t="s">
        <v>296</v>
      </c>
      <c r="R417" t="s">
        <v>305</v>
      </c>
      <c r="S417" t="s">
        <v>476</v>
      </c>
      <c r="T417" s="52">
        <v>100</v>
      </c>
      <c r="U417" s="52">
        <f t="shared" si="106"/>
        <v>41.520467836257311</v>
      </c>
      <c r="V417" s="52">
        <f t="shared" si="107"/>
        <v>76.580796252927385</v>
      </c>
      <c r="W417" s="52">
        <f t="shared" si="108"/>
        <v>78.723404255319153</v>
      </c>
      <c r="X417" s="52">
        <f t="shared" si="109"/>
        <v>44.695799491753455</v>
      </c>
      <c r="Y417" s="52">
        <f t="shared" si="110"/>
        <v>79.756127908423537</v>
      </c>
      <c r="Z417" s="52">
        <f t="shared" si="111"/>
        <v>81.89873591081529</v>
      </c>
      <c r="AA417" s="52">
        <f t="shared" si="112"/>
        <v>-3.1753316554961444</v>
      </c>
      <c r="AB417" s="52">
        <f t="shared" si="113"/>
        <v>-3.1753316554961515</v>
      </c>
      <c r="AC417" s="52">
        <f t="shared" si="114"/>
        <v>-3.1753316554961373</v>
      </c>
      <c r="AF417">
        <v>1.79</v>
      </c>
      <c r="AG417">
        <v>2.11</v>
      </c>
    </row>
    <row r="418" spans="1:35" ht="15" x14ac:dyDescent="0.25">
      <c r="A418">
        <v>2.86</v>
      </c>
      <c r="B418">
        <v>3.1</v>
      </c>
      <c r="C418">
        <v>2.81</v>
      </c>
      <c r="D418" s="45">
        <f t="shared" si="115"/>
        <v>2.8102880932636465E-2</v>
      </c>
      <c r="E418" s="46">
        <f>IF(OR($A418="",$B418="",$C418=""),"",A418*'MPTO_working_3-way'!$I417)</f>
        <v>2.94037423946734</v>
      </c>
      <c r="F418" s="47">
        <f>IF(OR($A418="",$B418="",$C418=""),"",B418*'MPTO_working_3-way'!$I417)</f>
        <v>3.1871189308911729</v>
      </c>
      <c r="G418" s="48">
        <f>IF(OR($A418="",$B418="",$C418=""),"",C418*'MPTO_working_3-way'!$I417)</f>
        <v>2.8889690954207086</v>
      </c>
      <c r="H418" s="46">
        <f>IF(OR($A418="",$B418="",$C418=""),"",'MPTO_working_3-way'!E417)</f>
        <v>2.9387328047258547</v>
      </c>
      <c r="I418" s="47">
        <f>IF(OR($A418="",$B418="",$C418=""),"",'MPTO_working_3-way'!F417)</f>
        <v>3.1927153149597221</v>
      </c>
      <c r="J418" s="48">
        <f>IF(OR($A418="",$B418="",$C418=""),"",'MPTO_working_3-way'!G417)</f>
        <v>2.8859674119792138</v>
      </c>
      <c r="K418" s="46">
        <f>IF(OR($A418="",$B418="",$C418=""),"",'OddsRatio_working_3-way'!H417)</f>
        <v>2.9395993014165653</v>
      </c>
      <c r="L418" s="47">
        <f>IF(OR($A418="",$B418="",$C418=""),"",'OddsRatio_working_3-way'!I417)</f>
        <v>3.1898701790187025</v>
      </c>
      <c r="M418" s="48">
        <f>IF(OR($A418="",$B418="",$C418=""),"",'OddsRatio_working_3-way'!J417)</f>
        <v>2.887459535249453</v>
      </c>
      <c r="N418" s="49">
        <f t="shared" si="116"/>
        <v>34.009276321953962</v>
      </c>
      <c r="O418" s="50">
        <f t="shared" si="117"/>
        <v>31.37630009057688</v>
      </c>
      <c r="P418" s="50">
        <f t="shared" si="118"/>
        <v>34.614423587469155</v>
      </c>
      <c r="Q418" t="s">
        <v>312</v>
      </c>
      <c r="R418" t="s">
        <v>300</v>
      </c>
      <c r="S418" t="s">
        <v>476</v>
      </c>
      <c r="T418" s="52">
        <v>100</v>
      </c>
      <c r="U418" s="52">
        <f t="shared" si="106"/>
        <v>65.03496503496504</v>
      </c>
      <c r="V418" s="52">
        <f t="shared" si="107"/>
        <v>67.741935483870961</v>
      </c>
      <c r="W418" s="52">
        <f t="shared" si="108"/>
        <v>64.412811387900362</v>
      </c>
      <c r="X418" s="52">
        <f t="shared" si="109"/>
        <v>67.845253128228677</v>
      </c>
      <c r="Y418" s="52">
        <f t="shared" si="110"/>
        <v>70.552223577134626</v>
      </c>
      <c r="Z418" s="52">
        <f t="shared" si="111"/>
        <v>67.223099481164013</v>
      </c>
      <c r="AA418" s="52">
        <f t="shared" si="112"/>
        <v>-2.8102880932636367</v>
      </c>
      <c r="AB418" s="52">
        <f t="shared" si="113"/>
        <v>-2.8102880932636651</v>
      </c>
      <c r="AC418" s="52">
        <f t="shared" si="114"/>
        <v>-2.8102880932636509</v>
      </c>
      <c r="AF418">
        <v>2.44</v>
      </c>
      <c r="AG418">
        <v>1.6</v>
      </c>
    </row>
    <row r="419" spans="1:35" ht="15" x14ac:dyDescent="0.25">
      <c r="A419">
        <v>2.76</v>
      </c>
      <c r="B419">
        <v>3.54</v>
      </c>
      <c r="C419">
        <v>2.58</v>
      </c>
      <c r="D419" s="45">
        <f t="shared" si="115"/>
        <v>3.2401615510731174E-2</v>
      </c>
      <c r="E419" s="46">
        <f>IF(OR($A419="",$B419="",$C419=""),"",A419*'MPTO_working_3-way'!$I418)</f>
        <v>2.8494284588096179</v>
      </c>
      <c r="F419" s="47">
        <f>IF(OR($A419="",$B419="",$C419=""),"",B419*'MPTO_working_3-way'!$I418)</f>
        <v>3.6547017189079885</v>
      </c>
      <c r="G419" s="48">
        <f>IF(OR($A419="",$B419="",$C419=""),"",C419*'MPTO_working_3-way'!$I418)</f>
        <v>2.6635961680176865</v>
      </c>
      <c r="H419" s="46">
        <f>IF(OR($A419="",$B419="",$C419=""),"",'MPTO_working_3-way'!E418)</f>
        <v>2.8448020888067909</v>
      </c>
      <c r="I419" s="47">
        <f>IF(OR($A419="",$B419="",$C419=""),"",'MPTO_working_3-way'!F418)</f>
        <v>3.6807286337066691</v>
      </c>
      <c r="J419" s="48">
        <f>IF(OR($A419="",$B419="",$C419=""),"",'MPTO_working_3-way'!G418)</f>
        <v>2.6539534460627259</v>
      </c>
      <c r="K419" s="46">
        <f>IF(OR($A419="",$B419="",$C419=""),"",'OddsRatio_working_3-way'!H418)</f>
        <v>2.8477408143247485</v>
      </c>
      <c r="L419" s="47">
        <f>IF(OR($A419="",$B419="",$C419=""),"",'OddsRatio_working_3-way'!I418)</f>
        <v>3.6666259479459451</v>
      </c>
      <c r="M419" s="48">
        <f>IF(OR($A419="",$B419="",$C419=""),"",'OddsRatio_working_3-way'!J418)</f>
        <v>2.6587673219506271</v>
      </c>
      <c r="N419" s="49">
        <f t="shared" si="116"/>
        <v>35.094757227832339</v>
      </c>
      <c r="O419" s="50">
        <f t="shared" si="117"/>
        <v>27.362014109835382</v>
      </c>
      <c r="P419" s="50">
        <f t="shared" si="118"/>
        <v>37.543228662332268</v>
      </c>
      <c r="Q419" t="s">
        <v>510</v>
      </c>
      <c r="R419" t="s">
        <v>324</v>
      </c>
      <c r="S419" t="s">
        <v>476</v>
      </c>
      <c r="T419" s="52">
        <v>100</v>
      </c>
      <c r="U419" s="52">
        <f t="shared" si="106"/>
        <v>63.768115942028999</v>
      </c>
      <c r="V419" s="52">
        <f t="shared" si="107"/>
        <v>71.751412429378533</v>
      </c>
      <c r="W419" s="52">
        <f t="shared" si="108"/>
        <v>61.240310077519375</v>
      </c>
      <c r="X419" s="52">
        <f t="shared" si="109"/>
        <v>67.008277493102085</v>
      </c>
      <c r="Y419" s="52">
        <f t="shared" si="110"/>
        <v>74.991573980451648</v>
      </c>
      <c r="Z419" s="52">
        <f t="shared" si="111"/>
        <v>64.480471628592497</v>
      </c>
      <c r="AA419" s="52">
        <f t="shared" si="112"/>
        <v>-3.2401615510730863</v>
      </c>
      <c r="AB419" s="52">
        <f t="shared" si="113"/>
        <v>-3.2401615510731148</v>
      </c>
      <c r="AC419" s="52">
        <f t="shared" si="114"/>
        <v>-3.2401615510731219</v>
      </c>
      <c r="AF419">
        <v>1.91</v>
      </c>
      <c r="AG419">
        <v>1.96</v>
      </c>
    </row>
    <row r="420" spans="1:35" ht="15" x14ac:dyDescent="0.25">
      <c r="A420">
        <v>1.98</v>
      </c>
      <c r="B420">
        <v>3.92</v>
      </c>
      <c r="C420">
        <v>3.57</v>
      </c>
      <c r="D420" s="45">
        <f t="shared" si="115"/>
        <v>4.0264590684758961E-2</v>
      </c>
      <c r="E420" s="46">
        <f>IF(OR($A420="",$B420="",$C420=""),"",A420*'MPTO_working_3-way'!$I419)</f>
        <v>2.0597238895558228</v>
      </c>
      <c r="F420" s="47">
        <f>IF(OR($A420="",$B420="",$C420=""),"",B420*'MPTO_working_3-way'!$I419)</f>
        <v>4.0778371954842552</v>
      </c>
      <c r="G420" s="48">
        <f>IF(OR($A420="",$B420="",$C420=""),"",C420*'MPTO_working_3-way'!$I419)</f>
        <v>3.7137445887445892</v>
      </c>
      <c r="H420" s="46">
        <f>IF(OR($A420="",$B420="",$C420=""),"",'MPTO_working_3-way'!E419)</f>
        <v>2.0340542384865516</v>
      </c>
      <c r="I420" s="47">
        <f>IF(OR($A420="",$B420="",$C420=""),"",'MPTO_working_3-way'!F419)</f>
        <v>4.1376940058870764</v>
      </c>
      <c r="J420" s="48">
        <f>IF(OR($A420="",$B420="",$C420=""),"",'MPTO_working_3-way'!G419)</f>
        <v>3.7496646685712993</v>
      </c>
      <c r="K420" s="46">
        <f>IF(OR($A420="",$B420="",$C420=""),"",'OddsRatio_working_3-way'!H419)</f>
        <v>2.0440648825915795</v>
      </c>
      <c r="L420" s="47">
        <f>IF(OR($A420="",$B420="",$C420=""),"",'OddsRatio_working_3-way'!I419)</f>
        <v>4.110887201191237</v>
      </c>
      <c r="M420" s="48">
        <f>IF(OR($A420="",$B420="",$C420=""),"",'OddsRatio_working_3-way'!J419)</f>
        <v>3.7380068859799578</v>
      </c>
      <c r="N420" s="49">
        <f t="shared" si="116"/>
        <v>48.550196706979442</v>
      </c>
      <c r="O420" s="50">
        <f t="shared" si="117"/>
        <v>24.522803438729412</v>
      </c>
      <c r="P420" s="50">
        <f t="shared" si="118"/>
        <v>26.926999854291122</v>
      </c>
      <c r="Q420" t="s">
        <v>330</v>
      </c>
      <c r="R420" t="s">
        <v>511</v>
      </c>
      <c r="S420" t="s">
        <v>476</v>
      </c>
      <c r="T420" s="52">
        <v>100</v>
      </c>
      <c r="U420" s="52">
        <f t="shared" si="106"/>
        <v>49.494949494949495</v>
      </c>
      <c r="V420" s="52">
        <f t="shared" si="107"/>
        <v>74.489795918367349</v>
      </c>
      <c r="W420" s="52">
        <f t="shared" si="108"/>
        <v>71.988795518207283</v>
      </c>
      <c r="X420" s="52">
        <f t="shared" si="109"/>
        <v>53.521408563425375</v>
      </c>
      <c r="Y420" s="52">
        <f t="shared" si="110"/>
        <v>78.516254986843222</v>
      </c>
      <c r="Z420" s="52">
        <f t="shared" si="111"/>
        <v>76.01525458668317</v>
      </c>
      <c r="AA420" s="52">
        <f t="shared" si="112"/>
        <v>-4.0264590684758801</v>
      </c>
      <c r="AB420" s="52">
        <f t="shared" si="113"/>
        <v>-4.026459068475873</v>
      </c>
      <c r="AC420" s="52">
        <f t="shared" si="114"/>
        <v>-4.0264590684758872</v>
      </c>
      <c r="AF420">
        <v>1.96</v>
      </c>
      <c r="AG420">
        <v>1.9</v>
      </c>
    </row>
    <row r="421" spans="1:35" ht="15" x14ac:dyDescent="0.25">
      <c r="A421">
        <v>1.67</v>
      </c>
      <c r="B421">
        <v>3.83</v>
      </c>
      <c r="C421">
        <v>5.52</v>
      </c>
      <c r="D421" s="45">
        <f t="shared" si="115"/>
        <v>4.1058421243561405E-2</v>
      </c>
      <c r="E421" s="46">
        <f>IF(OR($A421="",$B421="",$C421=""),"",A421*'MPTO_working_3-way'!$I420)</f>
        <v>1.7385675634767475</v>
      </c>
      <c r="F421" s="47">
        <f>IF(OR($A421="",$B421="",$C421=""),"",B421*'MPTO_working_3-way'!$I420)</f>
        <v>3.98725375336284</v>
      </c>
      <c r="G421" s="48">
        <f>IF(OR($A421="",$B421="",$C421=""),"",C421*'MPTO_working_3-way'!$I420)</f>
        <v>5.7466424852644584</v>
      </c>
      <c r="H421" s="46">
        <f>IF(OR($A421="",$B421="",$C421=""),"",'MPTO_working_3-way'!E420)</f>
        <v>1.7090620740834734</v>
      </c>
      <c r="I421" s="47">
        <f>IF(OR($A421="",$B421="",$C421=""),"",'MPTO_working_3-way'!F420)</f>
        <v>4.0418662107432732</v>
      </c>
      <c r="J421" s="48">
        <f>IF(OR($A421="",$B421="",$C421=""),"",'MPTO_working_3-way'!G420)</f>
        <v>5.971101782591167</v>
      </c>
      <c r="K421" s="46">
        <f>IF(OR($A421="",$B421="",$C421=""),"",'OddsRatio_working_3-way'!H420)</f>
        <v>1.7194628764226227</v>
      </c>
      <c r="L421" s="47">
        <f>IF(OR($A421="",$B421="",$C421=""),"",'OddsRatio_working_3-way'!I420)</f>
        <v>4.0389252839940646</v>
      </c>
      <c r="M421" s="48">
        <f>IF(OR($A421="",$B421="",$C421=""),"",'OddsRatio_working_3-way'!J420)</f>
        <v>5.8536898528809775</v>
      </c>
      <c r="N421" s="49">
        <f t="shared" si="116"/>
        <v>57.518615957623354</v>
      </c>
      <c r="O421" s="50">
        <f t="shared" si="117"/>
        <v>25.079918707371018</v>
      </c>
      <c r="P421" s="50">
        <f t="shared" si="118"/>
        <v>17.401465335005618</v>
      </c>
      <c r="Q421" t="s">
        <v>323</v>
      </c>
      <c r="R421" t="s">
        <v>320</v>
      </c>
      <c r="S421" t="s">
        <v>476</v>
      </c>
      <c r="T421" s="52">
        <v>100</v>
      </c>
      <c r="U421" s="52">
        <f t="shared" si="106"/>
        <v>40.119760479041922</v>
      </c>
      <c r="V421" s="52">
        <f t="shared" si="107"/>
        <v>73.890339425587456</v>
      </c>
      <c r="W421" s="52">
        <f t="shared" si="108"/>
        <v>81.884057971014499</v>
      </c>
      <c r="X421" s="52">
        <f t="shared" si="109"/>
        <v>44.225602603398038</v>
      </c>
      <c r="Y421" s="52">
        <f t="shared" si="110"/>
        <v>77.9961815499436</v>
      </c>
      <c r="Z421" s="52">
        <f t="shared" si="111"/>
        <v>85.989900095370615</v>
      </c>
      <c r="AA421" s="52">
        <f t="shared" si="112"/>
        <v>-4.1058421243561156</v>
      </c>
      <c r="AB421" s="52">
        <f t="shared" si="113"/>
        <v>-4.105842124356144</v>
      </c>
      <c r="AC421" s="52">
        <f t="shared" si="114"/>
        <v>-4.1058421243561156</v>
      </c>
      <c r="AF421">
        <v>1.74</v>
      </c>
      <c r="AG421">
        <v>2.13</v>
      </c>
    </row>
    <row r="422" spans="1:35" ht="14.25" customHeight="1" x14ac:dyDescent="0.25">
      <c r="A422">
        <v>4.29</v>
      </c>
      <c r="B422">
        <v>3.63</v>
      </c>
      <c r="C422">
        <v>1.88</v>
      </c>
      <c r="D422" s="45">
        <f t="shared" si="115"/>
        <v>4.049722038116621E-2</v>
      </c>
      <c r="E422" s="46">
        <f>IF(OR($A422="",$B422="",$C422=""),"",A422*'MPTO_working_3-way'!$I421)</f>
        <v>4.4637330754352034</v>
      </c>
      <c r="F422" s="47">
        <f>IF(OR($A422="",$B422="",$C422=""),"",B422*'MPTO_working_3-way'!$I421)</f>
        <v>3.7770049099836331</v>
      </c>
      <c r="G422" s="48">
        <f>IF(OR($A422="",$B422="",$C422=""),"",C422*'MPTO_working_3-way'!$I421)</f>
        <v>1.9561347743165924</v>
      </c>
      <c r="H422" s="46">
        <f>IF(OR($A422="",$B422="",$C422=""),"",'MPTO_working_3-way'!E421)</f>
        <v>4.5537100151932002</v>
      </c>
      <c r="I422" s="47">
        <f>IF(OR($A422="",$B422="",$C422=""),"",'MPTO_working_3-way'!F421)</f>
        <v>3.8170412694041924</v>
      </c>
      <c r="J422" s="48">
        <f>IF(OR($A422="",$B422="",$C422=""),"",'MPTO_working_3-way'!G421)</f>
        <v>1.9289534792704879</v>
      </c>
      <c r="K422" s="46">
        <f>IF(OR($A422="",$B422="",$C422=""),"",'OddsRatio_working_3-way'!H421)</f>
        <v>4.5114405025585373</v>
      </c>
      <c r="L422" s="47">
        <f>IF(OR($A422="",$B422="",$C422=""),"",'OddsRatio_working_3-way'!I421)</f>
        <v>3.8070177877595608</v>
      </c>
      <c r="M422" s="48">
        <f>IF(OR($A422="",$B422="",$C422=""),"",'OddsRatio_working_3-way'!J421)</f>
        <v>1.9392302863986364</v>
      </c>
      <c r="N422" s="49">
        <f t="shared" si="116"/>
        <v>22.402773264001734</v>
      </c>
      <c r="O422" s="50">
        <f t="shared" si="117"/>
        <v>26.476004766547508</v>
      </c>
      <c r="P422" s="50">
        <f t="shared" si="118"/>
        <v>51.121221969450772</v>
      </c>
      <c r="Q422" t="s">
        <v>327</v>
      </c>
      <c r="R422" t="s">
        <v>512</v>
      </c>
      <c r="S422" t="s">
        <v>476</v>
      </c>
      <c r="T422" s="52">
        <v>100</v>
      </c>
      <c r="U422" s="52">
        <f t="shared" si="106"/>
        <v>76.689976689976689</v>
      </c>
      <c r="V422" s="52">
        <f t="shared" si="107"/>
        <v>72.451790633608823</v>
      </c>
      <c r="W422" s="52">
        <f t="shared" si="108"/>
        <v>46.808510638297875</v>
      </c>
      <c r="X422" s="52">
        <f t="shared" si="109"/>
        <v>80.739698728093316</v>
      </c>
      <c r="Y422" s="52">
        <f t="shared" si="110"/>
        <v>76.501512671725436</v>
      </c>
      <c r="Z422" s="52">
        <f t="shared" si="111"/>
        <v>50.858232676414495</v>
      </c>
      <c r="AA422" s="52">
        <f t="shared" si="112"/>
        <v>-4.0497220381166272</v>
      </c>
      <c r="AB422" s="52">
        <f t="shared" si="113"/>
        <v>-4.049722038116613</v>
      </c>
      <c r="AC422" s="52">
        <f t="shared" si="114"/>
        <v>-4.0497220381166201</v>
      </c>
      <c r="AF422">
        <v>2.02</v>
      </c>
      <c r="AG422">
        <v>1.85</v>
      </c>
    </row>
    <row r="423" spans="1:35" ht="15" x14ac:dyDescent="0.25">
      <c r="A423">
        <v>3.57</v>
      </c>
      <c r="B423">
        <v>3.25</v>
      </c>
      <c r="C423">
        <v>2.2400000000000002</v>
      </c>
      <c r="D423" s="45">
        <f t="shared" si="115"/>
        <v>3.423292393880617E-2</v>
      </c>
      <c r="E423" s="46">
        <f>IF(OR($A423="",$B423="",$C423=""),"",A423*'MPTO_working_3-way'!$I422)</f>
        <v>3.6922115384615379</v>
      </c>
      <c r="F423" s="47">
        <f>IF(OR($A423="",$B423="",$C423=""),"",B423*'MPTO_working_3-way'!$I422)</f>
        <v>3.3612570028011199</v>
      </c>
      <c r="G423" s="48">
        <f>IF(OR($A423="",$B423="",$C423=""),"",C423*'MPTO_working_3-way'!$I422)</f>
        <v>2.3166817496229259</v>
      </c>
      <c r="H423" s="46">
        <f>IF(OR($A423="",$B423="",$C423=""),"",'MPTO_working_3-way'!E422)</f>
        <v>3.7216078051388277</v>
      </c>
      <c r="I423" s="47">
        <f>IF(OR($A423="",$B423="",$C423=""),"",'MPTO_working_3-way'!F422)</f>
        <v>3.3751704493803212</v>
      </c>
      <c r="J423" s="48">
        <f>IF(OR($A423="",$B423="",$C423=""),"",'MPTO_working_3-way'!G422)</f>
        <v>2.2987575845131465</v>
      </c>
      <c r="K423" s="46">
        <f>IF(OR($A423="",$B423="",$C423=""),"",'OddsRatio_working_3-way'!H422)</f>
        <v>3.7075540448863706</v>
      </c>
      <c r="L423" s="47">
        <f>IF(OR($A423="",$B423="",$C423=""),"",'OddsRatio_working_3-way'!I422)</f>
        <v>3.3704266929939037</v>
      </c>
      <c r="M423" s="48">
        <f>IF(OR($A423="",$B423="",$C423=""),"",'OddsRatio_working_3-way'!J422)</f>
        <v>2.3063684885833076</v>
      </c>
      <c r="N423" s="49">
        <f t="shared" si="116"/>
        <v>27.084038646839765</v>
      </c>
      <c r="O423" s="50">
        <f t="shared" si="117"/>
        <v>29.750774759759373</v>
      </c>
      <c r="P423" s="50">
        <f t="shared" si="118"/>
        <v>43.165186593400875</v>
      </c>
      <c r="Q423" t="s">
        <v>346</v>
      </c>
      <c r="R423" t="s">
        <v>337</v>
      </c>
      <c r="S423" t="s">
        <v>476</v>
      </c>
      <c r="T423" s="52">
        <v>100</v>
      </c>
      <c r="U423" s="52">
        <f t="shared" si="106"/>
        <v>71.988795518207283</v>
      </c>
      <c r="V423" s="52">
        <f t="shared" si="107"/>
        <v>69.230769230769241</v>
      </c>
      <c r="W423" s="52">
        <f t="shared" si="108"/>
        <v>55.357142857142868</v>
      </c>
      <c r="X423" s="52">
        <f t="shared" si="109"/>
        <v>75.412087912087912</v>
      </c>
      <c r="Y423" s="52">
        <f t="shared" si="110"/>
        <v>72.654061624649856</v>
      </c>
      <c r="Z423" s="52">
        <f t="shared" si="111"/>
        <v>58.780435251023491</v>
      </c>
      <c r="AA423" s="52">
        <f t="shared" si="112"/>
        <v>-3.4232923938806294</v>
      </c>
      <c r="AB423" s="52">
        <f t="shared" si="113"/>
        <v>-3.4232923938806152</v>
      </c>
      <c r="AC423" s="52">
        <f t="shared" si="114"/>
        <v>-3.4232923938806223</v>
      </c>
      <c r="AF423">
        <v>2.34</v>
      </c>
      <c r="AG423">
        <v>1.64</v>
      </c>
    </row>
    <row r="424" spans="1:35" ht="15" x14ac:dyDescent="0.25">
      <c r="A424">
        <v>2.93</v>
      </c>
      <c r="B424">
        <v>3.12</v>
      </c>
      <c r="C424">
        <v>2.69</v>
      </c>
      <c r="D424" s="45">
        <f t="shared" si="115"/>
        <v>3.3556960736376373E-2</v>
      </c>
      <c r="E424" s="46">
        <f>IF(OR($A424="",$B424="",$C424=""),"",A424*'MPTO_working_3-way'!$I423)</f>
        <v>3.0283218949575827</v>
      </c>
      <c r="F424" s="47">
        <f>IF(OR($A424="",$B424="",$C424=""),"",B424*'MPTO_working_3-way'!$I423)</f>
        <v>3.2246977174974942</v>
      </c>
      <c r="G424" s="48">
        <f>IF(OR($A424="",$B424="",$C424=""),"",C424*'MPTO_working_3-way'!$I423)</f>
        <v>2.7802682243808525</v>
      </c>
      <c r="H424" s="46">
        <f>IF(OR($A424="",$B424="",$C424=""),"",'MPTO_working_3-way'!E423)</f>
        <v>3.0292815680433671</v>
      </c>
      <c r="I424" s="47">
        <f>IF(OR($A424="",$B424="",$C424=""),"",'MPTO_working_3-way'!F423)</f>
        <v>3.2328230653380485</v>
      </c>
      <c r="J424" s="48">
        <f>IF(OR($A424="",$B424="",$C424=""),"",'MPTO_working_3-way'!G423)</f>
        <v>2.7734515145413448</v>
      </c>
      <c r="K424" s="46">
        <f>IF(OR($A424="",$B424="",$C424=""),"",'OddsRatio_working_3-way'!H423)</f>
        <v>3.0290026290878416</v>
      </c>
      <c r="L424" s="47">
        <f>IF(OR($A424="",$B424="",$C424=""),"",'OddsRatio_working_3-way'!I423)</f>
        <v>3.2287490018995979</v>
      </c>
      <c r="M424" s="48">
        <f>IF(OR($A424="",$B424="",$C424=""),"",'OddsRatio_working_3-way'!J423)</f>
        <v>2.7766914213256224</v>
      </c>
      <c r="N424" s="49">
        <f t="shared" si="116"/>
        <v>33.021588678042654</v>
      </c>
      <c r="O424" s="50">
        <f t="shared" si="117"/>
        <v>31.010658598290057</v>
      </c>
      <c r="P424" s="50">
        <f t="shared" si="118"/>
        <v>35.967752723667282</v>
      </c>
      <c r="Q424" t="s">
        <v>348</v>
      </c>
      <c r="R424" t="s">
        <v>342</v>
      </c>
      <c r="S424" t="s">
        <v>476</v>
      </c>
      <c r="T424" s="52">
        <v>100</v>
      </c>
      <c r="U424" s="52">
        <f t="shared" si="106"/>
        <v>65.870307167235495</v>
      </c>
      <c r="V424" s="52">
        <f t="shared" si="107"/>
        <v>67.948717948717942</v>
      </c>
      <c r="W424" s="52">
        <f t="shared" si="108"/>
        <v>62.825278810408925</v>
      </c>
      <c r="X424" s="52">
        <f t="shared" si="109"/>
        <v>69.22600324087314</v>
      </c>
      <c r="Y424" s="52">
        <f t="shared" si="110"/>
        <v>71.304414022355587</v>
      </c>
      <c r="Z424" s="52">
        <f t="shared" si="111"/>
        <v>66.180974884046549</v>
      </c>
      <c r="AA424" s="52">
        <f t="shared" si="112"/>
        <v>-3.3556960736376453</v>
      </c>
      <c r="AB424" s="52">
        <f t="shared" si="113"/>
        <v>-3.3556960736376453</v>
      </c>
      <c r="AC424" s="52">
        <f t="shared" si="114"/>
        <v>-3.355696073637624</v>
      </c>
      <c r="AF424">
        <v>2.23</v>
      </c>
      <c r="AG424">
        <v>1.69</v>
      </c>
    </row>
    <row r="425" spans="1:35" s="52" customFormat="1" ht="15" x14ac:dyDescent="0.25">
      <c r="A425">
        <v>3.03</v>
      </c>
      <c r="B425">
        <v>2.84</v>
      </c>
      <c r="C425">
        <v>2.86</v>
      </c>
      <c r="D425" s="45">
        <f t="shared" si="115"/>
        <v>3.1796029007017612E-2</v>
      </c>
      <c r="E425" s="46">
        <f>IF(OR($A425="",$B425="",$C425=""),"",A425*'MPTO_working_3-way'!$I424)</f>
        <v>3.1263419678912632</v>
      </c>
      <c r="F425" s="47">
        <f>IF(OR($A425="",$B425="",$C425=""),"",B425*'MPTO_working_3-way'!$I424)</f>
        <v>2.93030072237993</v>
      </c>
      <c r="G425" s="48">
        <f>IF(OR($A425="",$B425="",$C425=""),"",C425*'MPTO_working_3-way'!$I424)</f>
        <v>2.9509366429600701</v>
      </c>
      <c r="H425" s="46">
        <f>IF(OR($A425="",$B425="",$C425=""),"",'MPTO_working_3-way'!E424)</f>
        <v>3.1305339332257831</v>
      </c>
      <c r="I425" s="47">
        <f>IF(OR($A425="",$B425="",$C425=""),"",'MPTO_working_3-way'!F424)</f>
        <v>2.9281376482894697</v>
      </c>
      <c r="J425" s="48">
        <f>IF(OR($A425="",$B425="",$C425=""),"",'MPTO_working_3-way'!G424)</f>
        <v>2.9494029338468724</v>
      </c>
      <c r="K425" s="46">
        <f>IF(OR($A425="",$B425="",$C425=""),"",'OddsRatio_working_3-way'!H424)</f>
        <v>3.1284262509256142</v>
      </c>
      <c r="L425" s="47">
        <f>IF(OR($A425="",$B425="",$C425=""),"",'OddsRatio_working_3-way'!I424)</f>
        <v>2.9292139417256791</v>
      </c>
      <c r="M425" s="48">
        <f>IF(OR($A425="",$B425="",$C425=""),"",'OddsRatio_working_3-way'!J424)</f>
        <v>2.9501836584835672</v>
      </c>
      <c r="N425" s="49">
        <f t="shared" si="116"/>
        <v>31.986264147376879</v>
      </c>
      <c r="O425" s="50">
        <f t="shared" si="117"/>
        <v>34.126190269912662</v>
      </c>
      <c r="P425" s="50">
        <f t="shared" si="118"/>
        <v>33.887545582710473</v>
      </c>
      <c r="Q425" t="s">
        <v>472</v>
      </c>
      <c r="R425" t="s">
        <v>473</v>
      </c>
      <c r="S425" t="s">
        <v>476</v>
      </c>
      <c r="T425" s="52">
        <v>100</v>
      </c>
      <c r="U425" s="52">
        <f t="shared" si="106"/>
        <v>66.996699669967001</v>
      </c>
      <c r="V425" s="52">
        <f t="shared" si="107"/>
        <v>64.788732394366207</v>
      </c>
      <c r="W425" s="52">
        <f t="shared" si="108"/>
        <v>65.03496503496504</v>
      </c>
      <c r="X425" s="52">
        <f t="shared" si="109"/>
        <v>70.176302570668781</v>
      </c>
      <c r="Y425" s="52">
        <f t="shared" si="110"/>
        <v>67.968335295067973</v>
      </c>
      <c r="Z425" s="52">
        <f t="shared" si="111"/>
        <v>68.214567935666807</v>
      </c>
      <c r="AA425" s="52">
        <f t="shared" si="112"/>
        <v>-3.1796029007017808</v>
      </c>
      <c r="AB425" s="52">
        <f t="shared" si="113"/>
        <v>-3.1796029007017665</v>
      </c>
      <c r="AC425" s="52">
        <f t="shared" si="114"/>
        <v>-3.1796029007017665</v>
      </c>
      <c r="AD425" s="53"/>
      <c r="AE425" s="53"/>
      <c r="AF425">
        <v>2.83</v>
      </c>
      <c r="AG425">
        <v>1.46</v>
      </c>
      <c r="AH425" s="53"/>
      <c r="AI425" s="53"/>
    </row>
    <row r="426" spans="1:35" ht="15" x14ac:dyDescent="0.25">
      <c r="A426">
        <v>1.63</v>
      </c>
      <c r="B426">
        <v>4</v>
      </c>
      <c r="C426">
        <v>6.18</v>
      </c>
      <c r="D426" s="45">
        <f t="shared" si="115"/>
        <v>2.5309230249965342E-2</v>
      </c>
      <c r="E426" s="46">
        <f>IF(OR($A426="",$B426="",$C426=""),"",A426*'MPTO_working_3-way'!$I425)</f>
        <v>1.6712540453074434</v>
      </c>
      <c r="F426" s="47">
        <f>IF(OR($A426="",$B426="",$C426=""),"",B426*'MPTO_working_3-way'!$I425)</f>
        <v>4.1012369209998614</v>
      </c>
      <c r="G426" s="48">
        <f>IF(OR($A426="",$B426="",$C426=""),"",C426*'MPTO_working_3-way'!$I425)</f>
        <v>6.3364110429447855</v>
      </c>
      <c r="H426" s="46">
        <f>IF(OR($A426="",$B426="",$C426=""),"",'MPTO_working_3-way'!E425)</f>
        <v>1.652727227981329</v>
      </c>
      <c r="I426" s="47">
        <f>IF(OR($A426="",$B426="",$C426=""),"",'MPTO_working_3-way'!F425)</f>
        <v>4.1396967164833365</v>
      </c>
      <c r="J426" s="48">
        <f>IF(OR($A426="",$B426="",$C426=""),"",'MPTO_working_3-way'!G425)</f>
        <v>6.5199296663466422</v>
      </c>
      <c r="K426" s="46">
        <f>IF(OR($A426="",$B426="",$C426=""),"",'OddsRatio_working_3-way'!H425)</f>
        <v>1.6592745301741052</v>
      </c>
      <c r="L426" s="47">
        <f>IF(OR($A426="",$B426="",$C426=""),"",'OddsRatio_working_3-way'!I425)</f>
        <v>4.1394025246385961</v>
      </c>
      <c r="M426" s="48">
        <f>IF(OR($A426="",$B426="",$C426=""),"",'OddsRatio_working_3-way'!J425)</f>
        <v>6.4207016925426421</v>
      </c>
      <c r="N426" s="49">
        <f t="shared" si="116"/>
        <v>59.835307672571126</v>
      </c>
      <c r="O426" s="50">
        <f t="shared" si="117"/>
        <v>24.382887876572731</v>
      </c>
      <c r="P426" s="50">
        <f t="shared" si="118"/>
        <v>15.781804450856137</v>
      </c>
      <c r="Q426" t="s">
        <v>141</v>
      </c>
      <c r="R426" t="s">
        <v>354</v>
      </c>
      <c r="S426" t="s">
        <v>476</v>
      </c>
      <c r="T426" s="52">
        <v>100</v>
      </c>
      <c r="U426" s="52">
        <f t="shared" si="106"/>
        <v>38.650306748466257</v>
      </c>
      <c r="V426" s="52">
        <f t="shared" si="107"/>
        <v>75</v>
      </c>
      <c r="W426" s="52">
        <f t="shared" si="108"/>
        <v>83.818770226537225</v>
      </c>
      <c r="X426" s="52">
        <f t="shared" si="109"/>
        <v>41.181229773462782</v>
      </c>
      <c r="Y426" s="52">
        <f t="shared" si="110"/>
        <v>77.53092302499654</v>
      </c>
      <c r="Z426" s="52">
        <f t="shared" si="111"/>
        <v>86.349693251533751</v>
      </c>
      <c r="AA426" s="52">
        <f t="shared" si="112"/>
        <v>-2.5309230249965253</v>
      </c>
      <c r="AB426" s="52">
        <f t="shared" si="113"/>
        <v>-2.5309230249965395</v>
      </c>
      <c r="AC426" s="52">
        <f t="shared" si="114"/>
        <v>-2.5309230249965253</v>
      </c>
      <c r="AF426">
        <v>1.97</v>
      </c>
      <c r="AG426">
        <v>1.93</v>
      </c>
    </row>
    <row r="427" spans="1:35" ht="15" x14ac:dyDescent="0.25">
      <c r="A427">
        <v>4.91</v>
      </c>
      <c r="B427">
        <v>3.72</v>
      </c>
      <c r="C427">
        <v>1.81</v>
      </c>
      <c r="D427" s="45">
        <f t="shared" si="115"/>
        <v>2.4969379926419899E-2</v>
      </c>
      <c r="E427" s="46">
        <f>IF(OR($A427="",$B427="",$C427=""),"",A427*'MPTO_working_3-way'!$I426)</f>
        <v>5.0325996554387222</v>
      </c>
      <c r="F427" s="47">
        <f>IF(OR($A427="",$B427="",$C427=""),"",B427*'MPTO_working_3-way'!$I426)</f>
        <v>3.812886093326282</v>
      </c>
      <c r="G427" s="48">
        <f>IF(OR($A427="",$B427="",$C427=""),"",C427*'MPTO_working_3-way'!$I426)</f>
        <v>1.8551945776668202</v>
      </c>
      <c r="H427" s="46">
        <f>IF(OR($A427="",$B427="",$C427=""),"",'MPTO_working_3-way'!E426)</f>
        <v>5.1192042246891116</v>
      </c>
      <c r="I427" s="47">
        <f>IF(OR($A427="",$B427="",$C427=""),"",'MPTO_working_3-way'!F426)</f>
        <v>3.8388588676833537</v>
      </c>
      <c r="J427" s="48">
        <f>IF(OR($A427="",$B427="",$C427=""),"",'MPTO_working_3-way'!G426)</f>
        <v>1.8376844576494487</v>
      </c>
      <c r="K427" s="46">
        <f>IF(OR($A427="",$B427="",$C427=""),"",'OddsRatio_working_3-way'!H426)</f>
        <v>5.0754166537469736</v>
      </c>
      <c r="L427" s="47">
        <f>IF(OR($A427="",$B427="",$C427=""),"",'OddsRatio_working_3-way'!I426)</f>
        <v>3.8350724547805037</v>
      </c>
      <c r="M427" s="48">
        <f>IF(OR($A427="",$B427="",$C427=""),"",'OddsRatio_working_3-way'!J426)</f>
        <v>1.8442679001368407</v>
      </c>
      <c r="N427" s="49">
        <f t="shared" si="116"/>
        <v>19.870446060999537</v>
      </c>
      <c r="O427" s="50">
        <f t="shared" si="117"/>
        <v>26.226852193416061</v>
      </c>
      <c r="P427" s="50">
        <f t="shared" si="118"/>
        <v>53.902701745584395</v>
      </c>
      <c r="Q427" t="s">
        <v>236</v>
      </c>
      <c r="R427" t="s">
        <v>51</v>
      </c>
      <c r="S427" t="s">
        <v>476</v>
      </c>
      <c r="T427" s="52">
        <v>100</v>
      </c>
      <c r="U427" s="52">
        <f t="shared" si="106"/>
        <v>79.633401221995925</v>
      </c>
      <c r="V427" s="52">
        <f t="shared" si="107"/>
        <v>73.118279569892465</v>
      </c>
      <c r="W427" s="52">
        <f t="shared" si="108"/>
        <v>44.751381215469614</v>
      </c>
      <c r="X427" s="52">
        <f t="shared" si="109"/>
        <v>82.130339214637914</v>
      </c>
      <c r="Y427" s="52">
        <f t="shared" si="110"/>
        <v>75.615217562534468</v>
      </c>
      <c r="Z427" s="52">
        <f t="shared" si="111"/>
        <v>47.248319208111603</v>
      </c>
      <c r="AA427" s="52">
        <f t="shared" si="112"/>
        <v>-2.496937992641989</v>
      </c>
      <c r="AB427" s="52">
        <f t="shared" si="113"/>
        <v>-2.4969379926420032</v>
      </c>
      <c r="AC427" s="52">
        <f t="shared" si="114"/>
        <v>-2.496937992641989</v>
      </c>
      <c r="AF427">
        <v>1.74</v>
      </c>
      <c r="AG427">
        <v>2.21</v>
      </c>
    </row>
    <row r="428" spans="1:35" ht="15" x14ac:dyDescent="0.25">
      <c r="A428">
        <v>3.55</v>
      </c>
      <c r="B428">
        <v>3.41</v>
      </c>
      <c r="C428">
        <v>2.21</v>
      </c>
      <c r="D428" s="45">
        <f t="shared" si="115"/>
        <v>2.7433960592685214E-2</v>
      </c>
      <c r="E428" s="46">
        <f>IF(OR($A428="",$B428="",$C428=""),"",A428*'MPTO_working_3-way'!$I427)</f>
        <v>3.6473905601040322</v>
      </c>
      <c r="F428" s="47">
        <f>IF(OR($A428="",$B428="",$C428=""),"",B428*'MPTO_working_3-way'!$I427)</f>
        <v>3.5035498056210566</v>
      </c>
      <c r="G428" s="48">
        <f>IF(OR($A428="",$B428="",$C428=""),"",C428*'MPTO_working_3-way'!$I427)</f>
        <v>2.2706290529098343</v>
      </c>
      <c r="H428" s="46">
        <f>IF(OR($A428="",$B428="",$C428=""),"",'MPTO_working_3-way'!E427)</f>
        <v>3.6691123006826936</v>
      </c>
      <c r="I428" s="47">
        <f>IF(OR($A428="",$B428="",$C428=""),"",'MPTO_working_3-way'!F427)</f>
        <v>3.5197575447137393</v>
      </c>
      <c r="J428" s="48">
        <f>IF(OR($A428="",$B428="",$C428=""),"",'MPTO_working_3-way'!G427)</f>
        <v>2.2555846537720519</v>
      </c>
      <c r="K428" s="46">
        <f>IF(OR($A428="",$B428="",$C428=""),"",'OddsRatio_working_3-way'!H427)</f>
        <v>3.6593913988307945</v>
      </c>
      <c r="L428" s="47">
        <f>IF(OR($A428="",$B428="",$C428=""),"",'OddsRatio_working_3-way'!I427)</f>
        <v>3.5133855965420451</v>
      </c>
      <c r="M428" s="48">
        <f>IF(OR($A428="",$B428="",$C428=""),"",'OddsRatio_working_3-way'!J427)</f>
        <v>2.2619072912099063</v>
      </c>
      <c r="N428" s="49">
        <f t="shared" si="116"/>
        <v>27.416861000251032</v>
      </c>
      <c r="O428" s="50">
        <f t="shared" si="117"/>
        <v>28.54247992694755</v>
      </c>
      <c r="P428" s="50">
        <f t="shared" si="118"/>
        <v>44.040659072801425</v>
      </c>
      <c r="Q428" t="s">
        <v>358</v>
      </c>
      <c r="R428" t="s">
        <v>361</v>
      </c>
      <c r="S428" t="s">
        <v>476</v>
      </c>
      <c r="T428" s="52">
        <v>100</v>
      </c>
      <c r="U428" s="52">
        <f t="shared" si="106"/>
        <v>71.83098591549296</v>
      </c>
      <c r="V428" s="52">
        <f t="shared" si="107"/>
        <v>70.674486803519059</v>
      </c>
      <c r="W428" s="52">
        <f t="shared" si="108"/>
        <v>54.751131221719454</v>
      </c>
      <c r="X428" s="52">
        <f t="shared" si="109"/>
        <v>74.574381974761479</v>
      </c>
      <c r="Y428" s="52">
        <f t="shared" si="110"/>
        <v>73.417882862787593</v>
      </c>
      <c r="Z428" s="52">
        <f t="shared" si="111"/>
        <v>57.494527280987981</v>
      </c>
      <c r="AA428" s="52">
        <f t="shared" si="112"/>
        <v>-2.7433960592685196</v>
      </c>
      <c r="AB428" s="52">
        <f t="shared" si="113"/>
        <v>-2.7433960592685338</v>
      </c>
      <c r="AC428" s="52">
        <f t="shared" si="114"/>
        <v>-2.7433960592685267</v>
      </c>
      <c r="AF428">
        <v>2.0499999999999998</v>
      </c>
      <c r="AG428">
        <v>1.85</v>
      </c>
    </row>
    <row r="429" spans="1:35" ht="15" x14ac:dyDescent="0.25">
      <c r="A429">
        <v>2.83</v>
      </c>
      <c r="B429">
        <v>3.26</v>
      </c>
      <c r="C429">
        <v>2.72</v>
      </c>
      <c r="D429" s="45">
        <f t="shared" si="115"/>
        <v>2.7752415540562181E-2</v>
      </c>
      <c r="E429" s="46">
        <f>IF(OR($A429="",$B429="",$C429=""),"",A429*'MPTO_working_3-way'!$I428)</f>
        <v>2.9085393359797909</v>
      </c>
      <c r="F429" s="47">
        <f>IF(OR($A429="",$B429="",$C429=""),"",B429*'MPTO_working_3-way'!$I428)</f>
        <v>3.3504728746622323</v>
      </c>
      <c r="G429" s="48">
        <f>IF(OR($A429="",$B429="",$C429=""),"",C429*'MPTO_working_3-way'!$I428)</f>
        <v>2.7954865702703295</v>
      </c>
      <c r="H429" s="46">
        <f>IF(OR($A429="",$B429="",$C429=""),"",'MPTO_working_3-way'!E428)</f>
        <v>2.9060805454477516</v>
      </c>
      <c r="I429" s="47">
        <f>IF(OR($A429="",$B429="",$C429=""),"",'MPTO_working_3-way'!F428)</f>
        <v>3.3613709646596397</v>
      </c>
      <c r="J429" s="48">
        <f>IF(OR($A429="",$B429="",$C429=""),"",'MPTO_working_3-way'!G428)</f>
        <v>2.7902077374814023</v>
      </c>
      <c r="K429" s="46">
        <f>IF(OR($A429="",$B429="",$C429=""),"",'OddsRatio_working_3-way'!H428)</f>
        <v>2.9074881019679983</v>
      </c>
      <c r="L429" s="47">
        <f>IF(OR($A429="",$B429="",$C429=""),"",'OddsRatio_working_3-way'!I428)</f>
        <v>3.3556956887692229</v>
      </c>
      <c r="M429" s="48">
        <f>IF(OR($A429="",$B429="",$C429=""),"",'OddsRatio_working_3-way'!J428)</f>
        <v>2.7928303472048954</v>
      </c>
      <c r="N429" s="49">
        <f t="shared" si="116"/>
        <v>34.38151884795235</v>
      </c>
      <c r="O429" s="50">
        <f t="shared" si="117"/>
        <v>29.846533233038397</v>
      </c>
      <c r="P429" s="50">
        <f t="shared" si="118"/>
        <v>35.771947919009243</v>
      </c>
      <c r="Q429" t="s">
        <v>360</v>
      </c>
      <c r="R429" t="s">
        <v>357</v>
      </c>
      <c r="S429" t="s">
        <v>476</v>
      </c>
      <c r="T429" s="52">
        <v>100</v>
      </c>
      <c r="U429" s="52">
        <f t="shared" si="106"/>
        <v>64.664310954063609</v>
      </c>
      <c r="V429" s="52">
        <f t="shared" si="107"/>
        <v>69.325153374233125</v>
      </c>
      <c r="W429" s="52">
        <f t="shared" si="108"/>
        <v>63.235294117647051</v>
      </c>
      <c r="X429" s="52">
        <f t="shared" si="109"/>
        <v>67.439552508119817</v>
      </c>
      <c r="Y429" s="52">
        <f t="shared" si="110"/>
        <v>72.100394928289333</v>
      </c>
      <c r="Z429" s="52">
        <f t="shared" si="111"/>
        <v>66.010535671703281</v>
      </c>
      <c r="AA429" s="52">
        <f t="shared" si="112"/>
        <v>-2.7752415540562083</v>
      </c>
      <c r="AB429" s="52">
        <f t="shared" si="113"/>
        <v>-2.7752415540562083</v>
      </c>
      <c r="AC429" s="52">
        <f t="shared" si="114"/>
        <v>-2.7752415540562296</v>
      </c>
      <c r="AF429">
        <v>2.08</v>
      </c>
      <c r="AG429">
        <v>1.81</v>
      </c>
    </row>
    <row r="430" spans="1:35" ht="15" x14ac:dyDescent="0.25">
      <c r="A430">
        <v>1.93</v>
      </c>
      <c r="B430">
        <v>3.62</v>
      </c>
      <c r="C430">
        <v>4.29</v>
      </c>
      <c r="D430" s="45">
        <f t="shared" si="115"/>
        <v>2.7478042048791895E-2</v>
      </c>
      <c r="E430" s="46">
        <f>IF(OR($A430="",$B430="",$C430=""),"",A430*'MPTO_working_3-way'!$I429)</f>
        <v>1.9830326211541682</v>
      </c>
      <c r="F430" s="47">
        <f>IF(OR($A430="",$B430="",$C430=""),"",B430*'MPTO_working_3-way'!$I429)</f>
        <v>3.7194705122166267</v>
      </c>
      <c r="G430" s="48">
        <f>IF(OR($A430="",$B430="",$C430=""),"",C430*'MPTO_working_3-way'!$I429)</f>
        <v>4.4078808003893171</v>
      </c>
      <c r="H430" s="46">
        <f>IF(OR($A430="",$B430="",$C430=""),"",'MPTO_working_3-way'!E429)</f>
        <v>1.9647316226037193</v>
      </c>
      <c r="I430" s="47">
        <f>IF(OR($A430="",$B430="",$C430=""),"",'MPTO_working_3-way'!F429)</f>
        <v>3.7441439729334967</v>
      </c>
      <c r="J430" s="48">
        <f>IF(OR($A430="",$B430="",$C430=""),"",'MPTO_working_3-way'!G429)</f>
        <v>4.4654641632235341</v>
      </c>
      <c r="K430" s="46">
        <f>IF(OR($A430="",$B430="",$C430=""),"",'OddsRatio_working_3-way'!H429)</f>
        <v>1.9718375453989578</v>
      </c>
      <c r="L430" s="47">
        <f>IF(OR($A430="",$B430="",$C430=""),"",'OddsRatio_working_3-way'!I429)</f>
        <v>3.7378649128443757</v>
      </c>
      <c r="M430" s="48">
        <f>IF(OR($A430="",$B430="",$C430=""),"",'OddsRatio_working_3-way'!J429)</f>
        <v>4.4380059401748078</v>
      </c>
      <c r="N430" s="49">
        <f t="shared" si="116"/>
        <v>50.427813911501772</v>
      </c>
      <c r="O430" s="50">
        <f t="shared" si="117"/>
        <v>26.885547195911169</v>
      </c>
      <c r="P430" s="50">
        <f t="shared" si="118"/>
        <v>22.686638892587048</v>
      </c>
      <c r="Q430" t="s">
        <v>368</v>
      </c>
      <c r="R430" t="s">
        <v>367</v>
      </c>
      <c r="S430" t="s">
        <v>476</v>
      </c>
      <c r="T430" s="52">
        <v>100</v>
      </c>
      <c r="U430" s="52">
        <f t="shared" si="106"/>
        <v>48.186528497409334</v>
      </c>
      <c r="V430" s="52">
        <f t="shared" si="107"/>
        <v>72.375690607734811</v>
      </c>
      <c r="W430" s="52">
        <f t="shared" si="108"/>
        <v>76.689976689976689</v>
      </c>
      <c r="X430" s="52">
        <f t="shared" si="109"/>
        <v>50.934332702288508</v>
      </c>
      <c r="Y430" s="52">
        <f t="shared" si="110"/>
        <v>75.123494812613984</v>
      </c>
      <c r="Z430" s="52">
        <f t="shared" si="111"/>
        <v>79.437780894855877</v>
      </c>
      <c r="AA430" s="52">
        <f t="shared" si="112"/>
        <v>-2.7478042048791735</v>
      </c>
      <c r="AB430" s="52">
        <f t="shared" si="113"/>
        <v>-2.7478042048791735</v>
      </c>
      <c r="AC430" s="52">
        <f t="shared" si="114"/>
        <v>-2.7478042048791878</v>
      </c>
      <c r="AF430">
        <v>2.04</v>
      </c>
      <c r="AG430">
        <v>1.85</v>
      </c>
    </row>
    <row r="431" spans="1:35" s="52" customFormat="1" ht="15" x14ac:dyDescent="0.25">
      <c r="A431">
        <v>2.0699999999999998</v>
      </c>
      <c r="B431">
        <v>3.54</v>
      </c>
      <c r="C431">
        <v>3.79</v>
      </c>
      <c r="D431" s="45">
        <f t="shared" si="115"/>
        <v>2.9429905889891472E-2</v>
      </c>
      <c r="E431" s="46">
        <f>IF(OR($A431="",$B431="",$C431=""),"",A431*'MPTO_working_3-way'!$I430)</f>
        <v>2.1309199051920751</v>
      </c>
      <c r="F431" s="47">
        <f>IF(OR($A431="",$B431="",$C431=""),"",B431*'MPTO_working_3-way'!$I430)</f>
        <v>3.6441818668502157</v>
      </c>
      <c r="G431" s="48">
        <f>IF(OR($A431="",$B431="",$C431=""),"",C431*'MPTO_working_3-way'!$I430)</f>
        <v>3.9015393433226886</v>
      </c>
      <c r="H431" s="46">
        <f>IF(OR($A431="",$B431="",$C431=""),"",'MPTO_working_3-way'!E430)</f>
        <v>2.1129060112959719</v>
      </c>
      <c r="I431" s="47">
        <f>IF(OR($A431="",$B431="",$C431=""),"",'MPTO_working_3-way'!F430)</f>
        <v>3.6673573793975165</v>
      </c>
      <c r="J431" s="48">
        <f>IF(OR($A431="",$B431="",$C431=""),"",'MPTO_working_3-way'!G430)</f>
        <v>3.9363527329741355</v>
      </c>
      <c r="K431" s="46">
        <f>IF(OR($A431="",$B431="",$C431=""),"",'OddsRatio_working_3-way'!H430)</f>
        <v>2.1201713665836621</v>
      </c>
      <c r="L431" s="47">
        <f>IF(OR($A431="",$B431="",$C431=""),"",'OddsRatio_working_3-way'!I430)</f>
        <v>3.6590983842266391</v>
      </c>
      <c r="M431" s="48">
        <f>IF(OR($A431="",$B431="",$C431=""),"",'OddsRatio_working_3-way'!J430)</f>
        <v>3.9208206661387082</v>
      </c>
      <c r="N431" s="49">
        <f t="shared" si="116"/>
        <v>46.928089486773217</v>
      </c>
      <c r="O431" s="50">
        <f t="shared" si="117"/>
        <v>27.44100147955383</v>
      </c>
      <c r="P431" s="50">
        <f t="shared" si="118"/>
        <v>25.630909033672967</v>
      </c>
      <c r="Q431" t="s">
        <v>365</v>
      </c>
      <c r="R431" t="s">
        <v>359</v>
      </c>
      <c r="S431" t="s">
        <v>476</v>
      </c>
      <c r="T431" s="52">
        <v>100</v>
      </c>
      <c r="U431" s="52">
        <f t="shared" si="106"/>
        <v>51.690821256038639</v>
      </c>
      <c r="V431" s="52">
        <f t="shared" si="107"/>
        <v>71.751412429378533</v>
      </c>
      <c r="W431" s="52">
        <f t="shared" si="108"/>
        <v>73.614775725593674</v>
      </c>
      <c r="X431" s="52">
        <f t="shared" si="109"/>
        <v>54.6338118450278</v>
      </c>
      <c r="Y431" s="52">
        <f t="shared" si="110"/>
        <v>74.694403018367694</v>
      </c>
      <c r="Z431" s="52">
        <f t="shared" si="111"/>
        <v>76.557766314582821</v>
      </c>
      <c r="AA431" s="52">
        <f t="shared" si="112"/>
        <v>-2.9429905889891614</v>
      </c>
      <c r="AB431" s="52">
        <f t="shared" si="113"/>
        <v>-2.9429905889891614</v>
      </c>
      <c r="AC431" s="52">
        <f t="shared" si="114"/>
        <v>-2.9429905889891472</v>
      </c>
      <c r="AD431" s="53"/>
      <c r="AE431" s="53"/>
      <c r="AF431">
        <v>1.79</v>
      </c>
      <c r="AG431">
        <v>2.1</v>
      </c>
      <c r="AH431" s="53"/>
      <c r="AI431" s="53"/>
    </row>
    <row r="432" spans="1:35" ht="15" x14ac:dyDescent="0.25">
      <c r="A432">
        <v>1.56</v>
      </c>
      <c r="B432">
        <v>4.0199999999999996</v>
      </c>
      <c r="C432">
        <v>7.07</v>
      </c>
      <c r="D432" s="45">
        <f t="shared" si="115"/>
        <v>3.1224575631255025E-2</v>
      </c>
      <c r="E432" s="46">
        <f>IF(OR($A432="",$B432="",$C432=""),"",A432*'MPTO_working_3-way'!$I431)</f>
        <v>1.6087103379847578</v>
      </c>
      <c r="F432" s="47">
        <f>IF(OR($A432="",$B432="",$C432=""),"",B432*'MPTO_working_3-way'!$I431)</f>
        <v>4.1455227940376451</v>
      </c>
      <c r="G432" s="48">
        <f>IF(OR($A432="",$B432="",$C432=""),"",C432*'MPTO_working_3-way'!$I431)</f>
        <v>7.2907577497129736</v>
      </c>
      <c r="H432" s="46">
        <f>IF(OR($A432="",$B432="",$C432=""),"",'MPTO_working_3-way'!E431)</f>
        <v>1.5857474311092645</v>
      </c>
      <c r="I432" s="47">
        <f>IF(OR($A432="",$B432="",$C432=""),"",'MPTO_working_3-way'!F431)</f>
        <v>4.1955455325875146</v>
      </c>
      <c r="J432" s="48">
        <f>IF(OR($A432="",$B432="",$C432=""),"",'MPTO_working_3-way'!G431)</f>
        <v>7.6315765557354824</v>
      </c>
      <c r="K432" s="46">
        <f>IF(OR($A432="",$B432="",$C432=""),"",'OddsRatio_working_3-way'!H431)</f>
        <v>1.5936566631464391</v>
      </c>
      <c r="L432" s="47">
        <f>IF(OR($A432="",$B432="",$C432=""),"",'OddsRatio_working_3-way'!I431)</f>
        <v>4.2015055762540099</v>
      </c>
      <c r="M432" s="48">
        <f>IF(OR($A432="",$B432="",$C432=""),"",'OddsRatio_working_3-way'!J431)</f>
        <v>7.4348141880337231</v>
      </c>
      <c r="N432" s="49">
        <f t="shared" si="116"/>
        <v>62.16159468787319</v>
      </c>
      <c r="O432" s="50">
        <f t="shared" si="117"/>
        <v>24.122409878876162</v>
      </c>
      <c r="P432" s="50">
        <f t="shared" si="118"/>
        <v>13.715995433250662</v>
      </c>
      <c r="Q432" t="s">
        <v>238</v>
      </c>
      <c r="R432" t="s">
        <v>364</v>
      </c>
      <c r="S432" t="s">
        <v>476</v>
      </c>
      <c r="T432" s="52">
        <v>100</v>
      </c>
      <c r="U432" s="52">
        <f t="shared" si="106"/>
        <v>35.897435897435898</v>
      </c>
      <c r="V432" s="52">
        <f t="shared" si="107"/>
        <v>75.124378109452735</v>
      </c>
      <c r="W432" s="52">
        <f t="shared" si="108"/>
        <v>85.855728429985859</v>
      </c>
      <c r="X432" s="52">
        <f t="shared" si="109"/>
        <v>39.019893460561413</v>
      </c>
      <c r="Y432" s="52">
        <f t="shared" si="110"/>
        <v>78.246835672578243</v>
      </c>
      <c r="Z432" s="52">
        <f t="shared" si="111"/>
        <v>88.978185993111353</v>
      </c>
      <c r="AA432" s="52">
        <f t="shared" si="112"/>
        <v>-3.1224575631255149</v>
      </c>
      <c r="AB432" s="52">
        <f t="shared" si="113"/>
        <v>-3.1224575631255078</v>
      </c>
      <c r="AC432" s="52">
        <f t="shared" si="114"/>
        <v>-3.1224575631254936</v>
      </c>
      <c r="AF432">
        <v>1.99</v>
      </c>
      <c r="AG432">
        <v>1.9</v>
      </c>
    </row>
    <row r="433" spans="1:33" ht="15" x14ac:dyDescent="0.25">
      <c r="A433">
        <v>2.2799999999999998</v>
      </c>
      <c r="B433">
        <v>3.37</v>
      </c>
      <c r="C433">
        <v>3.43</v>
      </c>
      <c r="D433" s="45">
        <f t="shared" si="115"/>
        <v>2.6877585776953872E-2</v>
      </c>
      <c r="E433" s="46">
        <f>IF(OR($A433="",$B433="",$C433=""),"",A433*'MPTO_working_3-way'!$I432)</f>
        <v>2.3412808955714546</v>
      </c>
      <c r="F433" s="47">
        <f>IF(OR($A433="",$B433="",$C433=""),"",B433*'MPTO_working_3-way'!$I432)</f>
        <v>3.4605774640683347</v>
      </c>
      <c r="G433" s="48">
        <f>IF(OR($A433="",$B433="",$C433=""),"",C433*'MPTO_working_3-way'!$I432)</f>
        <v>3.5221901192149518</v>
      </c>
      <c r="H433" s="46">
        <f>IF(OR($A433="",$B433="",$C433=""),"",'MPTO_working_3-way'!E432)</f>
        <v>2.3275446740358285</v>
      </c>
      <c r="I433" s="47">
        <f>IF(OR($A433="",$B433="",$C433=""),"",'MPTO_working_3-way'!F432)</f>
        <v>3.47491637090882</v>
      </c>
      <c r="J433" s="48">
        <f>IF(OR($A433="",$B433="",$C433=""),"",'MPTO_working_3-way'!G432)</f>
        <v>3.5387457990279318</v>
      </c>
      <c r="K433" s="46">
        <f>IF(OR($A433="",$B433="",$C433=""),"",'OddsRatio_working_3-way'!H432)</f>
        <v>2.3334263500611288</v>
      </c>
      <c r="L433" s="47">
        <f>IF(OR($A433="",$B433="",$C433=""),"",'OddsRatio_working_3-way'!I432)</f>
        <v>3.4689222262850605</v>
      </c>
      <c r="M433" s="48">
        <f>IF(OR($A433="",$B433="",$C433=""),"",'OddsRatio_working_3-way'!J432)</f>
        <v>3.5314265864441761</v>
      </c>
      <c r="N433" s="49">
        <f t="shared" si="116"/>
        <v>42.711662743735936</v>
      </c>
      <c r="O433" s="50">
        <f t="shared" si="117"/>
        <v>28.896911292497901</v>
      </c>
      <c r="P433" s="50">
        <f t="shared" si="118"/>
        <v>28.39142596376616</v>
      </c>
      <c r="Q433" t="s">
        <v>362</v>
      </c>
      <c r="R433" t="s">
        <v>366</v>
      </c>
      <c r="S433" t="s">
        <v>476</v>
      </c>
      <c r="T433" s="52">
        <v>100</v>
      </c>
      <c r="U433" s="52">
        <f t="shared" si="106"/>
        <v>56.140350877192972</v>
      </c>
      <c r="V433" s="52">
        <f t="shared" si="107"/>
        <v>70.326409495548958</v>
      </c>
      <c r="W433" s="52">
        <f t="shared" si="108"/>
        <v>70.845481049562679</v>
      </c>
      <c r="X433" s="52">
        <f t="shared" si="109"/>
        <v>58.828109454888342</v>
      </c>
      <c r="Y433" s="52">
        <f t="shared" si="110"/>
        <v>73.014168073244335</v>
      </c>
      <c r="Z433" s="52">
        <f t="shared" si="111"/>
        <v>73.53323962725807</v>
      </c>
      <c r="AA433" s="52">
        <f t="shared" si="112"/>
        <v>-2.6877585776953694</v>
      </c>
      <c r="AB433" s="52">
        <f t="shared" si="113"/>
        <v>-2.6877585776953765</v>
      </c>
      <c r="AC433" s="52">
        <f t="shared" si="114"/>
        <v>-2.6877585776953907</v>
      </c>
      <c r="AF433">
        <v>2.02</v>
      </c>
      <c r="AG433">
        <v>1.87</v>
      </c>
    </row>
    <row r="434" spans="1:33" ht="15" x14ac:dyDescent="0.25">
      <c r="A434">
        <v>2.63</v>
      </c>
      <c r="B434">
        <v>3.28</v>
      </c>
      <c r="C434">
        <v>2.92</v>
      </c>
      <c r="D434" s="45">
        <f t="shared" si="115"/>
        <v>2.7571939087274622E-2</v>
      </c>
      <c r="E434" s="46">
        <f>IF(OR($A434="",$B434="",$C434=""),"",A434*'MPTO_working_3-way'!$I433)</f>
        <v>2.7025141997995323</v>
      </c>
      <c r="F434" s="47">
        <f>IF(OR($A434="",$B434="",$C434=""),"",B434*'MPTO_working_3-way'!$I433)</f>
        <v>3.3704359602062604</v>
      </c>
      <c r="G434" s="48">
        <f>IF(OR($A434="",$B434="",$C434=""),"",C434*'MPTO_working_3-way'!$I433)</f>
        <v>3.0005100621348419</v>
      </c>
      <c r="H434" s="46">
        <f>IF(OR($A434="",$B434="",$C434=""),"",'MPTO_working_3-way'!E433)</f>
        <v>2.6951454382664162</v>
      </c>
      <c r="I434" s="47">
        <f>IF(OR($A434="",$B434="",$C434=""),"",'MPTO_working_3-way'!F433)</f>
        <v>3.3819499641250594</v>
      </c>
      <c r="J434" s="48">
        <f>IF(OR($A434="",$B434="",$C434=""),"",'MPTO_working_3-way'!G433)</f>
        <v>3.0005241279939621</v>
      </c>
      <c r="K434" s="46">
        <f>IF(OR($A434="",$B434="",$C434=""),"",'OddsRatio_working_3-way'!H433)</f>
        <v>2.698648211600553</v>
      </c>
      <c r="L434" s="47">
        <f>IF(OR($A434="",$B434="",$C434=""),"",'OddsRatio_working_3-way'!I433)</f>
        <v>3.3760232653062943</v>
      </c>
      <c r="M434" s="48">
        <f>IF(OR($A434="",$B434="",$C434=""),"",'OddsRatio_working_3-way'!J433)</f>
        <v>3.0008616971000381</v>
      </c>
      <c r="N434" s="49">
        <f t="shared" si="116"/>
        <v>37.002580784744005</v>
      </c>
      <c r="O434" s="50">
        <f t="shared" si="117"/>
        <v>29.669752275572179</v>
      </c>
      <c r="P434" s="50">
        <f t="shared" si="118"/>
        <v>33.327666939683816</v>
      </c>
      <c r="Q434" t="s">
        <v>363</v>
      </c>
      <c r="R434" t="s">
        <v>105</v>
      </c>
      <c r="S434" t="s">
        <v>476</v>
      </c>
      <c r="T434" s="52">
        <v>100</v>
      </c>
      <c r="U434" s="52">
        <f t="shared" si="106"/>
        <v>61.977186311787079</v>
      </c>
      <c r="V434" s="52">
        <f t="shared" si="107"/>
        <v>69.512195121951223</v>
      </c>
      <c r="W434" s="52">
        <f t="shared" si="108"/>
        <v>65.753424657534239</v>
      </c>
      <c r="X434" s="52">
        <f t="shared" si="109"/>
        <v>64.734380220514538</v>
      </c>
      <c r="Y434" s="52">
        <f t="shared" si="110"/>
        <v>72.269389030678681</v>
      </c>
      <c r="Z434" s="52">
        <f t="shared" si="111"/>
        <v>68.510618566261712</v>
      </c>
      <c r="AA434" s="52">
        <f t="shared" si="112"/>
        <v>-2.7571939087274586</v>
      </c>
      <c r="AB434" s="52">
        <f t="shared" si="113"/>
        <v>-2.7571939087274586</v>
      </c>
      <c r="AC434" s="52">
        <f t="shared" si="114"/>
        <v>-2.7571939087274728</v>
      </c>
      <c r="AF434">
        <v>2.06</v>
      </c>
      <c r="AG434">
        <v>1.84</v>
      </c>
    </row>
    <row r="435" spans="1:33" ht="15" x14ac:dyDescent="0.25">
      <c r="A435">
        <v>3.83</v>
      </c>
      <c r="B435">
        <v>3.82</v>
      </c>
      <c r="C435">
        <v>1.98</v>
      </c>
      <c r="D435" s="45">
        <f t="shared" si="115"/>
        <v>2.7927215506672098E-2</v>
      </c>
      <c r="E435" s="46">
        <f>IF(OR($A435="",$B435="",$C435=""),"",A435*'MPTO_working_3-way'!$I434)</f>
        <v>3.9369612353905543</v>
      </c>
      <c r="F435" s="47">
        <f>IF(OR($A435="",$B435="",$C435=""),"",B435*'MPTO_working_3-way'!$I434)</f>
        <v>3.9266819632354872</v>
      </c>
      <c r="G435" s="48">
        <f>IF(OR($A435="",$B435="",$C435=""),"",C435*'MPTO_working_3-way'!$I434)</f>
        <v>2.0352958867032109</v>
      </c>
      <c r="H435" s="46">
        <f>IF(OR($A435="",$B435="",$C435=""),"",'MPTO_working_3-way'!E434)</f>
        <v>3.9716025034151681</v>
      </c>
      <c r="I435" s="47">
        <f>IF(OR($A435="",$B435="",$C435=""),"",'MPTO_working_3-way'!F434)</f>
        <v>3.9608504334405219</v>
      </c>
      <c r="J435" s="48">
        <f>IF(OR($A435="",$B435="",$C435=""),"",'MPTO_working_3-way'!G434)</f>
        <v>2.0171805965760616</v>
      </c>
      <c r="K435" s="46">
        <f>IF(OR($A435="",$B435="",$C435=""),"",'OddsRatio_working_3-way'!H434)</f>
        <v>3.9578421303178599</v>
      </c>
      <c r="L435" s="47">
        <f>IF(OR($A435="",$B435="",$C435=""),"",'OddsRatio_working_3-way'!I434)</f>
        <v>3.9473903913414725</v>
      </c>
      <c r="M435" s="48">
        <f>IF(OR($A435="",$B435="",$C435=""),"",'OddsRatio_working_3-way'!J434)</f>
        <v>2.0242704196860433</v>
      </c>
      <c r="N435" s="49">
        <f t="shared" si="116"/>
        <v>25.400300897318793</v>
      </c>
      <c r="O435" s="50">
        <f t="shared" si="117"/>
        <v>25.466793831604974</v>
      </c>
      <c r="P435" s="50">
        <f t="shared" si="118"/>
        <v>49.132905271076247</v>
      </c>
      <c r="Q435" t="s">
        <v>356</v>
      </c>
      <c r="R435" t="s">
        <v>50</v>
      </c>
      <c r="S435" t="s">
        <v>476</v>
      </c>
      <c r="T435" s="52">
        <v>100</v>
      </c>
      <c r="U435" s="52">
        <f t="shared" si="106"/>
        <v>73.890339425587456</v>
      </c>
      <c r="V435" s="52">
        <f t="shared" si="107"/>
        <v>73.821989528795811</v>
      </c>
      <c r="W435" s="52">
        <f t="shared" si="108"/>
        <v>49.494949494949495</v>
      </c>
      <c r="X435" s="52">
        <f t="shared" si="109"/>
        <v>76.683060976254708</v>
      </c>
      <c r="Y435" s="52">
        <f t="shared" si="110"/>
        <v>76.614711079463035</v>
      </c>
      <c r="Z435" s="52">
        <f t="shared" si="111"/>
        <v>52.287671045616712</v>
      </c>
      <c r="AA435" s="52">
        <f t="shared" si="112"/>
        <v>-2.7927215506672525</v>
      </c>
      <c r="AB435" s="52">
        <f t="shared" si="113"/>
        <v>-2.7927215506672241</v>
      </c>
      <c r="AC435" s="52">
        <f t="shared" si="114"/>
        <v>-2.7927215506672169</v>
      </c>
      <c r="AF435">
        <v>1.68</v>
      </c>
      <c r="AG435">
        <v>2.27</v>
      </c>
    </row>
    <row r="436" spans="1:33" ht="15" x14ac:dyDescent="0.25">
      <c r="A436">
        <v>2.5099999999999998</v>
      </c>
      <c r="B436">
        <v>3.21</v>
      </c>
      <c r="C436">
        <v>3.15</v>
      </c>
      <c r="D436" s="45">
        <f t="shared" si="115"/>
        <v>2.7393171713088194E-2</v>
      </c>
      <c r="E436" s="46">
        <f>IF(OR($A436="",$B436="",$C436=""),"",A436*'MPTO_working_3-way'!$I435)</f>
        <v>2.5787568609998512</v>
      </c>
      <c r="F436" s="47">
        <f>IF(OR($A436="",$B436="",$C436=""),"",B436*'MPTO_working_3-way'!$I435)</f>
        <v>3.2979320811990132</v>
      </c>
      <c r="G436" s="48">
        <f>IF(OR($A436="",$B436="",$C436=""),"",C436*'MPTO_working_3-way'!$I435)</f>
        <v>3.2362884908962277</v>
      </c>
      <c r="H436" s="46">
        <f>IF(OR($A436="",$B436="",$C436=""),"",'MPTO_working_3-way'!E435)</f>
        <v>2.5688759488469093</v>
      </c>
      <c r="I436" s="47">
        <f>IF(OR($A436="",$B436="",$C436=""),"",'MPTO_working_3-way'!F435)</f>
        <v>3.3069283644885075</v>
      </c>
      <c r="J436" s="48">
        <f>IF(OR($A436="",$B436="",$C436=""),"",'MPTO_working_3-way'!G435)</f>
        <v>3.2432860873404459</v>
      </c>
      <c r="K436" s="46">
        <f>IF(OR($A436="",$B436="",$C436=""),"",'OddsRatio_working_3-way'!H435)</f>
        <v>2.5733556448247024</v>
      </c>
      <c r="L436" s="47">
        <f>IF(OR($A436="",$B436="",$C436=""),"",'OddsRatio_working_3-way'!I435)</f>
        <v>3.3027258112997306</v>
      </c>
      <c r="M436" s="48">
        <f>IF(OR($A436="",$B436="",$C436=""),"",'OddsRatio_working_3-way'!J435)</f>
        <v>3.2402083684590131</v>
      </c>
      <c r="N436" s="49">
        <f t="shared" si="116"/>
        <v>38.778374771333581</v>
      </c>
      <c r="O436" s="50">
        <f t="shared" si="117"/>
        <v>30.322031363254602</v>
      </c>
      <c r="P436" s="50">
        <f t="shared" si="118"/>
        <v>30.899593865411834</v>
      </c>
      <c r="Q436" t="s">
        <v>140</v>
      </c>
      <c r="R436" t="s">
        <v>239</v>
      </c>
      <c r="S436" t="s">
        <v>476</v>
      </c>
      <c r="T436" s="52">
        <v>100</v>
      </c>
      <c r="U436" s="52">
        <f t="shared" si="106"/>
        <v>60.15936254980079</v>
      </c>
      <c r="V436" s="52">
        <f t="shared" si="107"/>
        <v>68.847352024922117</v>
      </c>
      <c r="W436" s="52">
        <f t="shared" si="108"/>
        <v>68.253968253968253</v>
      </c>
      <c r="X436" s="52">
        <f t="shared" si="109"/>
        <v>62.89867972110963</v>
      </c>
      <c r="Y436" s="52">
        <f t="shared" si="110"/>
        <v>71.586669196230957</v>
      </c>
      <c r="Z436" s="52">
        <f t="shared" si="111"/>
        <v>70.99328542527708</v>
      </c>
      <c r="AA436" s="52">
        <f t="shared" si="112"/>
        <v>-2.7393171713088407</v>
      </c>
      <c r="AB436" s="52">
        <f t="shared" si="113"/>
        <v>-2.7393171713088407</v>
      </c>
      <c r="AC436" s="52">
        <f t="shared" si="114"/>
        <v>-2.7393171713088265</v>
      </c>
      <c r="AF436">
        <v>2.04</v>
      </c>
      <c r="AG436">
        <v>1.85</v>
      </c>
    </row>
    <row r="437" spans="1:33" ht="15" x14ac:dyDescent="0.25">
      <c r="A437">
        <v>1.57</v>
      </c>
      <c r="B437">
        <v>4.2</v>
      </c>
      <c r="C437">
        <v>6.68</v>
      </c>
      <c r="D437" s="45">
        <f t="shared" si="115"/>
        <v>2.4738512056868833E-2</v>
      </c>
      <c r="E437" s="46">
        <f>IF(OR($A437="",$B437="",$C437=""),"",A437*'MPTO_working_3-way'!$I436)</f>
        <v>1.6088394639292842</v>
      </c>
      <c r="F437" s="47">
        <f>IF(OR($A437="",$B437="",$C437=""),"",B437*'MPTO_working_3-way'!$I436)</f>
        <v>4.3039017506388495</v>
      </c>
      <c r="G437" s="48">
        <f>IF(OR($A437="",$B437="",$C437=""),"",C437*'MPTO_working_3-way'!$I436)</f>
        <v>6.8452532605398835</v>
      </c>
      <c r="H437" s="46">
        <f>IF(OR($A437="",$B437="",$C437=""),"",'MPTO_working_3-way'!E436)</f>
        <v>1.5905925878135234</v>
      </c>
      <c r="I437" s="47">
        <f>IF(OR($A437="",$B437="",$C437=""),"",'MPTO_working_3-way'!F436)</f>
        <v>4.3506811285768467</v>
      </c>
      <c r="J437" s="48">
        <f>IF(OR($A437="",$B437="",$C437=""),"",'MPTO_working_3-way'!G436)</f>
        <v>7.0694146045006692</v>
      </c>
      <c r="K437" s="46">
        <f>IF(OR($A437="",$B437="",$C437=""),"",'OddsRatio_working_3-way'!H436)</f>
        <v>1.596866184930124</v>
      </c>
      <c r="L437" s="47">
        <f>IF(OR($A437="",$B437="",$C437=""),"",'OddsRatio_working_3-way'!I436)</f>
        <v>4.3508277048708708</v>
      </c>
      <c r="M437" s="48">
        <f>IF(OR($A437="",$B437="",$C437=""),"",'OddsRatio_working_3-way'!J436)</f>
        <v>6.947719176145795</v>
      </c>
      <c r="N437" s="49">
        <f t="shared" si="116"/>
        <v>62.156605579383928</v>
      </c>
      <c r="O437" s="50">
        <f t="shared" si="117"/>
        <v>23.234731133245898</v>
      </c>
      <c r="P437" s="50">
        <f t="shared" si="118"/>
        <v>14.608663287370177</v>
      </c>
      <c r="Q437" t="s">
        <v>178</v>
      </c>
      <c r="R437" t="s">
        <v>154</v>
      </c>
      <c r="S437" t="s">
        <v>476</v>
      </c>
      <c r="T437" s="52">
        <v>100</v>
      </c>
      <c r="U437" s="52">
        <f t="shared" si="106"/>
        <v>36.30573248407643</v>
      </c>
      <c r="V437" s="52">
        <f t="shared" si="107"/>
        <v>76.19047619047619</v>
      </c>
      <c r="W437" s="52">
        <f t="shared" si="108"/>
        <v>85.029940119760482</v>
      </c>
      <c r="X437" s="52">
        <f t="shared" si="109"/>
        <v>38.779583689763328</v>
      </c>
      <c r="Y437" s="52">
        <f t="shared" si="110"/>
        <v>78.664327396163088</v>
      </c>
      <c r="Z437" s="52">
        <f t="shared" si="111"/>
        <v>87.503791325447366</v>
      </c>
      <c r="AA437" s="52">
        <f t="shared" si="112"/>
        <v>-2.4738512056868984</v>
      </c>
      <c r="AB437" s="52">
        <f t="shared" si="113"/>
        <v>-2.4738512056868984</v>
      </c>
      <c r="AC437" s="52">
        <f t="shared" si="114"/>
        <v>-2.4738512056868842</v>
      </c>
      <c r="AF437">
        <v>1.88</v>
      </c>
      <c r="AG437">
        <v>2.0299999999999998</v>
      </c>
    </row>
    <row r="438" spans="1:33" ht="15" x14ac:dyDescent="0.25">
      <c r="A438">
        <v>2.86</v>
      </c>
      <c r="B438">
        <v>3.33</v>
      </c>
      <c r="C438">
        <v>2.61</v>
      </c>
      <c r="D438" s="45">
        <f t="shared" si="115"/>
        <v>3.3092412402757176E-2</v>
      </c>
      <c r="E438" s="46">
        <f>IF(OR($A438="",$B438="",$C438=""),"",A438*'MPTO_working_3-way'!$I437)</f>
        <v>2.9546442994718856</v>
      </c>
      <c r="F438" s="47">
        <f>IF(OR($A438="",$B438="",$C438=""),"",B438*'MPTO_working_3-way'!$I437)</f>
        <v>3.4401977333011815</v>
      </c>
      <c r="G438" s="48">
        <f>IF(OR($A438="",$B438="",$C438=""),"",C438*'MPTO_working_3-way'!$I437)</f>
        <v>2.6963711963711963</v>
      </c>
      <c r="H438" s="46">
        <f>IF(OR($A438="",$B438="",$C438=""),"",'MPTO_working_3-way'!E437)</f>
        <v>2.9531668010358905</v>
      </c>
      <c r="I438" s="47">
        <f>IF(OR($A438="",$B438="",$C438=""),"",'MPTO_working_3-way'!F437)</f>
        <v>3.4569839310881747</v>
      </c>
      <c r="J438" s="48">
        <f>IF(OR($A438="",$B438="",$C438=""),"",'MPTO_working_3-way'!G437)</f>
        <v>2.6873704674555867</v>
      </c>
      <c r="K438" s="46">
        <f>IF(OR($A438="",$B438="",$C438=""),"",'OddsRatio_working_3-way'!H437)</f>
        <v>2.9543730550546501</v>
      </c>
      <c r="L438" s="47">
        <f>IF(OR($A438="",$B438="",$C438=""),"",'OddsRatio_working_3-way'!I437)</f>
        <v>3.448220009826525</v>
      </c>
      <c r="M438" s="48">
        <f>IF(OR($A438="",$B438="",$C438=""),"",'OddsRatio_working_3-way'!J437)</f>
        <v>2.6916885046440795</v>
      </c>
      <c r="N438" s="49">
        <f t="shared" si="116"/>
        <v>33.845021553990115</v>
      </c>
      <c r="O438" s="50">
        <f t="shared" si="117"/>
        <v>29.068096589913434</v>
      </c>
      <c r="P438" s="50">
        <f t="shared" si="118"/>
        <v>37.086881856096447</v>
      </c>
      <c r="Q438" t="s">
        <v>131</v>
      </c>
      <c r="R438" t="s">
        <v>412</v>
      </c>
      <c r="S438" t="s">
        <v>476</v>
      </c>
      <c r="T438" s="52">
        <v>100</v>
      </c>
      <c r="U438" s="52">
        <f t="shared" si="106"/>
        <v>65.03496503496504</v>
      </c>
      <c r="V438" s="52">
        <f t="shared" si="107"/>
        <v>69.969969969969966</v>
      </c>
      <c r="W438" s="52">
        <f t="shared" si="108"/>
        <v>61.685823754789276</v>
      </c>
      <c r="X438" s="52">
        <f t="shared" si="109"/>
        <v>68.344206275240765</v>
      </c>
      <c r="Y438" s="52">
        <f t="shared" si="110"/>
        <v>73.279211210245705</v>
      </c>
      <c r="Z438" s="52">
        <f t="shared" si="111"/>
        <v>64.995064995064993</v>
      </c>
      <c r="AA438" s="52">
        <f t="shared" si="112"/>
        <v>-3.3092412402757247</v>
      </c>
      <c r="AB438" s="52">
        <f t="shared" si="113"/>
        <v>-3.309241240275739</v>
      </c>
      <c r="AC438" s="52">
        <f t="shared" si="114"/>
        <v>-3.3092412402757176</v>
      </c>
      <c r="AF438">
        <v>2.08</v>
      </c>
      <c r="AG438">
        <v>1.79</v>
      </c>
    </row>
    <row r="439" spans="1:33" ht="15" x14ac:dyDescent="0.25">
      <c r="A439">
        <v>1.54</v>
      </c>
      <c r="B439">
        <v>4.41</v>
      </c>
      <c r="C439">
        <v>6.46</v>
      </c>
      <c r="D439" s="45">
        <f t="shared" si="115"/>
        <v>3.0906780575068904E-2</v>
      </c>
      <c r="E439" s="46">
        <f>IF(OR($A439="",$B439="",$C439=""),"",A439*'MPTO_working_3-way'!$I438)</f>
        <v>1.5875964420856061</v>
      </c>
      <c r="F439" s="47">
        <f>IF(OR($A439="",$B439="",$C439=""),"",B439*'MPTO_working_3-way'!$I438)</f>
        <v>4.546298902336054</v>
      </c>
      <c r="G439" s="48">
        <f>IF(OR($A439="",$B439="",$C439=""),"",C439*'MPTO_working_3-way'!$I438)</f>
        <v>6.6596578025149453</v>
      </c>
      <c r="H439" s="46">
        <f>IF(OR($A439="",$B439="",$C439=""),"",'MPTO_working_3-way'!E438)</f>
        <v>1.5648267282483608</v>
      </c>
      <c r="I439" s="47">
        <f>IF(OR($A439="",$B439="",$C439=""),"",'MPTO_working_3-way'!F438)</f>
        <v>4.6198955647963142</v>
      </c>
      <c r="J439" s="48">
        <f>IF(OR($A439="",$B439="",$C439=""),"",'MPTO_working_3-way'!G438)</f>
        <v>6.9205827835629812</v>
      </c>
      <c r="K439" s="46">
        <f>IF(OR($A439="",$B439="",$C439=""),"",'OddsRatio_working_3-way'!H438)</f>
        <v>1.5724016043493574</v>
      </c>
      <c r="L439" s="47">
        <f>IF(OR($A439="",$B439="",$C439=""),"",'OddsRatio_working_3-way'!I438)</f>
        <v>4.6146101311690906</v>
      </c>
      <c r="M439" s="48">
        <f>IF(OR($A439="",$B439="",$C439=""),"",'OddsRatio_working_3-way'!J438)</f>
        <v>6.7876162217546137</v>
      </c>
      <c r="N439" s="49">
        <f t="shared" si="116"/>
        <v>62.988299387110757</v>
      </c>
      <c r="O439" s="50">
        <f t="shared" si="117"/>
        <v>21.995914071689469</v>
      </c>
      <c r="P439" s="50">
        <f t="shared" si="118"/>
        <v>15.015786541199777</v>
      </c>
      <c r="Q439" t="s">
        <v>414</v>
      </c>
      <c r="R439" t="s">
        <v>513</v>
      </c>
      <c r="S439" t="s">
        <v>515</v>
      </c>
      <c r="T439" s="52">
        <v>100</v>
      </c>
      <c r="U439" s="52">
        <f t="shared" si="106"/>
        <v>35.064935064935064</v>
      </c>
      <c r="V439" s="52">
        <f t="shared" si="107"/>
        <v>77.32426303854875</v>
      </c>
      <c r="W439" s="52">
        <f t="shared" si="108"/>
        <v>84.520123839009301</v>
      </c>
      <c r="X439" s="52">
        <f t="shared" si="109"/>
        <v>38.155613122441956</v>
      </c>
      <c r="Y439" s="52">
        <f t="shared" si="110"/>
        <v>80.414941096055642</v>
      </c>
      <c r="Z439" s="52">
        <f t="shared" si="111"/>
        <v>87.610801896516179</v>
      </c>
      <c r="AA439" s="52">
        <f t="shared" si="112"/>
        <v>-3.0906780575068922</v>
      </c>
      <c r="AB439" s="52">
        <f t="shared" si="113"/>
        <v>-3.0906780575068922</v>
      </c>
      <c r="AC439" s="52">
        <f t="shared" si="114"/>
        <v>-3.090678057506878</v>
      </c>
      <c r="AD439" s="42" t="s">
        <v>477</v>
      </c>
      <c r="AF439">
        <v>1.55</v>
      </c>
      <c r="AG439">
        <v>2.57</v>
      </c>
    </row>
    <row r="440" spans="1:33" ht="15" x14ac:dyDescent="0.25">
      <c r="A440">
        <v>4.26</v>
      </c>
      <c r="B440">
        <v>4.1900000000000004</v>
      </c>
      <c r="C440">
        <v>1.76</v>
      </c>
      <c r="D440" s="45">
        <f t="shared" si="115"/>
        <v>4.1587086706250442E-2</v>
      </c>
      <c r="E440" s="46">
        <f>IF(OR($A440="",$B440="",$C440=""),"",A440*'MPTO_working_3-way'!$I439)</f>
        <v>4.4371609893686266</v>
      </c>
      <c r="F440" s="47">
        <f>IF(OR($A440="",$B440="",$C440=""),"",B440*'MPTO_working_3-way'!$I439)</f>
        <v>4.3642498932991893</v>
      </c>
      <c r="G440" s="48">
        <f>IF(OR($A440="",$B440="",$C440=""),"",C440*'MPTO_working_3-way'!$I439)</f>
        <v>1.8331932726030007</v>
      </c>
      <c r="H440" s="46">
        <f>IF(OR($A440="",$B440="",$C440=""),"",'MPTO_working_3-way'!E439)</f>
        <v>4.5273570160636076</v>
      </c>
      <c r="I440" s="47">
        <f>IF(OR($A440="",$B440="",$C440=""),"",'MPTO_working_3-way'!F439)</f>
        <v>4.448376369231049</v>
      </c>
      <c r="J440" s="48">
        <f>IF(OR($A440="",$B440="",$C440=""),"",'MPTO_working_3-way'!G439)</f>
        <v>1.8040138935637373</v>
      </c>
      <c r="K440" s="46">
        <f>IF(OR($A440="",$B440="",$C440=""),"",'OddsRatio_working_3-way'!H439)</f>
        <v>4.4935064937280149</v>
      </c>
      <c r="L440" s="47">
        <f>IF(OR($A440="",$B440="",$C440=""),"",'OddsRatio_working_3-way'!I439)</f>
        <v>4.4184925506111554</v>
      </c>
      <c r="M440" s="48">
        <f>IF(OR($A440="",$B440="",$C440=""),"",'OddsRatio_working_3-way'!J439)</f>
        <v>1.8144370966973287</v>
      </c>
      <c r="N440" s="49">
        <f t="shared" si="116"/>
        <v>22.536933016313483</v>
      </c>
      <c r="O440" s="50">
        <f t="shared" si="117"/>
        <v>22.913445023745926</v>
      </c>
      <c r="P440" s="50">
        <f t="shared" si="118"/>
        <v>54.549621959940588</v>
      </c>
      <c r="Q440" t="s">
        <v>514</v>
      </c>
      <c r="R440" t="s">
        <v>227</v>
      </c>
      <c r="S440" t="s">
        <v>515</v>
      </c>
      <c r="T440" s="52">
        <v>100</v>
      </c>
      <c r="U440" s="52">
        <f t="shared" si="106"/>
        <v>76.525821596244128</v>
      </c>
      <c r="V440" s="52">
        <f t="shared" si="107"/>
        <v>76.133651551312653</v>
      </c>
      <c r="W440" s="52">
        <f t="shared" si="108"/>
        <v>43.181818181818187</v>
      </c>
      <c r="X440" s="52">
        <f t="shared" si="109"/>
        <v>80.684530266869174</v>
      </c>
      <c r="Y440" s="52">
        <f t="shared" si="110"/>
        <v>80.292360221937685</v>
      </c>
      <c r="Z440" s="52">
        <f t="shared" si="111"/>
        <v>47.340526852443219</v>
      </c>
      <c r="AA440" s="52">
        <f t="shared" si="112"/>
        <v>-4.158708670625046</v>
      </c>
      <c r="AB440" s="52">
        <f t="shared" si="113"/>
        <v>-4.1587086706250318</v>
      </c>
      <c r="AC440" s="52">
        <f t="shared" si="114"/>
        <v>-4.1587086706250318</v>
      </c>
      <c r="AD440" s="42" t="s">
        <v>508</v>
      </c>
      <c r="AF440">
        <v>1.59</v>
      </c>
      <c r="AG440">
        <v>2.42</v>
      </c>
    </row>
    <row r="441" spans="1:33" ht="15" x14ac:dyDescent="0.25">
      <c r="A441">
        <v>1.43</v>
      </c>
      <c r="B441">
        <v>5.0199999999999996</v>
      </c>
      <c r="C441">
        <v>6.81</v>
      </c>
      <c r="D441" s="45">
        <f t="shared" si="115"/>
        <v>4.5346764672106632E-2</v>
      </c>
      <c r="E441" s="46">
        <f>IF(OR($A441="",$B441="",$C441=""),"",A441*'MPTO_working_3-way'!$I440)</f>
        <v>1.4948458734811123</v>
      </c>
      <c r="F441" s="47">
        <f>IF(OR($A441="",$B441="",$C441=""),"",B441*'MPTO_working_3-way'!$I440)</f>
        <v>5.2476407586539748</v>
      </c>
      <c r="G441" s="48">
        <f>IF(OR($A441="",$B441="",$C441=""),"",C441*'MPTO_working_3-way'!$I440)</f>
        <v>7.1188114674170455</v>
      </c>
      <c r="H441" s="46">
        <f>IF(OR($A441="",$B441="",$C441=""),"",'MPTO_working_3-way'!E440)</f>
        <v>1.4615927529120825</v>
      </c>
      <c r="I441" s="47">
        <f>IF(OR($A441="",$B441="",$C441=""),"",'MPTO_working_3-way'!F440)</f>
        <v>5.4321964395523752</v>
      </c>
      <c r="J441" s="48">
        <f>IF(OR($A441="",$B441="",$C441=""),"",'MPTO_working_3-way'!G440)</f>
        <v>7.5914413845958446</v>
      </c>
      <c r="K441" s="46">
        <f>IF(OR($A441="",$B441="",$C441=""),"",'OddsRatio_working_3-way'!H440)</f>
        <v>1.4716576954920917</v>
      </c>
      <c r="L441" s="47">
        <f>IF(OR($A441="",$B441="",$C441=""),"",'OddsRatio_working_3-way'!I440)</f>
        <v>5.4094510136702523</v>
      </c>
      <c r="M441" s="48">
        <f>IF(OR($A441="",$B441="",$C441=""),"",'OddsRatio_working_3-way'!J440)</f>
        <v>7.3728632809512851</v>
      </c>
      <c r="N441" s="49">
        <f t="shared" si="116"/>
        <v>66.896528782011274</v>
      </c>
      <c r="O441" s="50">
        <f t="shared" si="117"/>
        <v>19.056182501648628</v>
      </c>
      <c r="P441" s="50">
        <f t="shared" si="118"/>
        <v>14.047288716340104</v>
      </c>
      <c r="Q441" t="s">
        <v>416</v>
      </c>
      <c r="R441" t="s">
        <v>419</v>
      </c>
      <c r="S441" t="s">
        <v>515</v>
      </c>
      <c r="T441" s="52">
        <v>100</v>
      </c>
      <c r="U441" s="52">
        <f t="shared" ref="U441:U487" si="119">(1/A441)*((T441*A441)-T441)</f>
        <v>30.069930069930074</v>
      </c>
      <c r="V441" s="52">
        <f t="shared" ref="V441:V487" si="120">(1/B441)*((T441*B441)-T441)</f>
        <v>80.079681274900395</v>
      </c>
      <c r="W441" s="52">
        <f t="shared" ref="W441:W487" si="121">(1/C441)*((T441*C441)-T441)</f>
        <v>85.31571218795888</v>
      </c>
      <c r="X441" s="52">
        <f t="shared" ref="X441:X487" si="122">((1/B441)+(1/C441))*T441</f>
        <v>34.604606537140718</v>
      </c>
      <c r="Y441" s="52">
        <f t="shared" ref="Y441:Y487" si="123">((1/A441)+(1/C441))*T441</f>
        <v>84.614357742111054</v>
      </c>
      <c r="Z441" s="52">
        <f t="shared" ref="Z441:Z487" si="124">((1/A441)+(1/B441))*T441</f>
        <v>89.850388655169539</v>
      </c>
      <c r="AA441" s="52">
        <f t="shared" ref="AA441:AA487" si="125">U441-X441</f>
        <v>-4.5346764672106445</v>
      </c>
      <c r="AB441" s="52">
        <f t="shared" ref="AB441:AB487" si="126">V441-Y441</f>
        <v>-4.5346764672106588</v>
      </c>
      <c r="AC441" s="52">
        <f t="shared" ref="AC441:AC487" si="127">W441-Z441</f>
        <v>-4.5346764672106588</v>
      </c>
      <c r="AF441">
        <v>1.53</v>
      </c>
      <c r="AG441">
        <v>2.62</v>
      </c>
    </row>
    <row r="442" spans="1:33" ht="15" x14ac:dyDescent="0.25">
      <c r="A442">
        <v>3.2</v>
      </c>
      <c r="B442">
        <v>3.66</v>
      </c>
      <c r="C442">
        <v>2.2599999999999998</v>
      </c>
      <c r="D442" s="45">
        <f t="shared" si="115"/>
        <v>2.8201919822041788E-2</v>
      </c>
      <c r="E442" s="46">
        <f>IF(OR($A442="",$B442="",$C442=""),"",A442*'MPTO_working_3-way'!$I441)</f>
        <v>3.2902461434305339</v>
      </c>
      <c r="F442" s="47">
        <f>IF(OR($A442="",$B442="",$C442=""),"",B442*'MPTO_working_3-way'!$I441)</f>
        <v>3.7632190265486729</v>
      </c>
      <c r="G442" s="48">
        <f>IF(OR($A442="",$B442="",$C442=""),"",C442*'MPTO_working_3-way'!$I441)</f>
        <v>2.323736338797814</v>
      </c>
      <c r="H442" s="46">
        <f>IF(OR($A442="",$B442="",$C442=""),"",'MPTO_working_3-way'!E441)</f>
        <v>3.299248140293964</v>
      </c>
      <c r="I442" s="47">
        <f>IF(OR($A442="",$B442="",$C442=""),"",'MPTO_working_3-way'!F441)</f>
        <v>3.7904142911150234</v>
      </c>
      <c r="J442" s="48">
        <f>IF(OR($A442="",$B442="",$C442=""),"",'MPTO_working_3-way'!G441)</f>
        <v>2.3090569452554148</v>
      </c>
      <c r="K442" s="46">
        <f>IF(OR($A442="",$B442="",$C442=""),"",'OddsRatio_working_3-way'!H441)</f>
        <v>3.2966779273337568</v>
      </c>
      <c r="L442" s="47">
        <f>IF(OR($A442="",$B442="",$C442=""),"",'OddsRatio_working_3-way'!I441)</f>
        <v>3.776892403048997</v>
      </c>
      <c r="M442" s="48">
        <f>IF(OR($A442="",$B442="",$C442=""),"",'OddsRatio_working_3-way'!J441)</f>
        <v>2.3153700856547883</v>
      </c>
      <c r="N442" s="49">
        <f t="shared" si="116"/>
        <v>30.392862916856505</v>
      </c>
      <c r="O442" s="50">
        <f t="shared" si="117"/>
        <v>26.572994899983833</v>
      </c>
      <c r="P442" s="50">
        <f t="shared" si="118"/>
        <v>43.034142183159659</v>
      </c>
      <c r="Q442" t="s">
        <v>248</v>
      </c>
      <c r="R442" t="s">
        <v>417</v>
      </c>
      <c r="S442" t="s">
        <v>515</v>
      </c>
      <c r="T442" s="52">
        <v>100</v>
      </c>
      <c r="U442" s="52">
        <f t="shared" si="119"/>
        <v>68.75</v>
      </c>
      <c r="V442" s="52">
        <f t="shared" si="120"/>
        <v>72.67759562841529</v>
      </c>
      <c r="W442" s="52">
        <f t="shared" si="121"/>
        <v>55.752212389380524</v>
      </c>
      <c r="X442" s="52">
        <f t="shared" si="122"/>
        <v>71.570191982204165</v>
      </c>
      <c r="Y442" s="52">
        <f t="shared" si="123"/>
        <v>75.497787610619469</v>
      </c>
      <c r="Z442" s="52">
        <f t="shared" si="124"/>
        <v>58.572404371584696</v>
      </c>
      <c r="AA442" s="52">
        <f t="shared" si="125"/>
        <v>-2.8201919822041646</v>
      </c>
      <c r="AB442" s="52">
        <f t="shared" si="126"/>
        <v>-2.8201919822041788</v>
      </c>
      <c r="AC442" s="52">
        <f t="shared" si="127"/>
        <v>-2.8201919822041717</v>
      </c>
      <c r="AF442">
        <v>1.82</v>
      </c>
      <c r="AG442">
        <v>2.0699999999999998</v>
      </c>
    </row>
    <row r="443" spans="1:33" ht="15" x14ac:dyDescent="0.25">
      <c r="A443">
        <v>3.15</v>
      </c>
      <c r="B443">
        <v>3.55</v>
      </c>
      <c r="C443">
        <v>2.36</v>
      </c>
      <c r="D443" s="45">
        <f t="shared" si="115"/>
        <v>2.2879271864709949E-2</v>
      </c>
      <c r="E443" s="46">
        <f>IF(OR($A443="",$B443="",$C443=""),"",A443*'MPTO_working_3-way'!$I442)</f>
        <v>3.2220697063738362</v>
      </c>
      <c r="F443" s="47">
        <f>IF(OR($A443="",$B443="",$C443=""),"",B443*'MPTO_working_3-way'!$I442)</f>
        <v>3.63122141511972</v>
      </c>
      <c r="G443" s="48">
        <f>IF(OR($A443="",$B443="",$C443=""),"",C443*'MPTO_working_3-way'!$I442)</f>
        <v>2.4139950816007154</v>
      </c>
      <c r="H443" s="46">
        <f>IF(OR($A443="",$B443="",$C443=""),"",'MPTO_working_3-way'!E442)</f>
        <v>3.2275358537639316</v>
      </c>
      <c r="I443" s="47">
        <f>IF(OR($A443="",$B443="",$C443=""),"",'MPTO_working_3-way'!F442)</f>
        <v>3.6487865352886408</v>
      </c>
      <c r="J443" s="48">
        <f>IF(OR($A443="",$B443="",$C443=""),"",'MPTO_working_3-way'!G442)</f>
        <v>2.4032546435282014</v>
      </c>
      <c r="K443" s="46">
        <f>IF(OR($A443="",$B443="",$C443=""),"",'OddsRatio_working_3-way'!H442)</f>
        <v>3.2258836179691315</v>
      </c>
      <c r="L443" s="47">
        <f>IF(OR($A443="",$B443="",$C443=""),"",'OddsRatio_working_3-way'!I442)</f>
        <v>3.640001500381993</v>
      </c>
      <c r="M443" s="48">
        <f>IF(OR($A443="",$B443="",$C443=""),"",'OddsRatio_working_3-way'!J442)</f>
        <v>2.4080008002037285</v>
      </c>
      <c r="N443" s="49">
        <f t="shared" si="116"/>
        <v>31.035951767952731</v>
      </c>
      <c r="O443" s="50">
        <f t="shared" si="117"/>
        <v>27.538943118042564</v>
      </c>
      <c r="P443" s="50">
        <f t="shared" si="118"/>
        <v>41.425105114004708</v>
      </c>
      <c r="Q443" t="s">
        <v>421</v>
      </c>
      <c r="R443" t="s">
        <v>253</v>
      </c>
      <c r="S443" t="s">
        <v>515</v>
      </c>
      <c r="T443" s="52">
        <v>100</v>
      </c>
      <c r="U443" s="52">
        <f t="shared" si="119"/>
        <v>68.253968253968253</v>
      </c>
      <c r="V443" s="52">
        <f t="shared" si="120"/>
        <v>71.83098591549296</v>
      </c>
      <c r="W443" s="52">
        <f t="shared" si="121"/>
        <v>57.627118644067799</v>
      </c>
      <c r="X443" s="52">
        <f t="shared" si="122"/>
        <v>70.541895440439248</v>
      </c>
      <c r="Y443" s="52">
        <f t="shared" si="123"/>
        <v>74.11891310196394</v>
      </c>
      <c r="Z443" s="52">
        <f t="shared" si="124"/>
        <v>59.915045830538794</v>
      </c>
      <c r="AA443" s="52">
        <f t="shared" si="125"/>
        <v>-2.2879271864709949</v>
      </c>
      <c r="AB443" s="52">
        <f t="shared" si="126"/>
        <v>-2.2879271864709807</v>
      </c>
      <c r="AC443" s="52">
        <f t="shared" si="127"/>
        <v>-2.2879271864709949</v>
      </c>
      <c r="AF443">
        <v>1.8</v>
      </c>
      <c r="AG443">
        <v>2.11</v>
      </c>
    </row>
    <row r="444" spans="1:33" ht="15" x14ac:dyDescent="0.25">
      <c r="A444">
        <v>1.35</v>
      </c>
      <c r="B444">
        <v>5.72</v>
      </c>
      <c r="C444">
        <v>8.91</v>
      </c>
      <c r="D444" s="45">
        <f t="shared" si="115"/>
        <v>2.7799361132694322E-2</v>
      </c>
      <c r="E444" s="46">
        <f>IF(OR($A444="",$B444="",$C444=""),"",A444*'MPTO_working_3-way'!$I443)</f>
        <v>1.3875291375291374</v>
      </c>
      <c r="F444" s="47">
        <f>IF(OR($A444="",$B444="",$C444=""),"",B444*'MPTO_working_3-way'!$I443)</f>
        <v>5.8790123456790111</v>
      </c>
      <c r="G444" s="48">
        <f>IF(OR($A444="",$B444="",$C444=""),"",C444*'MPTO_working_3-way'!$I443)</f>
        <v>9.1576923076923062</v>
      </c>
      <c r="H444" s="46">
        <f>IF(OR($A444="",$B444="",$C444=""),"",'MPTO_working_3-way'!E443)</f>
        <v>1.3671020536627589</v>
      </c>
      <c r="I444" s="47">
        <f>IF(OR($A444="",$B444="",$C444=""),"",'MPTO_working_3-way'!F443)</f>
        <v>6.040152963671126</v>
      </c>
      <c r="J444" s="48">
        <f>IF(OR($A444="",$B444="",$C444=""),"",'MPTO_working_3-way'!G443)</f>
        <v>9.7118501956400181</v>
      </c>
      <c r="K444" s="46">
        <f>IF(OR($A444="",$B444="",$C444=""),"",'OddsRatio_working_3-way'!H443)</f>
        <v>1.3731832412261156</v>
      </c>
      <c r="L444" s="47">
        <f>IF(OR($A444="",$B444="",$C444=""),"",'OddsRatio_working_3-way'!I443)</f>
        <v>6.0326425673921857</v>
      </c>
      <c r="M444" s="48">
        <f>IF(OR($A444="",$B444="",$C444=""),"",'OddsRatio_working_3-way'!J443)</f>
        <v>9.433941251710209</v>
      </c>
      <c r="N444" s="49">
        <f t="shared" si="116"/>
        <v>72.07055858882822</v>
      </c>
      <c r="O444" s="50">
        <f t="shared" si="117"/>
        <v>17.009659806803867</v>
      </c>
      <c r="P444" s="50">
        <f t="shared" si="118"/>
        <v>10.919781604367914</v>
      </c>
      <c r="Q444" t="s">
        <v>262</v>
      </c>
      <c r="R444" t="s">
        <v>228</v>
      </c>
      <c r="S444" t="s">
        <v>515</v>
      </c>
      <c r="T444" s="52">
        <v>100</v>
      </c>
      <c r="U444" s="52">
        <f t="shared" si="119"/>
        <v>25.925925925925924</v>
      </c>
      <c r="V444" s="52">
        <f t="shared" si="120"/>
        <v>82.51748251748252</v>
      </c>
      <c r="W444" s="52">
        <f t="shared" si="121"/>
        <v>88.776655443322113</v>
      </c>
      <c r="X444" s="52">
        <f t="shared" si="122"/>
        <v>28.705862039195374</v>
      </c>
      <c r="Y444" s="52">
        <f t="shared" si="123"/>
        <v>85.297418630751963</v>
      </c>
      <c r="Z444" s="52">
        <f t="shared" si="124"/>
        <v>91.556591556591542</v>
      </c>
      <c r="AA444" s="52">
        <f t="shared" si="125"/>
        <v>-2.77993611326945</v>
      </c>
      <c r="AB444" s="52">
        <f t="shared" si="126"/>
        <v>-2.7799361132694429</v>
      </c>
      <c r="AC444" s="52">
        <f t="shared" si="127"/>
        <v>-2.7799361132694287</v>
      </c>
      <c r="AF444">
        <v>1.33</v>
      </c>
      <c r="AG444">
        <v>3.56</v>
      </c>
    </row>
    <row r="445" spans="1:33" ht="15" x14ac:dyDescent="0.25">
      <c r="A445">
        <v>2.94</v>
      </c>
      <c r="B445">
        <v>3.24</v>
      </c>
      <c r="C445">
        <v>2.68</v>
      </c>
      <c r="D445" s="45">
        <f t="shared" si="115"/>
        <v>2.1912358088619577E-2</v>
      </c>
      <c r="E445" s="46">
        <f>IF(OR($A445="",$B445="",$C445=""),"",A445*'MPTO_working_3-way'!$I444)</f>
        <v>3.0044223327805417</v>
      </c>
      <c r="F445" s="47">
        <f>IF(OR($A445="",$B445="",$C445=""),"",B445*'MPTO_working_3-way'!$I444)</f>
        <v>3.3109960402071277</v>
      </c>
      <c r="G445" s="48">
        <f>IF(OR($A445="",$B445="",$C445=""),"",C445*'MPTO_working_3-way'!$I444)</f>
        <v>2.7387251196775004</v>
      </c>
      <c r="H445" s="46">
        <f>IF(OR($A445="",$B445="",$C445=""),"",'MPTO_working_3-way'!E444)</f>
        <v>3.0045193825017042</v>
      </c>
      <c r="I445" s="47">
        <f>IF(OR($A445="",$B445="",$C445=""),"",'MPTO_working_3-way'!F444)</f>
        <v>3.3185342640121798</v>
      </c>
      <c r="J445" s="48">
        <f>IF(OR($A445="",$B445="",$C445=""),"",'MPTO_working_3-way'!G444)</f>
        <v>2.7335085386913738</v>
      </c>
      <c r="K445" s="46">
        <f>IF(OR($A445="",$B445="",$C445=""),"",'OddsRatio_working_3-way'!H444)</f>
        <v>3.0046731730994125</v>
      </c>
      <c r="L445" s="47">
        <f>IF(OR($A445="",$B445="",$C445=""),"",'OddsRatio_working_3-way'!I444)</f>
        <v>3.3146741792488061</v>
      </c>
      <c r="M445" s="48">
        <f>IF(OR($A445="",$B445="",$C445=""),"",'OddsRatio_working_3-way'!J444)</f>
        <v>2.736005634436605</v>
      </c>
      <c r="N445" s="49">
        <f t="shared" si="116"/>
        <v>33.284268629254832</v>
      </c>
      <c r="O445" s="50">
        <f t="shared" si="117"/>
        <v>30.202391904323829</v>
      </c>
      <c r="P445" s="50">
        <f t="shared" si="118"/>
        <v>36.513339466421343</v>
      </c>
      <c r="Q445" t="s">
        <v>254</v>
      </c>
      <c r="R445" t="s">
        <v>420</v>
      </c>
      <c r="S445" t="s">
        <v>515</v>
      </c>
      <c r="T445" s="52">
        <v>100</v>
      </c>
      <c r="U445" s="52">
        <f t="shared" si="119"/>
        <v>65.986394557823132</v>
      </c>
      <c r="V445" s="52">
        <f t="shared" si="120"/>
        <v>69.135802469135797</v>
      </c>
      <c r="W445" s="52">
        <f t="shared" si="121"/>
        <v>62.686567164179095</v>
      </c>
      <c r="X445" s="52">
        <f t="shared" si="122"/>
        <v>68.177630366685094</v>
      </c>
      <c r="Y445" s="52">
        <f t="shared" si="123"/>
        <v>71.327038277997758</v>
      </c>
      <c r="Z445" s="52">
        <f t="shared" si="124"/>
        <v>64.877802973041071</v>
      </c>
      <c r="AA445" s="52">
        <f t="shared" si="125"/>
        <v>-2.1912358088619612</v>
      </c>
      <c r="AB445" s="52">
        <f t="shared" si="126"/>
        <v>-2.1912358088619612</v>
      </c>
      <c r="AC445" s="52">
        <f t="shared" si="127"/>
        <v>-2.1912358088619754</v>
      </c>
      <c r="AF445">
        <v>2.19</v>
      </c>
      <c r="AG445">
        <v>1.75</v>
      </c>
    </row>
    <row r="446" spans="1:33" ht="15" x14ac:dyDescent="0.25">
      <c r="A446">
        <v>5.18</v>
      </c>
      <c r="B446">
        <v>4.1500000000000004</v>
      </c>
      <c r="C446">
        <v>1.69</v>
      </c>
      <c r="D446" s="45">
        <f t="shared" si="115"/>
        <v>2.5730024803240603E-2</v>
      </c>
      <c r="E446" s="46">
        <f>IF(OR($A446="",$B446="",$C446=""),"",A446*'MPTO_working_3-way'!$I445)</f>
        <v>5.3132815284807862</v>
      </c>
      <c r="F446" s="47">
        <f>IF(OR($A446="",$B446="",$C446=""),"",B446*'MPTO_working_3-way'!$I445)</f>
        <v>4.2567796029334488</v>
      </c>
      <c r="G446" s="48">
        <f>IF(OR($A446="",$B446="",$C446=""),"",C446*'MPTO_working_3-way'!$I445)</f>
        <v>1.7334837419174767</v>
      </c>
      <c r="H446" s="46">
        <f>IF(OR($A446="",$B446="",$C446=""),"",'MPTO_working_3-way'!E445)</f>
        <v>5.4208322702035669</v>
      </c>
      <c r="I446" s="47">
        <f>IF(OR($A446="",$B446="",$C446=""),"",'MPTO_working_3-way'!F445)</f>
        <v>4.3031633582505879</v>
      </c>
      <c r="J446" s="48">
        <f>IF(OR($A446="",$B446="",$C446=""),"",'MPTO_working_3-way'!G445)</f>
        <v>1.7148561203205412</v>
      </c>
      <c r="K446" s="46">
        <f>IF(OR($A446="",$B446="",$C446=""),"",'OddsRatio_working_3-way'!H445)</f>
        <v>5.3706246395605532</v>
      </c>
      <c r="L446" s="47">
        <f>IF(OR($A446="",$B446="",$C446=""),"",'OddsRatio_working_3-way'!I445)</f>
        <v>4.2936525393817568</v>
      </c>
      <c r="M446" s="48">
        <f>IF(OR($A446="",$B446="",$C446=""),"",'OddsRatio_working_3-way'!J445)</f>
        <v>1.7214667467217182</v>
      </c>
      <c r="N446" s="49">
        <f t="shared" si="116"/>
        <v>18.820760666260565</v>
      </c>
      <c r="O446" s="50">
        <f t="shared" si="117"/>
        <v>23.491937409934874</v>
      </c>
      <c r="P446" s="50">
        <f t="shared" si="118"/>
        <v>57.687301923804569</v>
      </c>
      <c r="Q446" t="s">
        <v>256</v>
      </c>
      <c r="R446" t="s">
        <v>422</v>
      </c>
      <c r="S446" t="s">
        <v>515</v>
      </c>
      <c r="T446" s="52">
        <v>100</v>
      </c>
      <c r="U446" s="52">
        <f t="shared" si="119"/>
        <v>80.6949806949807</v>
      </c>
      <c r="V446" s="52">
        <f t="shared" si="120"/>
        <v>75.903614457831324</v>
      </c>
      <c r="W446" s="52">
        <f t="shared" si="121"/>
        <v>40.828402366863905</v>
      </c>
      <c r="X446" s="52">
        <f t="shared" si="122"/>
        <v>83.267983175304778</v>
      </c>
      <c r="Y446" s="52">
        <f t="shared" si="123"/>
        <v>78.476616938155402</v>
      </c>
      <c r="Z446" s="52">
        <f t="shared" si="124"/>
        <v>43.401404847187976</v>
      </c>
      <c r="AA446" s="52">
        <f t="shared" si="125"/>
        <v>-2.5730024803240781</v>
      </c>
      <c r="AB446" s="52">
        <f t="shared" si="126"/>
        <v>-2.5730024803240781</v>
      </c>
      <c r="AC446" s="52">
        <f t="shared" si="127"/>
        <v>-2.573002480324071</v>
      </c>
      <c r="AF446">
        <v>1.69</v>
      </c>
      <c r="AG446">
        <v>2.2799999999999998</v>
      </c>
    </row>
    <row r="447" spans="1:33" ht="15" x14ac:dyDescent="0.25">
      <c r="A447">
        <v>4.5599999999999996</v>
      </c>
      <c r="B447">
        <v>4.58</v>
      </c>
      <c r="C447">
        <v>1.7</v>
      </c>
      <c r="D447" s="45">
        <f t="shared" si="115"/>
        <v>2.5874151085393926E-2</v>
      </c>
      <c r="E447" s="46">
        <f>IF(OR($A447="",$B447="",$C447=""),"",A447*'MPTO_working_3-way'!$I446)</f>
        <v>4.6779861289493958</v>
      </c>
      <c r="F447" s="47">
        <f>IF(OR($A447="",$B447="",$C447=""),"",B447*'MPTO_working_3-way'!$I446)</f>
        <v>4.6985036119711046</v>
      </c>
      <c r="G447" s="48">
        <f>IF(OR($A447="",$B447="",$C447=""),"",C447*'MPTO_working_3-way'!$I446)</f>
        <v>1.7439860568451697</v>
      </c>
      <c r="H447" s="46">
        <f>IF(OR($A447="",$B447="",$C447=""),"",'MPTO_working_3-way'!E446)</f>
        <v>4.7466808322518999</v>
      </c>
      <c r="I447" s="47">
        <f>IF(OR($A447="",$B447="",$C447=""),"",'MPTO_working_3-way'!F446)</f>
        <v>4.7683557949551778</v>
      </c>
      <c r="J447" s="48">
        <f>IF(OR($A447="",$B447="",$C447=""),"",'MPTO_working_3-way'!G446)</f>
        <v>1.7252963274445798</v>
      </c>
      <c r="K447" s="46">
        <f>IF(OR($A447="",$B447="",$C447=""),"",'OddsRatio_working_3-way'!H446)</f>
        <v>4.7222036826886855</v>
      </c>
      <c r="L447" s="47">
        <f>IF(OR($A447="",$B447="",$C447=""),"",'OddsRatio_working_3-way'!I446)</f>
        <v>4.7431149393330037</v>
      </c>
      <c r="M447" s="48">
        <f>IF(OR($A447="",$B447="",$C447=""),"",'OddsRatio_working_3-way'!J446)</f>
        <v>1.7318939825511461</v>
      </c>
      <c r="N447" s="49">
        <f t="shared" si="116"/>
        <v>21.376720076435642</v>
      </c>
      <c r="O447" s="50">
        <f t="shared" si="117"/>
        <v>21.283371953831114</v>
      </c>
      <c r="P447" s="50">
        <f t="shared" si="118"/>
        <v>57.33990796973324</v>
      </c>
      <c r="Q447" t="s">
        <v>423</v>
      </c>
      <c r="R447" t="s">
        <v>259</v>
      </c>
      <c r="S447" t="s">
        <v>515</v>
      </c>
      <c r="T447" s="52">
        <v>100</v>
      </c>
      <c r="U447" s="52">
        <f t="shared" si="119"/>
        <v>78.070175438596479</v>
      </c>
      <c r="V447" s="52">
        <f t="shared" si="120"/>
        <v>78.165938864628828</v>
      </c>
      <c r="W447" s="52">
        <f t="shared" si="121"/>
        <v>41.176470588235297</v>
      </c>
      <c r="X447" s="52">
        <f t="shared" si="122"/>
        <v>80.657590547135882</v>
      </c>
      <c r="Y447" s="52">
        <f t="shared" si="123"/>
        <v>80.753353973168217</v>
      </c>
      <c r="Z447" s="52">
        <f t="shared" si="124"/>
        <v>43.763885696774693</v>
      </c>
      <c r="AA447" s="52">
        <f t="shared" si="125"/>
        <v>-2.5874151085394033</v>
      </c>
      <c r="AB447" s="52">
        <f t="shared" si="126"/>
        <v>-2.5874151085393891</v>
      </c>
      <c r="AC447" s="52">
        <f t="shared" si="127"/>
        <v>-2.5874151085393962</v>
      </c>
      <c r="AF447">
        <v>1.44</v>
      </c>
      <c r="AG447">
        <v>2.94</v>
      </c>
    </row>
    <row r="448" spans="1:33" ht="15" x14ac:dyDescent="0.25">
      <c r="A448">
        <v>2.27</v>
      </c>
      <c r="B448">
        <v>3.28</v>
      </c>
      <c r="C448">
        <v>3.54</v>
      </c>
      <c r="D448" s="45">
        <f t="shared" si="115"/>
        <v>2.7892558847935955E-2</v>
      </c>
      <c r="E448" s="46">
        <f>IF(OR($A448="",$B448="",$C448=""),"",A448*'MPTO_working_3-way'!$I447)</f>
        <v>2.3333161085848144</v>
      </c>
      <c r="F448" s="47">
        <f>IF(OR($A448="",$B448="",$C448=""),"",B448*'MPTO_working_3-way'!$I447)</f>
        <v>3.3714875930212296</v>
      </c>
      <c r="G448" s="48">
        <f>IF(OR($A448="",$B448="",$C448=""),"",C448*'MPTO_working_3-way'!$I447)</f>
        <v>3.6387396583216933</v>
      </c>
      <c r="H448" s="46">
        <f>IF(OR($A448="",$B448="",$C448=""),"",'MPTO_working_3-way'!E447)</f>
        <v>2.3189421305805804</v>
      </c>
      <c r="I448" s="47">
        <f>IF(OR($A448="",$B448="",$C448=""),"",'MPTO_working_3-way'!F447)</f>
        <v>3.3831727780805112</v>
      </c>
      <c r="J448" s="48">
        <f>IF(OR($A448="",$B448="",$C448=""),"",'MPTO_working_3-way'!G447)</f>
        <v>3.6604781196080447</v>
      </c>
      <c r="K448" s="46">
        <f>IF(OR($A448="",$B448="",$C448=""),"",'OddsRatio_working_3-way'!H447)</f>
        <v>2.3250983756063679</v>
      </c>
      <c r="L448" s="47">
        <f>IF(OR($A448="",$B448="",$C448=""),"",'OddsRatio_working_3-way'!I447)</f>
        <v>3.3789167688051336</v>
      </c>
      <c r="M448" s="48">
        <f>IF(OR($A448="",$B448="",$C448=""),"",'OddsRatio_working_3-way'!J447)</f>
        <v>3.6501967512127358</v>
      </c>
      <c r="N448" s="49">
        <f t="shared" si="116"/>
        <v>42.857459232410335</v>
      </c>
      <c r="O448" s="50">
        <f t="shared" si="117"/>
        <v>29.660497700479098</v>
      </c>
      <c r="P448" s="50">
        <f t="shared" si="118"/>
        <v>27.482043067110578</v>
      </c>
      <c r="Q448" t="s">
        <v>427</v>
      </c>
      <c r="R448" t="s">
        <v>425</v>
      </c>
      <c r="S448" t="s">
        <v>515</v>
      </c>
      <c r="T448" s="52">
        <v>100</v>
      </c>
      <c r="U448" s="52">
        <f t="shared" si="119"/>
        <v>55.947136563876647</v>
      </c>
      <c r="V448" s="52">
        <f t="shared" si="120"/>
        <v>69.512195121951223</v>
      </c>
      <c r="W448" s="52">
        <f t="shared" si="121"/>
        <v>71.751412429378533</v>
      </c>
      <c r="X448" s="52">
        <f t="shared" si="122"/>
        <v>58.736392448670252</v>
      </c>
      <c r="Y448" s="52">
        <f t="shared" si="123"/>
        <v>72.301451006744813</v>
      </c>
      <c r="Z448" s="52">
        <f t="shared" si="124"/>
        <v>74.540668314172123</v>
      </c>
      <c r="AA448" s="52">
        <f t="shared" si="125"/>
        <v>-2.7892558847936044</v>
      </c>
      <c r="AB448" s="52">
        <f t="shared" si="126"/>
        <v>-2.7892558847935902</v>
      </c>
      <c r="AC448" s="52">
        <f t="shared" si="127"/>
        <v>-2.7892558847935902</v>
      </c>
      <c r="AF448">
        <v>2.04</v>
      </c>
      <c r="AG448">
        <v>1.86</v>
      </c>
    </row>
    <row r="449" spans="1:33" ht="15" x14ac:dyDescent="0.25">
      <c r="A449">
        <v>2.37</v>
      </c>
      <c r="B449">
        <v>3.56</v>
      </c>
      <c r="C449">
        <v>3.07</v>
      </c>
      <c r="D449" s="45">
        <f t="shared" ref="D449:D487" si="128">IF(OR($A449="",$B449="",$C449=""),"",(1/A449)+(1/B449)+(1/C449)-1)</f>
        <v>2.8572703697337776E-2</v>
      </c>
      <c r="E449" s="46">
        <f>IF(OR($A449="",$B449="",$C449=""),"",A449*'MPTO_working_3-way'!$I448)</f>
        <v>2.4377173077626906</v>
      </c>
      <c r="F449" s="47">
        <f>IF(OR($A449="",$B449="",$C449=""),"",B449*'MPTO_working_3-way'!$I448)</f>
        <v>3.6617188251625223</v>
      </c>
      <c r="G449" s="48">
        <f>IF(OR($A449="",$B449="",$C449=""),"",C449*'MPTO_working_3-way'!$I448)</f>
        <v>3.1577182003508266</v>
      </c>
      <c r="H449" s="46">
        <f>IF(OR($A449="",$B449="",$C449=""),"",'MPTO_working_3-way'!E448)</f>
        <v>2.424732110182434</v>
      </c>
      <c r="I449" s="47">
        <f>IF(OR($A449="",$B449="",$C449=""),"",'MPTO_working_3-way'!F448)</f>
        <v>3.684942680069295</v>
      </c>
      <c r="J449" s="48">
        <f>IF(OR($A449="",$B449="",$C449=""),"",'MPTO_working_3-way'!G448)</f>
        <v>3.1624686873054242</v>
      </c>
      <c r="K449" s="46">
        <f>IF(OR($A449="",$B449="",$C449=""),"",'OddsRatio_working_3-way'!H448)</f>
        <v>2.4305120138314189</v>
      </c>
      <c r="L449" s="47">
        <f>IF(OR($A449="",$B449="",$C449=""),"",'OddsRatio_working_3-way'!I448)</f>
        <v>3.6730735440937465</v>
      </c>
      <c r="M449" s="48">
        <f>IF(OR($A449="",$B449="",$C449=""),"",'OddsRatio_working_3-way'!J448)</f>
        <v>3.1614305610445523</v>
      </c>
      <c r="N449" s="49">
        <f t="shared" ref="N449:N487" si="129">(1/E449)* 100</f>
        <v>41.021983837731732</v>
      </c>
      <c r="O449" s="50">
        <f t="shared" ref="O449:O487" si="130">(1/F449)* 100</f>
        <v>27.309579127928146</v>
      </c>
      <c r="P449" s="50">
        <f t="shared" ref="P449:P487" si="131">(1/G449)* 100</f>
        <v>31.668437034340137</v>
      </c>
      <c r="Q449" t="s">
        <v>268</v>
      </c>
      <c r="R449" t="s">
        <v>428</v>
      </c>
      <c r="S449" t="s">
        <v>515</v>
      </c>
      <c r="T449" s="52">
        <v>100</v>
      </c>
      <c r="U449" s="52">
        <f t="shared" si="119"/>
        <v>57.805907172995774</v>
      </c>
      <c r="V449" s="52">
        <f t="shared" si="120"/>
        <v>71.910112359550567</v>
      </c>
      <c r="W449" s="52">
        <f t="shared" si="121"/>
        <v>67.426710097719877</v>
      </c>
      <c r="X449" s="52">
        <f t="shared" si="122"/>
        <v>60.663177542729571</v>
      </c>
      <c r="Y449" s="52">
        <f t="shared" si="123"/>
        <v>74.76738272928435</v>
      </c>
      <c r="Z449" s="52">
        <f t="shared" si="124"/>
        <v>70.283980467453659</v>
      </c>
      <c r="AA449" s="52">
        <f t="shared" si="125"/>
        <v>-2.8572703697337971</v>
      </c>
      <c r="AB449" s="52">
        <f t="shared" si="126"/>
        <v>-2.8572703697337829</v>
      </c>
      <c r="AC449" s="52">
        <f t="shared" si="127"/>
        <v>-2.8572703697337829</v>
      </c>
      <c r="AF449">
        <v>1.82</v>
      </c>
      <c r="AG449">
        <v>2.06</v>
      </c>
    </row>
    <row r="450" spans="1:33" ht="15" x14ac:dyDescent="0.25">
      <c r="A450">
        <v>1.62</v>
      </c>
      <c r="B450">
        <v>4.1399999999999997</v>
      </c>
      <c r="C450">
        <v>5.78</v>
      </c>
      <c r="D450" s="45">
        <f t="shared" si="128"/>
        <v>3.184022495992811E-2</v>
      </c>
      <c r="E450" s="46">
        <f>IF(OR($A450="",$B450="",$C450=""),"",A450*'MPTO_working_3-way'!$I449)</f>
        <v>1.6715811644350838</v>
      </c>
      <c r="F450" s="47">
        <f>IF(OR($A450="",$B450="",$C450=""),"",B450*'MPTO_working_3-way'!$I449)</f>
        <v>4.2718185313341017</v>
      </c>
      <c r="G450" s="48">
        <f>IF(OR($A450="",$B450="",$C450=""),"",C450*'MPTO_working_3-way'!$I449)</f>
        <v>5.9640365002683851</v>
      </c>
      <c r="H450" s="46">
        <f>IF(OR($A450="",$B450="",$C450=""),"",'MPTO_working_3-way'!E449)</f>
        <v>1.6483411180856959</v>
      </c>
      <c r="I450" s="47">
        <f>IF(OR($A450="",$B450="",$C450=""),"",'MPTO_working_3-way'!F449)</f>
        <v>4.3302699413147741</v>
      </c>
      <c r="J450" s="48">
        <f>IF(OR($A450="",$B450="",$C450=""),"",'MPTO_working_3-way'!G449)</f>
        <v>6.1577502697221194</v>
      </c>
      <c r="K450" s="46">
        <f>IF(OR($A450="",$B450="",$C450=""),"",'OddsRatio_working_3-way'!H449)</f>
        <v>1.6563608491735566</v>
      </c>
      <c r="L450" s="47">
        <f>IF(OR($A450="",$B450="",$C450=""),"",'OddsRatio_working_3-way'!I449)</f>
        <v>4.324150107104785</v>
      </c>
      <c r="M450" s="48">
        <f>IF(OR($A450="",$B450="",$C450=""),"",'OddsRatio_working_3-way'!J449)</f>
        <v>6.0603304178219357</v>
      </c>
      <c r="N450" s="49">
        <f t="shared" si="129"/>
        <v>59.823598235982359</v>
      </c>
      <c r="O450" s="50">
        <f t="shared" si="130"/>
        <v>23.409234092340927</v>
      </c>
      <c r="P450" s="50">
        <f t="shared" si="131"/>
        <v>16.767167671676713</v>
      </c>
      <c r="Q450" t="s">
        <v>231</v>
      </c>
      <c r="R450" t="s">
        <v>424</v>
      </c>
      <c r="S450" t="s">
        <v>515</v>
      </c>
      <c r="T450" s="52">
        <v>100</v>
      </c>
      <c r="U450" s="52">
        <f t="shared" si="119"/>
        <v>38.271604938271601</v>
      </c>
      <c r="V450" s="52">
        <f t="shared" si="120"/>
        <v>75.845410628019309</v>
      </c>
      <c r="W450" s="52">
        <f t="shared" si="121"/>
        <v>82.698961937716263</v>
      </c>
      <c r="X450" s="52">
        <f t="shared" si="122"/>
        <v>41.455627434264414</v>
      </c>
      <c r="Y450" s="52">
        <f t="shared" si="123"/>
        <v>79.029433124012129</v>
      </c>
      <c r="Z450" s="52">
        <f t="shared" si="124"/>
        <v>85.882984433709069</v>
      </c>
      <c r="AA450" s="52">
        <f t="shared" si="125"/>
        <v>-3.1840224959928136</v>
      </c>
      <c r="AB450" s="52">
        <f t="shared" si="126"/>
        <v>-3.1840224959928207</v>
      </c>
      <c r="AC450" s="52">
        <f t="shared" si="127"/>
        <v>-3.1840224959928065</v>
      </c>
      <c r="AF450">
        <v>1.66</v>
      </c>
      <c r="AG450">
        <v>2.31</v>
      </c>
    </row>
    <row r="451" spans="1:33" ht="15" x14ac:dyDescent="0.25">
      <c r="A451">
        <v>2.98</v>
      </c>
      <c r="B451">
        <v>3.63</v>
      </c>
      <c r="C451">
        <v>2.4</v>
      </c>
      <c r="D451" s="45">
        <f t="shared" si="128"/>
        <v>2.7719230129236383E-2</v>
      </c>
      <c r="E451" s="46">
        <f>IF(OR($A451="",$B451="",$C451=""),"",A451*'MPTO_working_3-way'!$I450)</f>
        <v>3.0626033057851245</v>
      </c>
      <c r="F451" s="47">
        <f>IF(OR($A451="",$B451="",$C451=""),"",B451*'MPTO_working_3-way'!$I450)</f>
        <v>3.7306208053691279</v>
      </c>
      <c r="G451" s="48">
        <f>IF(OR($A451="",$B451="",$C451=""),"",C451*'MPTO_working_3-way'!$I450)</f>
        <v>2.4665261523101671</v>
      </c>
      <c r="H451" s="46">
        <f>IF(OR($A451="",$B451="",$C451=""),"",'MPTO_working_3-way'!E450)</f>
        <v>3.0643758586988858</v>
      </c>
      <c r="I451" s="47">
        <f>IF(OR($A451="",$B451="",$C451=""),"",'MPTO_working_3-way'!F450)</f>
        <v>3.7559764587420363</v>
      </c>
      <c r="J451" s="48">
        <f>IF(OR($A451="",$B451="",$C451=""),"",'MPTO_working_3-way'!G450)</f>
        <v>2.454427881015588</v>
      </c>
      <c r="K451" s="46">
        <f>IF(OR($A451="",$B451="",$C451=""),"",'OddsRatio_working_3-way'!H450)</f>
        <v>3.0647606960690257</v>
      </c>
      <c r="L451" s="47">
        <f>IF(OR($A451="",$B451="",$C451=""),"",'OddsRatio_working_3-way'!I450)</f>
        <v>3.7425861771017868</v>
      </c>
      <c r="M451" s="48">
        <f>IF(OR($A451="",$B451="",$C451=""),"",'OddsRatio_working_3-way'!J450)</f>
        <v>2.4599318053013315</v>
      </c>
      <c r="N451" s="49">
        <f t="shared" si="129"/>
        <v>32.651959792214797</v>
      </c>
      <c r="O451" s="50">
        <f t="shared" si="130"/>
        <v>26.805190132451816</v>
      </c>
      <c r="P451" s="50">
        <f t="shared" si="131"/>
        <v>40.542850075333376</v>
      </c>
      <c r="Q451" t="s">
        <v>429</v>
      </c>
      <c r="R451" t="s">
        <v>430</v>
      </c>
      <c r="S451" t="s">
        <v>515</v>
      </c>
      <c r="T451" s="52">
        <v>100</v>
      </c>
      <c r="U451" s="52">
        <f t="shared" si="119"/>
        <v>66.442953020134226</v>
      </c>
      <c r="V451" s="52">
        <f t="shared" si="120"/>
        <v>72.451790633608823</v>
      </c>
      <c r="W451" s="52">
        <f t="shared" si="121"/>
        <v>58.333333333333336</v>
      </c>
      <c r="X451" s="52">
        <f t="shared" si="122"/>
        <v>69.214876033057848</v>
      </c>
      <c r="Y451" s="52">
        <f t="shared" si="123"/>
        <v>75.223713646532445</v>
      </c>
      <c r="Z451" s="52">
        <f t="shared" si="124"/>
        <v>61.105256346256965</v>
      </c>
      <c r="AA451" s="52">
        <f t="shared" si="125"/>
        <v>-2.7719230129236223</v>
      </c>
      <c r="AB451" s="52">
        <f t="shared" si="126"/>
        <v>-2.7719230129236223</v>
      </c>
      <c r="AC451" s="52">
        <f t="shared" si="127"/>
        <v>-2.7719230129236294</v>
      </c>
      <c r="AF451">
        <v>1.7</v>
      </c>
      <c r="AG451">
        <v>2.2400000000000002</v>
      </c>
    </row>
    <row r="452" spans="1:33" ht="15" x14ac:dyDescent="0.25">
      <c r="A452">
        <v>2.23</v>
      </c>
      <c r="B452">
        <v>3.57</v>
      </c>
      <c r="C452">
        <v>3.41</v>
      </c>
      <c r="D452" s="45">
        <f t="shared" si="128"/>
        <v>2.1797670056279195E-2</v>
      </c>
      <c r="E452" s="46">
        <f>IF(OR($A452="",$B452="",$C452=""),"",A452*'MPTO_working_3-way'!$I451)</f>
        <v>2.2786088042255024</v>
      </c>
      <c r="F452" s="47">
        <f>IF(OR($A452="",$B452="",$C452=""),"",B452*'MPTO_working_3-way'!$I451)</f>
        <v>3.6478176821009165</v>
      </c>
      <c r="G452" s="48">
        <f>IF(OR($A452="",$B452="",$C452=""),"",C452*'MPTO_working_3-way'!$I451)</f>
        <v>3.4843300548919123</v>
      </c>
      <c r="H452" s="46">
        <f>IF(OR($A452="",$B452="",$C452=""),"",'MPTO_working_3-way'!E451)</f>
        <v>2.2667276400288996</v>
      </c>
      <c r="I452" s="47">
        <f>IF(OR($A452="",$B452="",$C452=""),"",'MPTO_working_3-way'!F451)</f>
        <v>3.6650690596540203</v>
      </c>
      <c r="J452" s="48">
        <f>IF(OR($A452="",$B452="",$C452=""),"",'MPTO_working_3-way'!G451)</f>
        <v>3.4966350244343971</v>
      </c>
      <c r="K452" s="46">
        <f>IF(OR($A452="",$B452="",$C452=""),"",'OddsRatio_working_3-way'!H451)</f>
        <v>2.2717597879513458</v>
      </c>
      <c r="L452" s="47">
        <f>IF(OR($A452="",$B452="",$C452=""),"",'OddsRatio_working_3-way'!I451)</f>
        <v>3.6572541910853316</v>
      </c>
      <c r="M452" s="48">
        <f>IF(OR($A452="",$B452="",$C452=""),"",'OddsRatio_working_3-way'!J451)</f>
        <v>3.4918220235469453</v>
      </c>
      <c r="N452" s="49">
        <f t="shared" si="129"/>
        <v>43.886427461597535</v>
      </c>
      <c r="O452" s="50">
        <f t="shared" si="130"/>
        <v>27.413650767328431</v>
      </c>
      <c r="P452" s="50">
        <f t="shared" si="131"/>
        <v>28.699921771074038</v>
      </c>
      <c r="Q452" t="s">
        <v>38</v>
      </c>
      <c r="R452" t="s">
        <v>135</v>
      </c>
      <c r="S452" t="s">
        <v>515</v>
      </c>
      <c r="T452" s="52">
        <v>100</v>
      </c>
      <c r="U452" s="52">
        <f t="shared" si="119"/>
        <v>55.156950672645742</v>
      </c>
      <c r="V452" s="52">
        <f t="shared" si="120"/>
        <v>71.988795518207283</v>
      </c>
      <c r="W452" s="52">
        <f t="shared" si="121"/>
        <v>70.674486803519059</v>
      </c>
      <c r="X452" s="52">
        <f t="shared" si="122"/>
        <v>57.336717678273651</v>
      </c>
      <c r="Y452" s="52">
        <f t="shared" si="123"/>
        <v>74.168562523835192</v>
      </c>
      <c r="Z452" s="52">
        <f t="shared" si="124"/>
        <v>72.854253809146982</v>
      </c>
      <c r="AA452" s="52">
        <f t="shared" si="125"/>
        <v>-2.1797670056279088</v>
      </c>
      <c r="AB452" s="52">
        <f t="shared" si="126"/>
        <v>-2.1797670056279088</v>
      </c>
      <c r="AC452" s="52">
        <f t="shared" si="127"/>
        <v>-2.179767005627923</v>
      </c>
      <c r="AD452" s="42" t="s">
        <v>477</v>
      </c>
      <c r="AE452" s="42" t="s">
        <v>497</v>
      </c>
      <c r="AF452">
        <v>1.83</v>
      </c>
      <c r="AG452">
        <v>2.0699999999999998</v>
      </c>
    </row>
    <row r="453" spans="1:33" ht="15" x14ac:dyDescent="0.25">
      <c r="A453">
        <v>1.78</v>
      </c>
      <c r="B453">
        <v>4.07</v>
      </c>
      <c r="C453">
        <v>4.5999999999999996</v>
      </c>
      <c r="D453" s="45">
        <f t="shared" si="128"/>
        <v>2.4889302857060702E-2</v>
      </c>
      <c r="E453" s="46">
        <f>IF(OR($A453="",$B453="",$C453=""),"",A453*'MPTO_working_3-way'!$I452)</f>
        <v>1.8243029590855682</v>
      </c>
      <c r="F453" s="47">
        <f>IF(OR($A453="",$B453="",$C453=""),"",B453*'MPTO_working_3-way'!$I452)</f>
        <v>4.1712994626282374</v>
      </c>
      <c r="G453" s="48">
        <f>IF(OR($A453="",$B453="",$C453=""),"",C453*'MPTO_working_3-way'!$I452)</f>
        <v>4.7144907931424784</v>
      </c>
      <c r="H453" s="46">
        <f>IF(OR($A453="",$B453="",$C453=""),"",'MPTO_working_3-way'!E452)</f>
        <v>1.80668042971952</v>
      </c>
      <c r="I453" s="47">
        <f>IF(OR($A453="",$B453="",$C453=""),"",'MPTO_working_3-way'!F452)</f>
        <v>4.212232289117642</v>
      </c>
      <c r="J453" s="48">
        <f>IF(OR($A453="",$B453="",$C453=""),"",'MPTO_working_3-way'!G452)</f>
        <v>4.7825180967032725</v>
      </c>
      <c r="K453" s="46">
        <f>IF(OR($A453="",$B453="",$C453=""),"",'OddsRatio_working_3-way'!H452)</f>
        <v>1.8131337315982017</v>
      </c>
      <c r="L453" s="47">
        <f>IF(OR($A453="",$B453="",$C453=""),"",'OddsRatio_working_3-way'!I452)</f>
        <v>4.2004109692390772</v>
      </c>
      <c r="M453" s="48">
        <f>IF(OR($A453="",$B453="",$C453=""),"",'OddsRatio_working_3-way'!J452)</f>
        <v>4.7529249150686237</v>
      </c>
      <c r="N453" s="49">
        <f t="shared" si="129"/>
        <v>54.815456775954033</v>
      </c>
      <c r="O453" s="50">
        <f t="shared" si="130"/>
        <v>23.973344732481124</v>
      </c>
      <c r="P453" s="50">
        <f t="shared" si="131"/>
        <v>21.211198491564826</v>
      </c>
      <c r="Q453" t="s">
        <v>138</v>
      </c>
      <c r="R453" t="s">
        <v>69</v>
      </c>
      <c r="S453" t="s">
        <v>515</v>
      </c>
      <c r="T453" s="52">
        <v>100</v>
      </c>
      <c r="U453" s="52">
        <f t="shared" si="119"/>
        <v>43.820224719101127</v>
      </c>
      <c r="V453" s="52">
        <f t="shared" si="120"/>
        <v>75.429975429975428</v>
      </c>
      <c r="W453" s="52">
        <f t="shared" si="121"/>
        <v>78.260869565217391</v>
      </c>
      <c r="X453" s="52">
        <f t="shared" si="122"/>
        <v>46.309155004807181</v>
      </c>
      <c r="Y453" s="52">
        <f t="shared" si="123"/>
        <v>77.91890571568149</v>
      </c>
      <c r="Z453" s="52">
        <f t="shared" si="124"/>
        <v>80.749799850923452</v>
      </c>
      <c r="AA453" s="52">
        <f t="shared" si="125"/>
        <v>-2.4889302857060542</v>
      </c>
      <c r="AB453" s="52">
        <f t="shared" si="126"/>
        <v>-2.4889302857060613</v>
      </c>
      <c r="AC453" s="52">
        <f t="shared" si="127"/>
        <v>-2.4889302857060613</v>
      </c>
      <c r="AD453" s="42" t="s">
        <v>479</v>
      </c>
      <c r="AE453" s="42" t="s">
        <v>482</v>
      </c>
      <c r="AF453">
        <v>1.72</v>
      </c>
      <c r="AG453">
        <v>2.23</v>
      </c>
    </row>
    <row r="454" spans="1:33" ht="15" x14ac:dyDescent="0.25">
      <c r="A454">
        <v>2.23</v>
      </c>
      <c r="B454">
        <v>3.62</v>
      </c>
      <c r="C454">
        <v>3.37</v>
      </c>
      <c r="D454" s="45">
        <f t="shared" si="128"/>
        <v>2.1409492240704875E-2</v>
      </c>
      <c r="E454" s="46">
        <f>IF(OR($A454="",$B454="",$C454=""),"",A454*'MPTO_working_3-way'!$I453)</f>
        <v>2.2777431676967717</v>
      </c>
      <c r="F454" s="47">
        <f>IF(OR($A454="",$B454="",$C454=""),"",B454*'MPTO_working_3-way'!$I453)</f>
        <v>3.6975023619113516</v>
      </c>
      <c r="G454" s="48">
        <f>IF(OR($A454="",$B454="",$C454=""),"",C454*'MPTO_working_3-way'!$I453)</f>
        <v>3.4421499888511757</v>
      </c>
      <c r="H454" s="46">
        <f>IF(OR($A454="",$B454="",$C454=""),"",'MPTO_working_3-way'!E453)</f>
        <v>2.2660630087460039</v>
      </c>
      <c r="I454" s="47">
        <f>IF(OR($A454="",$B454="",$C454=""),"",'MPTO_working_3-way'!F453)</f>
        <v>3.7159995814753097</v>
      </c>
      <c r="J454" s="48">
        <f>IF(OR($A454="",$B454="",$C454=""),"",'MPTO_working_3-way'!G453)</f>
        <v>3.4530457371458918</v>
      </c>
      <c r="K454" s="46">
        <f>IF(OR($A454="",$B454="",$C454=""),"",'OddsRatio_working_3-way'!H453)</f>
        <v>2.2710184520550372</v>
      </c>
      <c r="L454" s="47">
        <f>IF(OR($A454="",$B454="",$C454=""),"",'OddsRatio_working_3-way'!I453)</f>
        <v>3.7073726377107303</v>
      </c>
      <c r="M454" s="48">
        <f>IF(OR($A454="",$B454="",$C454=""),"",'OddsRatio_working_3-way'!J453)</f>
        <v>3.4490355539597073</v>
      </c>
      <c r="N454" s="49">
        <f t="shared" si="129"/>
        <v>43.903106117586944</v>
      </c>
      <c r="O454" s="50">
        <f t="shared" si="130"/>
        <v>27.045283602822895</v>
      </c>
      <c r="P454" s="50">
        <f t="shared" si="131"/>
        <v>29.051610279590168</v>
      </c>
      <c r="Q454" t="s">
        <v>39</v>
      </c>
      <c r="R454" t="s">
        <v>134</v>
      </c>
      <c r="S454" t="s">
        <v>515</v>
      </c>
      <c r="T454" s="52">
        <v>100</v>
      </c>
      <c r="U454" s="52">
        <f t="shared" si="119"/>
        <v>55.156950672645742</v>
      </c>
      <c r="V454" s="52">
        <f t="shared" si="120"/>
        <v>72.375690607734811</v>
      </c>
      <c r="W454" s="52">
        <f t="shared" si="121"/>
        <v>70.326409495548958</v>
      </c>
      <c r="X454" s="52">
        <f t="shared" si="122"/>
        <v>57.297899896716231</v>
      </c>
      <c r="Y454" s="52">
        <f t="shared" si="123"/>
        <v>74.516639831805293</v>
      </c>
      <c r="Z454" s="52">
        <f t="shared" si="124"/>
        <v>72.467358719619455</v>
      </c>
      <c r="AA454" s="52">
        <f t="shared" si="125"/>
        <v>-2.1409492240704893</v>
      </c>
      <c r="AB454" s="52">
        <f t="shared" si="126"/>
        <v>-2.1409492240704822</v>
      </c>
      <c r="AC454" s="52">
        <f t="shared" si="127"/>
        <v>-2.1409492240704964</v>
      </c>
      <c r="AD454" s="42" t="s">
        <v>477</v>
      </c>
      <c r="AE454" s="42" t="s">
        <v>493</v>
      </c>
      <c r="AF454">
        <v>1.71</v>
      </c>
      <c r="AG454">
        <v>2.2400000000000002</v>
      </c>
    </row>
    <row r="455" spans="1:33" ht="15" x14ac:dyDescent="0.25">
      <c r="A455">
        <v>3</v>
      </c>
      <c r="B455">
        <v>3.4</v>
      </c>
      <c r="C455">
        <v>2.5299999999999998</v>
      </c>
      <c r="D455" s="45">
        <f t="shared" si="128"/>
        <v>2.2707897388204223E-2</v>
      </c>
      <c r="E455" s="46">
        <f>IF(OR($A455="",$B455="",$C455=""),"",A455*'MPTO_working_3-way'!$I454)</f>
        <v>3.0681236921646127</v>
      </c>
      <c r="F455" s="47">
        <f>IF(OR($A455="",$B455="",$C455=""),"",B455*'MPTO_working_3-way'!$I454)</f>
        <v>3.4772068511198944</v>
      </c>
      <c r="G455" s="48">
        <f>IF(OR($A455="",$B455="",$C455=""),"",C455*'MPTO_working_3-way'!$I454)</f>
        <v>2.5874509803921564</v>
      </c>
      <c r="H455" s="46">
        <f>IF(OR($A455="",$B455="",$C455=""),"",'MPTO_working_3-way'!E454)</f>
        <v>3.0697065820777159</v>
      </c>
      <c r="I455" s="47">
        <f>IF(OR($A455="",$B455="",$C455=""),"",'MPTO_working_3-way'!F454)</f>
        <v>3.4898124774612329</v>
      </c>
      <c r="J455" s="48">
        <f>IF(OR($A455="",$B455="",$C455=""),"",'MPTO_working_3-way'!G454)</f>
        <v>2.5793962817351899</v>
      </c>
      <c r="K455" s="46">
        <f>IF(OR($A455="",$B455="",$C455=""),"",'OddsRatio_working_3-way'!H454)</f>
        <v>3.0694481640401183</v>
      </c>
      <c r="L455" s="47">
        <f>IF(OR($A455="",$B455="",$C455=""),"",'OddsRatio_working_3-way'!I454)</f>
        <v>3.4833377968481414</v>
      </c>
      <c r="M455" s="48">
        <f>IF(OR($A455="",$B455="",$C455=""),"",'OddsRatio_working_3-way'!J454)</f>
        <v>2.5831278454906896</v>
      </c>
      <c r="N455" s="49">
        <f t="shared" si="129"/>
        <v>32.593210063655654</v>
      </c>
      <c r="O455" s="50">
        <f t="shared" si="130"/>
        <v>28.758714762049109</v>
      </c>
      <c r="P455" s="50">
        <f t="shared" si="131"/>
        <v>38.648075174295251</v>
      </c>
      <c r="Q455" t="s">
        <v>41</v>
      </c>
      <c r="R455" t="s">
        <v>74</v>
      </c>
      <c r="S455" t="s">
        <v>515</v>
      </c>
      <c r="T455" s="52">
        <v>100</v>
      </c>
      <c r="U455" s="52">
        <f t="shared" si="119"/>
        <v>66.666666666666657</v>
      </c>
      <c r="V455" s="52">
        <f t="shared" si="120"/>
        <v>70.588235294117652</v>
      </c>
      <c r="W455" s="52">
        <f t="shared" si="121"/>
        <v>60.474308300395251</v>
      </c>
      <c r="X455" s="52">
        <f t="shared" si="122"/>
        <v>68.937456405487097</v>
      </c>
      <c r="Y455" s="52">
        <f t="shared" si="123"/>
        <v>72.859025032938092</v>
      </c>
      <c r="Z455" s="52">
        <f t="shared" si="124"/>
        <v>62.745098039215684</v>
      </c>
      <c r="AA455" s="52">
        <f t="shared" si="125"/>
        <v>-2.2707897388204401</v>
      </c>
      <c r="AB455" s="52">
        <f t="shared" si="126"/>
        <v>-2.2707897388204401</v>
      </c>
      <c r="AC455" s="52">
        <f t="shared" si="127"/>
        <v>-2.270789738820433</v>
      </c>
      <c r="AD455" s="42" t="s">
        <v>479</v>
      </c>
      <c r="AE455" s="42" t="s">
        <v>480</v>
      </c>
      <c r="AF455">
        <v>2.09</v>
      </c>
      <c r="AG455">
        <v>1.81</v>
      </c>
    </row>
    <row r="456" spans="1:33" ht="15" x14ac:dyDescent="0.25">
      <c r="A456">
        <v>1.81</v>
      </c>
      <c r="B456">
        <v>3.9</v>
      </c>
      <c r="C456">
        <v>4.6399999999999997</v>
      </c>
      <c r="D456" s="45">
        <f t="shared" si="128"/>
        <v>2.4413685634870674E-2</v>
      </c>
      <c r="E456" s="46">
        <f>IF(OR($A456="",$B456="",$C456=""),"",A456*'MPTO_working_3-way'!$I455)</f>
        <v>1.8541887709991161</v>
      </c>
      <c r="F456" s="47">
        <f>IF(OR($A456="",$B456="",$C456=""),"",B456*'MPTO_working_3-way'!$I455)</f>
        <v>3.9952133739759956</v>
      </c>
      <c r="G456" s="48">
        <f>IF(OR($A456="",$B456="",$C456=""),"",C456*'MPTO_working_3-way'!$I455)</f>
        <v>4.7532795013457996</v>
      </c>
      <c r="H456" s="46">
        <f>IF(OR($A456="",$B456="",$C456=""),"",'MPTO_working_3-way'!E455)</f>
        <v>1.8370591283785853</v>
      </c>
      <c r="I456" s="47">
        <f>IF(OR($A456="",$B456="",$C456=""),"",'MPTO_working_3-way'!F455)</f>
        <v>4.0278345731764302</v>
      </c>
      <c r="J456" s="48">
        <f>IF(OR($A456="",$B456="",$C456=""),"",'MPTO_working_3-way'!G455)</f>
        <v>4.8220809761421499</v>
      </c>
      <c r="K456" s="46">
        <f>IF(OR($A456="",$B456="",$C456=""),"",'OddsRatio_working_3-way'!H455)</f>
        <v>1.8434312397826291</v>
      </c>
      <c r="L456" s="47">
        <f>IF(OR($A456="",$B456="",$C456=""),"",'OddsRatio_working_3-way'!I455)</f>
        <v>4.0196920930489197</v>
      </c>
      <c r="M456" s="48">
        <f>IF(OR($A456="",$B456="",$C456=""),"",'OddsRatio_working_3-way'!J455)</f>
        <v>4.7902342133441618</v>
      </c>
      <c r="N456" s="49">
        <f t="shared" si="129"/>
        <v>53.931941323383015</v>
      </c>
      <c r="O456" s="50">
        <f t="shared" si="130"/>
        <v>25.029952255211096</v>
      </c>
      <c r="P456" s="50">
        <f t="shared" si="131"/>
        <v>21.038106421405878</v>
      </c>
      <c r="Q456" t="s">
        <v>75</v>
      </c>
      <c r="R456" t="s">
        <v>133</v>
      </c>
      <c r="S456" t="s">
        <v>515</v>
      </c>
      <c r="T456" s="52">
        <v>100</v>
      </c>
      <c r="U456" s="52">
        <f t="shared" si="119"/>
        <v>44.751381215469614</v>
      </c>
      <c r="V456" s="52">
        <f t="shared" si="120"/>
        <v>74.358974358974365</v>
      </c>
      <c r="W456" s="52">
        <f t="shared" si="121"/>
        <v>78.448275862068954</v>
      </c>
      <c r="X456" s="52">
        <f t="shared" si="122"/>
        <v>47.192749778956674</v>
      </c>
      <c r="Y456" s="52">
        <f t="shared" si="123"/>
        <v>76.800342922461425</v>
      </c>
      <c r="Z456" s="52">
        <f t="shared" si="124"/>
        <v>80.889644425556043</v>
      </c>
      <c r="AA456" s="52">
        <f t="shared" si="125"/>
        <v>-2.4413685634870603</v>
      </c>
      <c r="AB456" s="52">
        <f t="shared" si="126"/>
        <v>-2.4413685634870603</v>
      </c>
      <c r="AC456" s="52">
        <f t="shared" si="127"/>
        <v>-2.4413685634870887</v>
      </c>
      <c r="AD456" s="42" t="s">
        <v>517</v>
      </c>
      <c r="AE456" s="42" t="s">
        <v>485</v>
      </c>
      <c r="AF456">
        <v>1.7</v>
      </c>
      <c r="AG456">
        <v>2.27</v>
      </c>
    </row>
    <row r="457" spans="1:33" ht="15" x14ac:dyDescent="0.25">
      <c r="A457">
        <v>2.09</v>
      </c>
      <c r="B457">
        <v>3.54</v>
      </c>
      <c r="C457">
        <v>3.82</v>
      </c>
      <c r="D457" s="45">
        <f t="shared" si="128"/>
        <v>2.2734879939787733E-2</v>
      </c>
      <c r="E457" s="46">
        <f>IF(OR($A457="",$B457="",$C457=""),"",A457*'MPTO_working_3-way'!$I456)</f>
        <v>2.1375158990741561</v>
      </c>
      <c r="F457" s="47">
        <f>IF(OR($A457="",$B457="",$C457=""),"",B457*'MPTO_working_3-way'!$I456)</f>
        <v>3.6204814749868488</v>
      </c>
      <c r="G457" s="48">
        <f>IF(OR($A457="",$B457="",$C457=""),"",C457*'MPTO_working_3-way'!$I456)</f>
        <v>3.9068472413699888</v>
      </c>
      <c r="H457" s="46">
        <f>IF(OR($A457="",$B457="",$C457=""),"",'MPTO_working_3-way'!E456)</f>
        <v>2.123635483095013</v>
      </c>
      <c r="I457" s="47">
        <f>IF(OR($A457="",$B457="",$C457=""),"",'MPTO_working_3-way'!F456)</f>
        <v>3.6375860981913659</v>
      </c>
      <c r="J457" s="48">
        <f>IF(OR($A457="",$B457="",$C457=""),"",'MPTO_working_3-way'!G456)</f>
        <v>3.9338822744706921</v>
      </c>
      <c r="K457" s="46">
        <f>IF(OR($A457="",$B457="",$C457=""),"",'OddsRatio_working_3-way'!H456)</f>
        <v>2.1292880286869815</v>
      </c>
      <c r="L457" s="47">
        <f>IF(OR($A457="",$B457="",$C457=""),"",'OddsRatio_working_3-way'!I456)</f>
        <v>3.6315519200595725</v>
      </c>
      <c r="M457" s="48">
        <f>IF(OR($A457="",$B457="",$C457=""),"",'OddsRatio_working_3-way'!J456)</f>
        <v>3.9216442577039352</v>
      </c>
      <c r="N457" s="49">
        <f t="shared" si="129"/>
        <v>46.783277749332299</v>
      </c>
      <c r="O457" s="50">
        <f t="shared" si="130"/>
        <v>27.620635733362853</v>
      </c>
      <c r="P457" s="50">
        <f t="shared" si="131"/>
        <v>25.596086517304844</v>
      </c>
      <c r="Q457" t="s">
        <v>72</v>
      </c>
      <c r="R457" t="s">
        <v>34</v>
      </c>
      <c r="S457" t="s">
        <v>515</v>
      </c>
      <c r="T457" s="52">
        <v>100</v>
      </c>
      <c r="U457" s="52">
        <f t="shared" si="119"/>
        <v>52.153110047846894</v>
      </c>
      <c r="V457" s="52">
        <f t="shared" si="120"/>
        <v>71.751412429378533</v>
      </c>
      <c r="W457" s="52">
        <f t="shared" si="121"/>
        <v>73.821989528795811</v>
      </c>
      <c r="X457" s="52">
        <f t="shared" si="122"/>
        <v>54.426598041825656</v>
      </c>
      <c r="Y457" s="52">
        <f t="shared" si="123"/>
        <v>74.024900423357295</v>
      </c>
      <c r="Z457" s="52">
        <f t="shared" si="124"/>
        <v>76.095477522774587</v>
      </c>
      <c r="AA457" s="52">
        <f t="shared" si="125"/>
        <v>-2.2734879939787618</v>
      </c>
      <c r="AB457" s="52">
        <f t="shared" si="126"/>
        <v>-2.2734879939787618</v>
      </c>
      <c r="AC457" s="52">
        <f t="shared" si="127"/>
        <v>-2.273487993978776</v>
      </c>
      <c r="AD457" s="42" t="s">
        <v>517</v>
      </c>
      <c r="AE457" s="42" t="s">
        <v>480</v>
      </c>
      <c r="AF457">
        <v>1.99</v>
      </c>
      <c r="AG457">
        <v>1.92</v>
      </c>
    </row>
    <row r="458" spans="1:33" ht="15" x14ac:dyDescent="0.25">
      <c r="A458">
        <v>3.36</v>
      </c>
      <c r="B458">
        <v>3.18</v>
      </c>
      <c r="C458">
        <v>2.41</v>
      </c>
      <c r="D458" s="45">
        <f t="shared" si="128"/>
        <v>2.7022215760178714E-2</v>
      </c>
      <c r="E458" s="46">
        <f>IF(OR($A458="",$B458="",$C458=""),"",A458*'MPTO_working_3-way'!$I457)</f>
        <v>3.4507946449542004</v>
      </c>
      <c r="F458" s="47">
        <f>IF(OR($A458="",$B458="",$C458=""),"",B458*'MPTO_working_3-way'!$I457)</f>
        <v>3.2659306461173685</v>
      </c>
      <c r="G458" s="48">
        <f>IF(OR($A458="",$B458="",$C458=""),"",C458*'MPTO_working_3-way'!$I457)</f>
        <v>2.4751235399820311</v>
      </c>
      <c r="H458" s="46">
        <f>IF(OR($A458="",$B458="",$C458=""),"",'MPTO_working_3-way'!E457)</f>
        <v>3.464863689500981</v>
      </c>
      <c r="I458" s="47">
        <f>IF(OR($A458="",$B458="",$C458=""),"",'MPTO_working_3-way'!F457)</f>
        <v>3.2737724609365073</v>
      </c>
      <c r="J458" s="48">
        <f>IF(OR($A458="",$B458="",$C458=""),"",'MPTO_working_3-way'!G457)</f>
        <v>2.4634767761078891</v>
      </c>
      <c r="K458" s="46">
        <f>IF(OR($A458="",$B458="",$C458=""),"",'OddsRatio_working_3-way'!H457)</f>
        <v>3.4581557252440613</v>
      </c>
      <c r="L458" s="47">
        <f>IF(OR($A458="",$B458="",$C458=""),"",'OddsRatio_working_3-way'!I457)</f>
        <v>3.2706692716237518</v>
      </c>
      <c r="M458" s="48">
        <f>IF(OR($A458="",$B458="",$C458=""),"",'OddsRatio_working_3-way'!J457)</f>
        <v>2.4686438866924263</v>
      </c>
      <c r="N458" s="49">
        <f t="shared" si="129"/>
        <v>28.978832497674524</v>
      </c>
      <c r="O458" s="50">
        <f t="shared" si="130"/>
        <v>30.619143771127792</v>
      </c>
      <c r="P458" s="50">
        <f t="shared" si="131"/>
        <v>40.402023731197666</v>
      </c>
      <c r="Q458" t="s">
        <v>79</v>
      </c>
      <c r="R458" t="s">
        <v>81</v>
      </c>
      <c r="S458" t="s">
        <v>515</v>
      </c>
      <c r="T458" s="52">
        <v>100</v>
      </c>
      <c r="U458" s="52">
        <f t="shared" si="119"/>
        <v>70.238095238095241</v>
      </c>
      <c r="V458" s="52">
        <f t="shared" si="120"/>
        <v>68.55345911949685</v>
      </c>
      <c r="W458" s="52">
        <f t="shared" si="121"/>
        <v>58.50622406639004</v>
      </c>
      <c r="X458" s="52">
        <f t="shared" si="122"/>
        <v>72.940316814113103</v>
      </c>
      <c r="Y458" s="52">
        <f t="shared" si="123"/>
        <v>71.255680695514712</v>
      </c>
      <c r="Z458" s="52">
        <f t="shared" si="124"/>
        <v>61.208445642407902</v>
      </c>
      <c r="AA458" s="52">
        <f t="shared" si="125"/>
        <v>-2.7022215760178625</v>
      </c>
      <c r="AB458" s="52">
        <f t="shared" si="126"/>
        <v>-2.7022215760178625</v>
      </c>
      <c r="AC458" s="52">
        <f t="shared" si="127"/>
        <v>-2.7022215760178625</v>
      </c>
      <c r="AD458" s="42" t="s">
        <v>517</v>
      </c>
      <c r="AE458" s="42" t="s">
        <v>500</v>
      </c>
      <c r="AF458">
        <v>2.5099999999999998</v>
      </c>
      <c r="AG458">
        <v>1.57</v>
      </c>
    </row>
    <row r="459" spans="1:33" ht="15" x14ac:dyDescent="0.25">
      <c r="A459">
        <v>2.0099999999999998</v>
      </c>
      <c r="B459">
        <v>3.32</v>
      </c>
      <c r="C459">
        <v>4.34</v>
      </c>
      <c r="D459" s="45">
        <f t="shared" si="128"/>
        <v>2.913200363183277E-2</v>
      </c>
      <c r="E459" s="46">
        <f>IF(OR($A459="",$B459="",$C459=""),"",A459*'MPTO_working_3-way'!$I458)</f>
        <v>2.0685553272999835</v>
      </c>
      <c r="F459" s="47">
        <f>IF(OR($A459="",$B459="",$C459=""),"",B459*'MPTO_working_3-way'!$I458)</f>
        <v>3.4167182520576844</v>
      </c>
      <c r="G459" s="48">
        <f>IF(OR($A459="",$B459="",$C459=""),"",C459*'MPTO_working_3-way'!$I458)</f>
        <v>4.4664328957621544</v>
      </c>
      <c r="H459" s="46">
        <f>IF(OR($A459="",$B459="",$C459=""),"",'MPTO_working_3-way'!E458)</f>
        <v>2.050013061936987</v>
      </c>
      <c r="I459" s="47">
        <f>IF(OR($A459="",$B459="",$C459=""),"",'MPTO_working_3-way'!F458)</f>
        <v>3.4306005633311658</v>
      </c>
      <c r="J459" s="48">
        <f>IF(OR($A459="",$B459="",$C459=""),"",'MPTO_working_3-way'!G458)</f>
        <v>4.5309538729053918</v>
      </c>
      <c r="K459" s="46">
        <f>IF(OR($A459="",$B459="",$C459=""),"",'OddsRatio_working_3-way'!H458)</f>
        <v>2.0575239205054237</v>
      </c>
      <c r="L459" s="47">
        <f>IF(OR($A459="",$B459="",$C459=""),"",'OddsRatio_working_3-way'!I458)</f>
        <v>3.4291638570025578</v>
      </c>
      <c r="M459" s="48">
        <f>IF(OR($A459="",$B459="",$C459=""),"",'OddsRatio_working_3-way'!J458)</f>
        <v>4.4971583113743723</v>
      </c>
      <c r="N459" s="49">
        <f t="shared" si="129"/>
        <v>48.342917726318049</v>
      </c>
      <c r="O459" s="50">
        <f t="shared" si="130"/>
        <v>29.267850792138333</v>
      </c>
      <c r="P459" s="50">
        <f t="shared" si="131"/>
        <v>22.389231481543607</v>
      </c>
      <c r="Q459" t="s">
        <v>48</v>
      </c>
      <c r="R459" t="s">
        <v>80</v>
      </c>
      <c r="S459" t="s">
        <v>515</v>
      </c>
      <c r="T459" s="52">
        <v>100</v>
      </c>
      <c r="U459" s="52">
        <f t="shared" si="119"/>
        <v>50.248756218905463</v>
      </c>
      <c r="V459" s="52">
        <f t="shared" si="120"/>
        <v>69.879518072289159</v>
      </c>
      <c r="W459" s="52">
        <f t="shared" si="121"/>
        <v>76.958525345622121</v>
      </c>
      <c r="X459" s="52">
        <f t="shared" si="122"/>
        <v>53.161956582088735</v>
      </c>
      <c r="Y459" s="52">
        <f t="shared" si="123"/>
        <v>72.792718435472409</v>
      </c>
      <c r="Z459" s="52">
        <f t="shared" si="124"/>
        <v>79.871725708805386</v>
      </c>
      <c r="AA459" s="52">
        <f t="shared" si="125"/>
        <v>-2.9132003631832717</v>
      </c>
      <c r="AB459" s="52">
        <f t="shared" si="126"/>
        <v>-2.9132003631832504</v>
      </c>
      <c r="AC459" s="52">
        <f t="shared" si="127"/>
        <v>-2.9132003631832646</v>
      </c>
      <c r="AD459" s="42" t="s">
        <v>517</v>
      </c>
      <c r="AE459" s="42" t="s">
        <v>486</v>
      </c>
      <c r="AF459">
        <v>2.4300000000000002</v>
      </c>
      <c r="AG459">
        <v>1.61</v>
      </c>
    </row>
    <row r="460" spans="1:33" ht="15" x14ac:dyDescent="0.25">
      <c r="A460">
        <v>1.82</v>
      </c>
      <c r="B460">
        <v>3.53</v>
      </c>
      <c r="C460">
        <v>5.08</v>
      </c>
      <c r="D460" s="45">
        <f t="shared" si="128"/>
        <v>2.9587062131506858E-2</v>
      </c>
      <c r="E460" s="46">
        <f>IF(OR($A460="",$B460="",$C460=""),"",A460*'MPTO_working_3-way'!$I459)</f>
        <v>1.8738484530793424</v>
      </c>
      <c r="F460" s="47">
        <f>IF(OR($A460="",$B460="",$C460=""),"",B460*'MPTO_working_3-way'!$I459)</f>
        <v>3.634442329324219</v>
      </c>
      <c r="G460" s="48">
        <f>IF(OR($A460="",$B460="",$C460=""),"",C460*'MPTO_working_3-way'!$I459)</f>
        <v>5.2303022756280546</v>
      </c>
      <c r="H460" s="46">
        <f>IF(OR($A460="",$B460="",$C460=""),"",'MPTO_working_3-way'!E459)</f>
        <v>1.8532651538943534</v>
      </c>
      <c r="I460" s="47">
        <f>IF(OR($A460="",$B460="",$C460=""),"",'MPTO_working_3-way'!F459)</f>
        <v>3.6573265686428025</v>
      </c>
      <c r="J460" s="48">
        <f>IF(OR($A460="",$B460="",$C460=""),"",'MPTO_working_3-way'!G459)</f>
        <v>5.347935631790139</v>
      </c>
      <c r="K460" s="46">
        <f>IF(OR($A460="",$B460="",$C460=""),"",'OddsRatio_working_3-way'!H459)</f>
        <v>1.8611170418006808</v>
      </c>
      <c r="L460" s="47">
        <f>IF(OR($A460="",$B460="",$C460=""),"",'OddsRatio_working_3-way'!I459)</f>
        <v>3.6568611167752709</v>
      </c>
      <c r="M460" s="48">
        <f>IF(OR($A460="",$B460="",$C460=""),"",'OddsRatio_working_3-way'!J459)</f>
        <v>5.2845823543253383</v>
      </c>
      <c r="N460" s="49">
        <f t="shared" si="129"/>
        <v>53.366108574931701</v>
      </c>
      <c r="O460" s="50">
        <f t="shared" si="130"/>
        <v>27.51453756554552</v>
      </c>
      <c r="P460" s="50">
        <f t="shared" si="131"/>
        <v>19.119353859522775</v>
      </c>
      <c r="Q460" t="s">
        <v>77</v>
      </c>
      <c r="R460" t="s">
        <v>44</v>
      </c>
      <c r="S460" t="s">
        <v>515</v>
      </c>
      <c r="T460" s="52">
        <v>100</v>
      </c>
      <c r="U460" s="52">
        <f t="shared" si="119"/>
        <v>45.054945054945051</v>
      </c>
      <c r="V460" s="52">
        <f t="shared" si="120"/>
        <v>71.671388101982998</v>
      </c>
      <c r="W460" s="52">
        <f t="shared" si="121"/>
        <v>80.314960629921259</v>
      </c>
      <c r="X460" s="52">
        <f t="shared" si="122"/>
        <v>48.013651268095735</v>
      </c>
      <c r="Y460" s="52">
        <f t="shared" si="123"/>
        <v>74.630094315133675</v>
      </c>
      <c r="Z460" s="52">
        <f t="shared" si="124"/>
        <v>83.273666843071936</v>
      </c>
      <c r="AA460" s="52">
        <f t="shared" si="125"/>
        <v>-2.9587062131506841</v>
      </c>
      <c r="AB460" s="52">
        <f t="shared" si="126"/>
        <v>-2.9587062131506769</v>
      </c>
      <c r="AC460" s="52">
        <f t="shared" si="127"/>
        <v>-2.9587062131506769</v>
      </c>
      <c r="AD460" s="42" t="s">
        <v>481</v>
      </c>
      <c r="AE460" s="42" t="s">
        <v>496</v>
      </c>
      <c r="AF460">
        <v>2.52</v>
      </c>
      <c r="AG460">
        <v>1.57</v>
      </c>
    </row>
    <row r="461" spans="1:33" ht="15" x14ac:dyDescent="0.25">
      <c r="A461">
        <v>1.6</v>
      </c>
      <c r="B461">
        <v>3.97</v>
      </c>
      <c r="C461">
        <v>6.43</v>
      </c>
      <c r="D461" s="45">
        <f t="shared" si="128"/>
        <v>3.2410164100113104E-2</v>
      </c>
      <c r="E461" s="46">
        <f>IF(OR($A461="",$B461="",$C461=""),"",A461*'MPTO_working_3-way'!$I460)</f>
        <v>1.6518562625601811</v>
      </c>
      <c r="F461" s="47">
        <f>IF(OR($A461="",$B461="",$C461=""),"",B461*'MPTO_working_3-way'!$I460)</f>
        <v>4.0986683514774489</v>
      </c>
      <c r="G461" s="48">
        <f>IF(OR($A461="",$B461="",$C461=""),"",C461*'MPTO_working_3-way'!$I460)</f>
        <v>6.6383973551637272</v>
      </c>
      <c r="H461" s="46">
        <f>IF(OR($A461="",$B461="",$C461=""),"",'MPTO_working_3-way'!E460)</f>
        <v>1.6281431393736392</v>
      </c>
      <c r="I461" s="47">
        <f>IF(OR($A461="",$B461="",$C461=""),"",'MPTO_working_3-way'!F460)</f>
        <v>4.1479012033069438</v>
      </c>
      <c r="J461" s="48">
        <f>IF(OR($A461="",$B461="",$C461=""),"",'MPTO_working_3-way'!G460)</f>
        <v>6.9100092148434538</v>
      </c>
      <c r="K461" s="46">
        <f>IF(OR($A461="",$B461="",$C461=""),"",'OddsRatio_working_3-way'!H460)</f>
        <v>1.6363914111140041</v>
      </c>
      <c r="L461" s="47">
        <f>IF(OR($A461="",$B461="",$C461=""),"",'OddsRatio_working_3-way'!I460)</f>
        <v>4.1501374850143211</v>
      </c>
      <c r="M461" s="48">
        <f>IF(OR($A461="",$B461="",$C461=""),"",'OddsRatio_working_3-way'!J460)</f>
        <v>6.7593422705817394</v>
      </c>
      <c r="N461" s="49">
        <f t="shared" si="129"/>
        <v>60.537954945917548</v>
      </c>
      <c r="O461" s="50">
        <f t="shared" si="130"/>
        <v>24.398168240168285</v>
      </c>
      <c r="P461" s="50">
        <f t="shared" si="131"/>
        <v>15.063876813914167</v>
      </c>
      <c r="Q461" t="s">
        <v>49</v>
      </c>
      <c r="R461" t="s">
        <v>269</v>
      </c>
      <c r="S461" t="s">
        <v>515</v>
      </c>
      <c r="T461" s="52">
        <v>100</v>
      </c>
      <c r="U461" s="52">
        <f t="shared" si="119"/>
        <v>37.5</v>
      </c>
      <c r="V461" s="52">
        <f t="shared" si="120"/>
        <v>74.811083123425689</v>
      </c>
      <c r="W461" s="52">
        <f t="shared" si="121"/>
        <v>84.447900466562984</v>
      </c>
      <c r="X461" s="52">
        <f t="shared" si="122"/>
        <v>40.741016410011319</v>
      </c>
      <c r="Y461" s="52">
        <f t="shared" si="123"/>
        <v>78.052099533437016</v>
      </c>
      <c r="Z461" s="52">
        <f t="shared" si="124"/>
        <v>87.688916876574311</v>
      </c>
      <c r="AA461" s="52">
        <f t="shared" si="125"/>
        <v>-3.2410164100113192</v>
      </c>
      <c r="AB461" s="52">
        <f t="shared" si="126"/>
        <v>-3.2410164100113263</v>
      </c>
      <c r="AC461" s="52">
        <f t="shared" si="127"/>
        <v>-3.2410164100113263</v>
      </c>
      <c r="AD461" s="42" t="s">
        <v>477</v>
      </c>
      <c r="AE461" s="42" t="s">
        <v>482</v>
      </c>
      <c r="AF461">
        <v>1.74</v>
      </c>
      <c r="AG461">
        <v>2.1800000000000002</v>
      </c>
    </row>
    <row r="462" spans="1:33" ht="15" x14ac:dyDescent="0.25">
      <c r="A462">
        <v>2.38</v>
      </c>
      <c r="B462">
        <v>3.44</v>
      </c>
      <c r="C462">
        <v>3.16</v>
      </c>
      <c r="D462" s="45">
        <f t="shared" si="128"/>
        <v>2.7321437848027097E-2</v>
      </c>
      <c r="E462" s="46">
        <f>IF(OR($A462="",$B462="",$C462=""),"",A462*'MPTO_working_3-way'!$I461)</f>
        <v>2.4450250220783043</v>
      </c>
      <c r="F462" s="47">
        <f>IF(OR($A462="",$B462="",$C462=""),"",B462*'MPTO_working_3-way'!$I461)</f>
        <v>3.5339857461972133</v>
      </c>
      <c r="G462" s="48">
        <f>IF(OR($A462="",$B462="",$C462=""),"",C462*'MPTO_working_3-way'!$I461)</f>
        <v>3.246335743599766</v>
      </c>
      <c r="H462" s="46">
        <f>IF(OR($A462="",$B462="",$C462=""),"",'MPTO_working_3-way'!E461)</f>
        <v>2.4327294282610721</v>
      </c>
      <c r="I462" s="47">
        <f>IF(OR($A462="",$B462="",$C462=""),"",'MPTO_working_3-way'!F461)</f>
        <v>3.5512558090502591</v>
      </c>
      <c r="J462" s="48">
        <f>IF(OR($A462="",$B462="",$C462=""),"",'MPTO_working_3-way'!G461)</f>
        <v>3.2536349990140336</v>
      </c>
      <c r="K462" s="46">
        <f>IF(OR($A462="",$B462="",$C462=""),"",'OddsRatio_working_3-way'!H461)</f>
        <v>2.4381596274598247</v>
      </c>
      <c r="L462" s="47">
        <f>IF(OR($A462="",$B462="",$C462=""),"",'OddsRatio_working_3-way'!I461)</f>
        <v>3.5428329644941829</v>
      </c>
      <c r="M462" s="48">
        <f>IF(OR($A462="",$B462="",$C462=""),"",'OddsRatio_working_3-way'!J461)</f>
        <v>3.2510324603718996</v>
      </c>
      <c r="N462" s="49">
        <f t="shared" si="129"/>
        <v>40.899376937663668</v>
      </c>
      <c r="O462" s="50">
        <f t="shared" si="130"/>
        <v>28.296661951057999</v>
      </c>
      <c r="P462" s="50">
        <f t="shared" si="131"/>
        <v>30.803961111278326</v>
      </c>
      <c r="Q462" t="s">
        <v>209</v>
      </c>
      <c r="R462" t="s">
        <v>47</v>
      </c>
      <c r="S462" t="s">
        <v>515</v>
      </c>
      <c r="T462" s="52">
        <v>100</v>
      </c>
      <c r="U462" s="52">
        <f t="shared" si="119"/>
        <v>57.983193277310924</v>
      </c>
      <c r="V462" s="52">
        <f t="shared" si="120"/>
        <v>70.930232558139537</v>
      </c>
      <c r="W462" s="52">
        <f t="shared" si="121"/>
        <v>68.35443037974683</v>
      </c>
      <c r="X462" s="52">
        <f t="shared" si="122"/>
        <v>60.715337062113626</v>
      </c>
      <c r="Y462" s="52">
        <f t="shared" si="123"/>
        <v>73.662376342942238</v>
      </c>
      <c r="Z462" s="52">
        <f t="shared" si="124"/>
        <v>71.086574164549546</v>
      </c>
      <c r="AA462" s="52">
        <f t="shared" si="125"/>
        <v>-2.7321437848027017</v>
      </c>
      <c r="AB462" s="52">
        <f t="shared" si="126"/>
        <v>-2.7321437848027017</v>
      </c>
      <c r="AC462" s="52">
        <f t="shared" si="127"/>
        <v>-2.7321437848027159</v>
      </c>
      <c r="AD462" s="42" t="s">
        <v>479</v>
      </c>
      <c r="AF462">
        <v>2.08</v>
      </c>
      <c r="AG462">
        <v>1.83</v>
      </c>
    </row>
    <row r="463" spans="1:33" ht="15" x14ac:dyDescent="0.25">
      <c r="A463">
        <v>3.31</v>
      </c>
      <c r="B463">
        <v>3.38</v>
      </c>
      <c r="C463">
        <v>2.3199999999999998</v>
      </c>
      <c r="D463" s="45">
        <f t="shared" si="128"/>
        <v>2.9007274549678774E-2</v>
      </c>
      <c r="E463" s="46">
        <f>IF(OR($A463="",$B463="",$C463=""),"",A463*'MPTO_working_3-way'!$I462)</f>
        <v>3.4060140787594366</v>
      </c>
      <c r="F463" s="47">
        <f>IF(OR($A463="",$B463="",$C463=""),"",B463*'MPTO_working_3-way'!$I462)</f>
        <v>3.478044587977914</v>
      </c>
      <c r="G463" s="48">
        <f>IF(OR($A463="",$B463="",$C463=""),"",C463*'MPTO_working_3-way'!$I462)</f>
        <v>2.3872968769552547</v>
      </c>
      <c r="H463" s="46">
        <f>IF(OR($A463="",$B463="",$C463=""),"",'MPTO_working_3-way'!E462)</f>
        <v>3.4194380652362013</v>
      </c>
      <c r="I463" s="47">
        <f>IF(OR($A463="",$B463="",$C463=""),"",'MPTO_working_3-way'!F462)</f>
        <v>3.4941956578631364</v>
      </c>
      <c r="J463" s="48">
        <f>IF(OR($A463="",$B463="",$C463=""),"",'MPTO_working_3-way'!G462)</f>
        <v>2.3732371494780202</v>
      </c>
      <c r="K463" s="46">
        <f>IF(OR($A463="",$B463="",$C463=""),"",'OddsRatio_working_3-way'!H462)</f>
        <v>3.4138066770632105</v>
      </c>
      <c r="L463" s="47">
        <f>IF(OR($A463="",$B463="",$C463=""),"",'OddsRatio_working_3-way'!I462)</f>
        <v>3.4869523339439135</v>
      </c>
      <c r="M463" s="48">
        <f>IF(OR($A463="",$B463="",$C463=""),"",'OddsRatio_working_3-way'!J462)</f>
        <v>2.3793181011789772</v>
      </c>
      <c r="N463" s="49">
        <f t="shared" si="129"/>
        <v>29.359831664707247</v>
      </c>
      <c r="O463" s="50">
        <f t="shared" si="130"/>
        <v>28.751787813663015</v>
      </c>
      <c r="P463" s="50">
        <f t="shared" si="131"/>
        <v>41.888380521629735</v>
      </c>
      <c r="Q463" t="s">
        <v>46</v>
      </c>
      <c r="R463" t="s">
        <v>37</v>
      </c>
      <c r="S463" t="s">
        <v>515</v>
      </c>
      <c r="T463" s="52">
        <v>100</v>
      </c>
      <c r="U463" s="52">
        <f t="shared" si="119"/>
        <v>69.78851963746223</v>
      </c>
      <c r="V463" s="52">
        <f t="shared" si="120"/>
        <v>70.414201183431956</v>
      </c>
      <c r="W463" s="52">
        <f t="shared" si="121"/>
        <v>56.896551724137922</v>
      </c>
      <c r="X463" s="52">
        <f t="shared" si="122"/>
        <v>72.689247092430122</v>
      </c>
      <c r="Y463" s="52">
        <f t="shared" si="123"/>
        <v>73.314928638399834</v>
      </c>
      <c r="Z463" s="52">
        <f t="shared" si="124"/>
        <v>59.797279179105814</v>
      </c>
      <c r="AA463" s="52">
        <f t="shared" si="125"/>
        <v>-2.9007274549678925</v>
      </c>
      <c r="AB463" s="52">
        <f t="shared" si="126"/>
        <v>-2.9007274549678783</v>
      </c>
      <c r="AC463" s="52">
        <f t="shared" si="127"/>
        <v>-2.9007274549678925</v>
      </c>
      <c r="AD463" s="42" t="s">
        <v>481</v>
      </c>
      <c r="AF463">
        <v>1.94</v>
      </c>
      <c r="AG463">
        <v>1.94</v>
      </c>
    </row>
    <row r="464" spans="1:33" ht="15" x14ac:dyDescent="0.25">
      <c r="A464">
        <v>2.2599999999999998</v>
      </c>
      <c r="B464">
        <v>3.52</v>
      </c>
      <c r="C464">
        <v>3.37</v>
      </c>
      <c r="D464" s="45">
        <f t="shared" si="128"/>
        <v>2.3304690241614301E-2</v>
      </c>
      <c r="E464" s="46">
        <f>IF(OR($A464="",$B464="",$C464=""),"",A464*'MPTO_working_3-way'!$I463)</f>
        <v>2.3126685999460479</v>
      </c>
      <c r="F464" s="47">
        <f>IF(OR($A464="",$B464="",$C464=""),"",B464*'MPTO_working_3-way'!$I463)</f>
        <v>3.6020325096504822</v>
      </c>
      <c r="G464" s="48">
        <f>IF(OR($A464="",$B464="",$C464=""),"",C464*'MPTO_working_3-way'!$I463)</f>
        <v>3.4485368061142405</v>
      </c>
      <c r="H464" s="46">
        <f>IF(OR($A464="",$B464="",$C464=""),"",'MPTO_working_3-way'!E463)</f>
        <v>2.3003860373067955</v>
      </c>
      <c r="I464" s="47">
        <f>IF(OR($A464="",$B464="",$C464=""),"",'MPTO_working_3-way'!F463)</f>
        <v>3.6189573855516501</v>
      </c>
      <c r="J464" s="48">
        <f>IF(OR($A464="",$B464="",$C464=""),"",'MPTO_working_3-way'!G463)</f>
        <v>3.4605946845946605</v>
      </c>
      <c r="K464" s="46">
        <f>IF(OR($A464="",$B464="",$C464=""),"",'OddsRatio_working_3-way'!H463)</f>
        <v>2.3056277154262452</v>
      </c>
      <c r="L464" s="47">
        <f>IF(OR($A464="",$B464="",$C464=""),"",'OddsRatio_working_3-way'!I463)</f>
        <v>3.6112554308524909</v>
      </c>
      <c r="M464" s="48">
        <f>IF(OR($A464="",$B464="",$C464=""),"",'OddsRatio_working_3-way'!J463)</f>
        <v>3.4558235599684144</v>
      </c>
      <c r="N464" s="49">
        <f t="shared" si="129"/>
        <v>43.24009069104536</v>
      </c>
      <c r="O464" s="50">
        <f t="shared" si="130"/>
        <v>27.762103682318891</v>
      </c>
      <c r="P464" s="50">
        <f t="shared" si="131"/>
        <v>28.997805626635749</v>
      </c>
      <c r="Q464" t="s">
        <v>235</v>
      </c>
      <c r="R464" t="s">
        <v>440</v>
      </c>
      <c r="S464" t="s">
        <v>515</v>
      </c>
      <c r="T464" s="52">
        <v>100</v>
      </c>
      <c r="U464" s="52">
        <f t="shared" si="119"/>
        <v>55.752212389380524</v>
      </c>
      <c r="V464" s="52">
        <f t="shared" si="120"/>
        <v>71.590909090909093</v>
      </c>
      <c r="W464" s="52">
        <f t="shared" si="121"/>
        <v>70.326409495548958</v>
      </c>
      <c r="X464" s="52">
        <f t="shared" si="122"/>
        <v>58.082681413541948</v>
      </c>
      <c r="Y464" s="52">
        <f t="shared" si="123"/>
        <v>73.92137811507051</v>
      </c>
      <c r="Z464" s="52">
        <f t="shared" si="124"/>
        <v>72.656878519710389</v>
      </c>
      <c r="AA464" s="52">
        <f t="shared" si="125"/>
        <v>-2.3304690241614239</v>
      </c>
      <c r="AB464" s="52">
        <f t="shared" si="126"/>
        <v>-2.3304690241614168</v>
      </c>
      <c r="AC464" s="52">
        <f t="shared" si="127"/>
        <v>-2.330469024161431</v>
      </c>
      <c r="AF464">
        <v>2.11</v>
      </c>
      <c r="AG464">
        <v>1.8</v>
      </c>
    </row>
    <row r="465" spans="1:35" ht="15" x14ac:dyDescent="0.25">
      <c r="A465">
        <v>6.49</v>
      </c>
      <c r="B465">
        <v>4.32</v>
      </c>
      <c r="C465">
        <v>1.56</v>
      </c>
      <c r="D465" s="45">
        <f t="shared" si="128"/>
        <v>2.6590327437785E-2</v>
      </c>
      <c r="E465" s="46">
        <f>IF(OR($A465="",$B465="",$C465=""),"",A465*'MPTO_working_3-way'!$I464)</f>
        <v>6.6625712250712246</v>
      </c>
      <c r="F465" s="47">
        <f>IF(OR($A465="",$B465="",$C465=""),"",B465*'MPTO_working_3-way'!$I464)</f>
        <v>4.4348702145312311</v>
      </c>
      <c r="G465" s="48">
        <f>IF(OR($A465="",$B465="",$C465=""),"",C465*'MPTO_working_3-way'!$I464)</f>
        <v>1.6014809108029446</v>
      </c>
      <c r="H465" s="46">
        <f>IF(OR($A465="",$B465="",$C465=""),"",'MPTO_working_3-way'!E464)</f>
        <v>6.886115106645069</v>
      </c>
      <c r="I465" s="47">
        <f>IF(OR($A465="",$B465="",$C465=""),"",'MPTO_working_3-way'!F464)</f>
        <v>4.4919989614589531</v>
      </c>
      <c r="J465" s="48">
        <f>IF(OR($A465="",$B465="",$C465=""),"",'MPTO_working_3-way'!G464)</f>
        <v>1.5818725040811401</v>
      </c>
      <c r="K465" s="46">
        <f>IF(OR($A465="",$B465="",$C465=""),"",'OddsRatio_working_3-way'!H464)</f>
        <v>6.7695837273233508</v>
      </c>
      <c r="L465" s="47">
        <f>IF(OR($A465="",$B465="",$C465=""),"",'OddsRatio_working_3-way'!I464)</f>
        <v>4.4890743123339751</v>
      </c>
      <c r="M465" s="48">
        <f>IF(OR($A465="",$B465="",$C465=""),"",'OddsRatio_working_3-way'!J464)</f>
        <v>1.5885185587069357</v>
      </c>
      <c r="N465" s="49">
        <f t="shared" si="129"/>
        <v>15.009220407836011</v>
      </c>
      <c r="O465" s="50">
        <f t="shared" si="130"/>
        <v>22.548574177512897</v>
      </c>
      <c r="P465" s="50">
        <f t="shared" si="131"/>
        <v>62.442205414651099</v>
      </c>
      <c r="Q465" t="s">
        <v>439</v>
      </c>
      <c r="R465" t="s">
        <v>442</v>
      </c>
      <c r="S465" t="s">
        <v>515</v>
      </c>
      <c r="T465" s="52">
        <v>100</v>
      </c>
      <c r="U465" s="52">
        <f t="shared" si="119"/>
        <v>84.591679506933744</v>
      </c>
      <c r="V465" s="52">
        <f t="shared" si="120"/>
        <v>76.851851851851848</v>
      </c>
      <c r="W465" s="52">
        <f t="shared" si="121"/>
        <v>35.897435897435898</v>
      </c>
      <c r="X465" s="52">
        <f t="shared" si="122"/>
        <v>87.25071225071224</v>
      </c>
      <c r="Y465" s="52">
        <f t="shared" si="123"/>
        <v>79.510884595630344</v>
      </c>
      <c r="Z465" s="52">
        <f t="shared" si="124"/>
        <v>38.556468641214401</v>
      </c>
      <c r="AA465" s="52">
        <f t="shared" si="125"/>
        <v>-2.6590327437784964</v>
      </c>
      <c r="AB465" s="52">
        <f t="shared" si="126"/>
        <v>-2.6590327437784964</v>
      </c>
      <c r="AC465" s="52">
        <f t="shared" si="127"/>
        <v>-2.6590327437785035</v>
      </c>
      <c r="AF465">
        <v>1.99</v>
      </c>
      <c r="AG465">
        <v>1.91</v>
      </c>
    </row>
    <row r="466" spans="1:35" ht="15" x14ac:dyDescent="0.25">
      <c r="A466">
        <v>1.7</v>
      </c>
      <c r="B466">
        <v>3.99</v>
      </c>
      <c r="C466">
        <v>5.4</v>
      </c>
      <c r="D466" s="45">
        <f t="shared" si="128"/>
        <v>2.4047045718872395E-2</v>
      </c>
      <c r="E466" s="46">
        <f>IF(OR($A466="",$B466="",$C466=""),"",A466*'MPTO_working_3-way'!$I465)</f>
        <v>1.7408799777220829</v>
      </c>
      <c r="F466" s="47">
        <f>IF(OR($A466="",$B466="",$C466=""),"",B466*'MPTO_working_3-way'!$I465)</f>
        <v>4.0859477124183012</v>
      </c>
      <c r="G466" s="48">
        <f>IF(OR($A466="",$B466="",$C466=""),"",C466*'MPTO_working_3-way'!$I465)</f>
        <v>5.5298540468819111</v>
      </c>
      <c r="H466" s="46">
        <f>IF(OR($A466="",$B466="",$C466=""),"",'MPTO_working_3-way'!E465)</f>
        <v>1.7234853475372194</v>
      </c>
      <c r="I466" s="47">
        <f>IF(OR($A466="",$B466="",$C466=""),"",'MPTO_working_3-way'!F465)</f>
        <v>4.1218266114512074</v>
      </c>
      <c r="J466" s="48">
        <f>IF(OR($A466="",$B466="",$C466=""),"",'MPTO_working_3-way'!G465)</f>
        <v>5.6443122630751699</v>
      </c>
      <c r="K466" s="46">
        <f>IF(OR($A466="",$B466="",$C466=""),"",'OddsRatio_working_3-way'!H465)</f>
        <v>1.7297449802359761</v>
      </c>
      <c r="L466" s="47">
        <f>IF(OR($A466="",$B466="",$C466=""),"",'OddsRatio_working_3-way'!I465)</f>
        <v>4.1170535584365249</v>
      </c>
      <c r="M466" s="48">
        <f>IF(OR($A466="",$B466="",$C466=""),"",'OddsRatio_working_3-way'!J465)</f>
        <v>5.5869684471975622</v>
      </c>
      <c r="N466" s="49">
        <f t="shared" si="129"/>
        <v>57.442213868671523</v>
      </c>
      <c r="O466" s="50">
        <f t="shared" si="130"/>
        <v>24.474126209709667</v>
      </c>
      <c r="P466" s="50">
        <f t="shared" si="131"/>
        <v>18.083659921618811</v>
      </c>
      <c r="Q466" t="s">
        <v>335</v>
      </c>
      <c r="R466" t="s">
        <v>441</v>
      </c>
      <c r="S466" t="s">
        <v>515</v>
      </c>
      <c r="T466" s="52">
        <v>100</v>
      </c>
      <c r="U466" s="52">
        <f t="shared" si="119"/>
        <v>41.176470588235297</v>
      </c>
      <c r="V466" s="52">
        <f t="shared" si="120"/>
        <v>74.937343358395992</v>
      </c>
      <c r="W466" s="52">
        <f t="shared" si="121"/>
        <v>81.481481481481481</v>
      </c>
      <c r="X466" s="52">
        <f t="shared" si="122"/>
        <v>43.581175160122527</v>
      </c>
      <c r="Y466" s="52">
        <f t="shared" si="123"/>
        <v>77.342047930283229</v>
      </c>
      <c r="Z466" s="52">
        <f t="shared" si="124"/>
        <v>83.886186053368718</v>
      </c>
      <c r="AA466" s="52">
        <f t="shared" si="125"/>
        <v>-2.4047045718872297</v>
      </c>
      <c r="AB466" s="52">
        <f t="shared" si="126"/>
        <v>-2.4047045718872369</v>
      </c>
      <c r="AC466" s="52">
        <f t="shared" si="127"/>
        <v>-2.4047045718872369</v>
      </c>
      <c r="AF466">
        <v>2.1</v>
      </c>
      <c r="AG466">
        <v>1.81</v>
      </c>
    </row>
    <row r="467" spans="1:35" ht="15" x14ac:dyDescent="0.25">
      <c r="A467">
        <v>3.47</v>
      </c>
      <c r="B467">
        <v>3.64</v>
      </c>
      <c r="C467">
        <v>2.17</v>
      </c>
      <c r="D467" s="45">
        <f t="shared" si="128"/>
        <v>2.3739205853178014E-2</v>
      </c>
      <c r="E467" s="46">
        <f>IF(OR($A467="",$B467="",$C467=""),"",A467*'MPTO_working_3-way'!$I466)</f>
        <v>3.5523750443105278</v>
      </c>
      <c r="F467" s="47">
        <f>IF(OR($A467="",$B467="",$C467=""),"",B467*'MPTO_working_3-way'!$I466)</f>
        <v>3.7264107093055681</v>
      </c>
      <c r="G467" s="48">
        <f>IF(OR($A467="",$B467="",$C467=""),"",C467*'MPTO_working_3-way'!$I466)</f>
        <v>2.2215140767013963</v>
      </c>
      <c r="H467" s="46">
        <f>IF(OR($A467="",$B467="",$C467=""),"",'MPTO_working_3-way'!E466)</f>
        <v>3.5679705781581452</v>
      </c>
      <c r="I467" s="47">
        <f>IF(OR($A467="",$B467="",$C467=""),"",'MPTO_working_3-way'!F466)</f>
        <v>3.7479544680085297</v>
      </c>
      <c r="J467" s="48">
        <f>IF(OR($A467="",$B467="",$C467=""),"",'MPTO_working_3-way'!G466)</f>
        <v>2.2079128642123447</v>
      </c>
      <c r="K467" s="46">
        <f>IF(OR($A467="",$B467="",$C467=""),"",'OddsRatio_working_3-way'!H466)</f>
        <v>3.5619890303070534</v>
      </c>
      <c r="L467" s="47">
        <f>IF(OR($A467="",$B467="",$C467=""),"",'OddsRatio_working_3-way'!I466)</f>
        <v>3.7383202591136118</v>
      </c>
      <c r="M467" s="48">
        <f>IF(OR($A467="",$B467="",$C467=""),"",'OddsRatio_working_3-way'!J466)</f>
        <v>2.2135737511980782</v>
      </c>
      <c r="N467" s="49">
        <f t="shared" si="129"/>
        <v>28.150180865660474</v>
      </c>
      <c r="O467" s="50">
        <f t="shared" si="130"/>
        <v>26.83547461644007</v>
      </c>
      <c r="P467" s="50">
        <f t="shared" si="131"/>
        <v>45.014344517899467</v>
      </c>
      <c r="Q467" t="s">
        <v>437</v>
      </c>
      <c r="R467" t="s">
        <v>432</v>
      </c>
      <c r="S467" t="s">
        <v>515</v>
      </c>
      <c r="T467" s="52">
        <v>100</v>
      </c>
      <c r="U467" s="52">
        <f t="shared" si="119"/>
        <v>71.181556195965413</v>
      </c>
      <c r="V467" s="52">
        <f t="shared" si="120"/>
        <v>72.527472527472526</v>
      </c>
      <c r="W467" s="52">
        <f t="shared" si="121"/>
        <v>53.917050691244242</v>
      </c>
      <c r="X467" s="52">
        <f t="shared" si="122"/>
        <v>73.555476781283218</v>
      </c>
      <c r="Y467" s="52">
        <f t="shared" si="123"/>
        <v>74.901393112790345</v>
      </c>
      <c r="Z467" s="52">
        <f t="shared" si="124"/>
        <v>56.290971276562054</v>
      </c>
      <c r="AA467" s="52">
        <f t="shared" si="125"/>
        <v>-2.3739205853178049</v>
      </c>
      <c r="AB467" s="52">
        <f t="shared" si="126"/>
        <v>-2.3739205853178191</v>
      </c>
      <c r="AC467" s="52">
        <f t="shared" si="127"/>
        <v>-2.373920585317812</v>
      </c>
      <c r="AF467">
        <v>1.98</v>
      </c>
      <c r="AG467">
        <v>1.92</v>
      </c>
    </row>
    <row r="468" spans="1:35" ht="15" x14ac:dyDescent="0.25">
      <c r="A468">
        <v>2.54</v>
      </c>
      <c r="B468">
        <v>3.31</v>
      </c>
      <c r="C468">
        <v>3.07</v>
      </c>
      <c r="D468" s="45">
        <f t="shared" si="128"/>
        <v>2.1548490049753788E-2</v>
      </c>
      <c r="E468" s="46">
        <f>IF(OR($A468="",$B468="",$C468=""),"",A468*'MPTO_working_3-way'!$I467)</f>
        <v>2.5947331647263745</v>
      </c>
      <c r="F468" s="47">
        <f>IF(OR($A468="",$B468="",$C468=""),"",B468*'MPTO_working_3-way'!$I467)</f>
        <v>3.3813255020646853</v>
      </c>
      <c r="G468" s="48">
        <f>IF(OR($A468="",$B468="",$C468=""),"",C468*'MPTO_working_3-way'!$I467)</f>
        <v>3.1361538644527438</v>
      </c>
      <c r="H468" s="46">
        <f>IF(OR($A468="",$B468="",$C468=""),"",'MPTO_working_3-way'!E467)</f>
        <v>2.5872019162202924</v>
      </c>
      <c r="I468" s="47">
        <f>IF(OR($A468="",$B468="",$C468=""),"",'MPTO_working_3-way'!F467)</f>
        <v>3.3906123766914167</v>
      </c>
      <c r="J468" s="48">
        <f>IF(OR($A468="",$B468="",$C468=""),"",'MPTO_working_3-way'!G467)</f>
        <v>3.1392239314833872</v>
      </c>
      <c r="K468" s="46">
        <f>IF(OR($A468="",$B468="",$C468=""),"",'OddsRatio_working_3-way'!H467)</f>
        <v>2.590663113319271</v>
      </c>
      <c r="L468" s="47">
        <f>IF(OR($A468="",$B468="",$C468=""),"",'OddsRatio_working_3-way'!I467)</f>
        <v>3.3859946699789059</v>
      </c>
      <c r="M468" s="48">
        <f>IF(OR($A468="",$B468="",$C468=""),"",'OddsRatio_working_3-way'!J467)</f>
        <v>3.1380991198512276</v>
      </c>
      <c r="N468" s="49">
        <f t="shared" si="129"/>
        <v>38.539608372618702</v>
      </c>
      <c r="O468" s="50">
        <f t="shared" si="130"/>
        <v>29.574200986843351</v>
      </c>
      <c r="P468" s="50">
        <f t="shared" si="131"/>
        <v>31.886190640537947</v>
      </c>
      <c r="Q468" t="s">
        <v>435</v>
      </c>
      <c r="R468" t="s">
        <v>438</v>
      </c>
      <c r="S468" t="s">
        <v>515</v>
      </c>
      <c r="T468" s="52">
        <v>100</v>
      </c>
      <c r="U468" s="52">
        <f t="shared" si="119"/>
        <v>60.629921259842511</v>
      </c>
      <c r="V468" s="52">
        <f t="shared" si="120"/>
        <v>69.78851963746223</v>
      </c>
      <c r="W468" s="52">
        <f t="shared" si="121"/>
        <v>67.426710097719877</v>
      </c>
      <c r="X468" s="52">
        <f t="shared" si="122"/>
        <v>62.784770264817901</v>
      </c>
      <c r="Y468" s="52">
        <f t="shared" si="123"/>
        <v>71.943368642437605</v>
      </c>
      <c r="Z468" s="52">
        <f t="shared" si="124"/>
        <v>69.581559102695238</v>
      </c>
      <c r="AA468" s="52">
        <f t="shared" si="125"/>
        <v>-2.1548490049753894</v>
      </c>
      <c r="AB468" s="52">
        <f t="shared" si="126"/>
        <v>-2.1548490049753752</v>
      </c>
      <c r="AC468" s="52">
        <f t="shared" si="127"/>
        <v>-2.154849004975361</v>
      </c>
      <c r="AF468">
        <v>2.2599999999999998</v>
      </c>
      <c r="AG468">
        <v>1.7</v>
      </c>
    </row>
    <row r="469" spans="1:35" ht="15" x14ac:dyDescent="0.25">
      <c r="A469">
        <v>2.27</v>
      </c>
      <c r="B469">
        <v>3.38</v>
      </c>
      <c r="C469">
        <v>3.49</v>
      </c>
      <c r="D469" s="45">
        <f t="shared" si="128"/>
        <v>2.2919573816312155E-2</v>
      </c>
      <c r="E469" s="46">
        <f>IF(OR($A469="",$B469="",$C469=""),"",A469*'MPTO_working_3-way'!$I468)</f>
        <v>2.3220274325630288</v>
      </c>
      <c r="F469" s="47">
        <f>IF(OR($A469="",$B469="",$C469=""),"",B469*'MPTO_working_3-way'!$I468)</f>
        <v>3.4574681594991348</v>
      </c>
      <c r="G469" s="48">
        <f>IF(OR($A469="",$B469="",$C469=""),"",C469*'MPTO_working_3-way'!$I468)</f>
        <v>3.5699893126189295</v>
      </c>
      <c r="H469" s="46">
        <f>IF(OR($A469="",$B469="",$C469=""),"",'MPTO_working_3-way'!E468)</f>
        <v>2.3100622018069714</v>
      </c>
      <c r="I469" s="47">
        <f>IF(OR($A469="",$B469="",$C469=""),"",'MPTO_working_3-way'!F468)</f>
        <v>3.4695943631745689</v>
      </c>
      <c r="J469" s="48">
        <f>IF(OR($A469="",$B469="",$C469=""),"",'MPTO_working_3-way'!G468)</f>
        <v>3.5856033148256872</v>
      </c>
      <c r="K469" s="46">
        <f>IF(OR($A469="",$B469="",$C469=""),"",'OddsRatio_working_3-way'!H468)</f>
        <v>2.3151803014373651</v>
      </c>
      <c r="L469" s="47">
        <f>IF(OR($A469="",$B469="",$C469=""),"",'OddsRatio_working_3-way'!I468)</f>
        <v>3.4646685963944321</v>
      </c>
      <c r="M469" s="48">
        <f>IF(OR($A469="",$B469="",$C469=""),"",'OddsRatio_working_3-way'!J468)</f>
        <v>3.5785818508496376</v>
      </c>
      <c r="N469" s="49">
        <f t="shared" si="129"/>
        <v>43.065813348131329</v>
      </c>
      <c r="O469" s="50">
        <f t="shared" si="130"/>
        <v>28.922898313685835</v>
      </c>
      <c r="P469" s="50">
        <f t="shared" si="131"/>
        <v>28.011288338182844</v>
      </c>
      <c r="Q469" t="s">
        <v>443</v>
      </c>
      <c r="R469" t="s">
        <v>234</v>
      </c>
      <c r="S469" t="s">
        <v>515</v>
      </c>
      <c r="T469" s="52">
        <v>100</v>
      </c>
      <c r="U469" s="52">
        <f t="shared" si="119"/>
        <v>55.947136563876647</v>
      </c>
      <c r="V469" s="52">
        <f t="shared" si="120"/>
        <v>70.414201183431956</v>
      </c>
      <c r="W469" s="52">
        <f t="shared" si="121"/>
        <v>71.346704871060169</v>
      </c>
      <c r="X469" s="52">
        <f t="shared" si="122"/>
        <v>58.239093945507882</v>
      </c>
      <c r="Y469" s="52">
        <f t="shared" si="123"/>
        <v>72.706158565063177</v>
      </c>
      <c r="Z469" s="52">
        <f t="shared" si="124"/>
        <v>73.638662252691404</v>
      </c>
      <c r="AA469" s="52">
        <f t="shared" si="125"/>
        <v>-2.2919573816312351</v>
      </c>
      <c r="AB469" s="52">
        <f t="shared" si="126"/>
        <v>-2.2919573816312209</v>
      </c>
      <c r="AC469" s="52">
        <f t="shared" si="127"/>
        <v>-2.2919573816312351</v>
      </c>
      <c r="AF469">
        <v>2.2000000000000002</v>
      </c>
      <c r="AG469">
        <v>1.73</v>
      </c>
    </row>
    <row r="470" spans="1:35" ht="15" x14ac:dyDescent="0.25">
      <c r="A470">
        <v>1.32</v>
      </c>
      <c r="B470">
        <v>6.03</v>
      </c>
      <c r="C470">
        <v>9.49</v>
      </c>
      <c r="D470" s="45">
        <f t="shared" si="128"/>
        <v>2.878731482289032E-2</v>
      </c>
      <c r="E470" s="46">
        <f>IF(OR($A470="",$B470="",$C470=""),"",A470*'MPTO_working_3-way'!$I469)</f>
        <v>1.3579992555662153</v>
      </c>
      <c r="F470" s="47">
        <f>IF(OR($A470="",$B470="",$C470=""),"",B470*'MPTO_working_3-way'!$I469)</f>
        <v>6.2035875083820287</v>
      </c>
      <c r="G470" s="48">
        <f>IF(OR($A470="",$B470="",$C470=""),"",C470*'MPTO_working_3-way'!$I469)</f>
        <v>9.7631916176692286</v>
      </c>
      <c r="H470" s="46">
        <f>IF(OR($A470="",$B470="",$C470=""),"",'MPTO_working_3-way'!E469)</f>
        <v>1.3369341677046043</v>
      </c>
      <c r="I470" s="47">
        <f>IF(OR($A470="",$B470="",$C470=""),"",'MPTO_working_3-way'!F469)</f>
        <v>6.4003396721631498</v>
      </c>
      <c r="J470" s="48">
        <f>IF(OR($A470="",$B470="",$C470=""),"",'MPTO_working_3-way'!G469)</f>
        <v>10.440777644839473</v>
      </c>
      <c r="K470" s="46">
        <f>IF(OR($A470="",$B470="",$C470=""),"",'OddsRatio_working_3-way'!H469)</f>
        <v>1.343055392818443</v>
      </c>
      <c r="L470" s="47">
        <f>IF(OR($A470="",$B470="",$C470=""),"",'OddsRatio_working_3-way'!I469)</f>
        <v>6.392401955864897</v>
      </c>
      <c r="M470" s="48">
        <f>IF(OR($A470="",$B470="",$C470=""),"",'OddsRatio_working_3-way'!J469)</f>
        <v>10.10168839071431</v>
      </c>
      <c r="N470" s="49">
        <f t="shared" si="129"/>
        <v>73.637742870709587</v>
      </c>
      <c r="O470" s="50">
        <f t="shared" si="130"/>
        <v>16.119704907021003</v>
      </c>
      <c r="P470" s="50">
        <f t="shared" si="131"/>
        <v>10.242552222269406</v>
      </c>
      <c r="Q470" t="s">
        <v>445</v>
      </c>
      <c r="R470" t="s">
        <v>434</v>
      </c>
      <c r="S470" t="s">
        <v>515</v>
      </c>
      <c r="T470" s="52">
        <v>100</v>
      </c>
      <c r="U470" s="52">
        <f t="shared" si="119"/>
        <v>24.242424242424242</v>
      </c>
      <c r="V470" s="52">
        <f t="shared" si="120"/>
        <v>83.41625207296849</v>
      </c>
      <c r="W470" s="52">
        <f t="shared" si="121"/>
        <v>89.462592202318234</v>
      </c>
      <c r="X470" s="52">
        <f t="shared" si="122"/>
        <v>27.12115572471328</v>
      </c>
      <c r="Y470" s="52">
        <f t="shared" si="123"/>
        <v>86.294983555257531</v>
      </c>
      <c r="Z470" s="52">
        <f t="shared" si="124"/>
        <v>92.341323684607275</v>
      </c>
      <c r="AA470" s="52">
        <f t="shared" si="125"/>
        <v>-2.8787314822890373</v>
      </c>
      <c r="AB470" s="52">
        <f t="shared" si="126"/>
        <v>-2.8787314822890409</v>
      </c>
      <c r="AC470" s="52">
        <f t="shared" si="127"/>
        <v>-2.8787314822890409</v>
      </c>
      <c r="AF470">
        <v>1.47</v>
      </c>
      <c r="AG470">
        <v>2.85</v>
      </c>
    </row>
    <row r="471" spans="1:35" ht="15" x14ac:dyDescent="0.25">
      <c r="A471">
        <v>1.68</v>
      </c>
      <c r="B471">
        <v>4.3600000000000003</v>
      </c>
      <c r="C471">
        <v>5.05</v>
      </c>
      <c r="D471" s="45">
        <f t="shared" si="128"/>
        <v>2.2615695383430889E-2</v>
      </c>
      <c r="E471" s="46">
        <f>IF(OR($A471="",$B471="",$C471=""),"",A471*'MPTO_working_3-way'!$I470)</f>
        <v>1.7179943682441638</v>
      </c>
      <c r="F471" s="47">
        <f>IF(OR($A471="",$B471="",$C471=""),"",B471*'MPTO_working_3-way'!$I470)</f>
        <v>4.458604431871759</v>
      </c>
      <c r="G471" s="48">
        <f>IF(OR($A471="",$B471="",$C471=""),"",C471*'MPTO_working_3-way'!$I470)</f>
        <v>5.1642092616863255</v>
      </c>
      <c r="H471" s="46">
        <f>IF(OR($A471="",$B471="",$C471=""),"",'MPTO_working_3-way'!E470)</f>
        <v>1.7015497695095054</v>
      </c>
      <c r="I471" s="47">
        <f>IF(OR($A471="",$B471="",$C471=""),"",'MPTO_working_3-way'!F470)</f>
        <v>4.5081753566054488</v>
      </c>
      <c r="J471" s="48">
        <f>IF(OR($A471="",$B471="",$C471=""),"",'MPTO_working_3-way'!G470)</f>
        <v>5.2498609129409628</v>
      </c>
      <c r="K471" s="46">
        <f>IF(OR($A471="",$B471="",$C471=""),"",'OddsRatio_working_3-way'!H470)</f>
        <v>1.7073468502364963</v>
      </c>
      <c r="L471" s="47">
        <f>IF(OR($A471="",$B471="",$C471=""),"",'OddsRatio_working_3-way'!I470)</f>
        <v>4.4951256129332764</v>
      </c>
      <c r="M471" s="48">
        <f>IF(OR($A471="",$B471="",$C471=""),"",'OddsRatio_working_3-way'!J470)</f>
        <v>5.2128746227320732</v>
      </c>
      <c r="N471" s="49">
        <f t="shared" si="129"/>
        <v>58.207408504023604</v>
      </c>
      <c r="O471" s="50">
        <f t="shared" si="130"/>
        <v>22.42854272632102</v>
      </c>
      <c r="P471" s="50">
        <f t="shared" si="131"/>
        <v>19.36404876965538</v>
      </c>
      <c r="Q471" t="s">
        <v>333</v>
      </c>
      <c r="R471" t="s">
        <v>334</v>
      </c>
      <c r="S471" t="s">
        <v>515</v>
      </c>
      <c r="T471" s="52">
        <v>100</v>
      </c>
      <c r="U471" s="52">
        <f t="shared" si="119"/>
        <v>40.476190476190474</v>
      </c>
      <c r="V471" s="52">
        <f t="shared" si="120"/>
        <v>77.064220183486242</v>
      </c>
      <c r="W471" s="52">
        <f t="shared" si="121"/>
        <v>80.198019801980209</v>
      </c>
      <c r="X471" s="52">
        <f t="shared" si="122"/>
        <v>42.737760014533563</v>
      </c>
      <c r="Y471" s="52">
        <f t="shared" si="123"/>
        <v>79.325789721829338</v>
      </c>
      <c r="Z471" s="52">
        <f t="shared" si="124"/>
        <v>82.459589340323276</v>
      </c>
      <c r="AA471" s="52">
        <f t="shared" si="125"/>
        <v>-2.2615695383430889</v>
      </c>
      <c r="AB471" s="52">
        <f t="shared" si="126"/>
        <v>-2.261569538343096</v>
      </c>
      <c r="AC471" s="52">
        <f t="shared" si="127"/>
        <v>-2.2615695383430676</v>
      </c>
      <c r="AF471">
        <v>1.66</v>
      </c>
      <c r="AG471">
        <v>2.35</v>
      </c>
    </row>
    <row r="472" spans="1:35" ht="15" x14ac:dyDescent="0.25">
      <c r="A472">
        <v>1.1499999999999999</v>
      </c>
      <c r="B472">
        <v>8.11</v>
      </c>
      <c r="C472">
        <v>16.93</v>
      </c>
      <c r="D472" s="45">
        <f t="shared" si="128"/>
        <v>5.1936525082435514E-2</v>
      </c>
      <c r="E472" s="46">
        <f>IF(OR($A472="",$B472="",$C472=""),"",A472*'MPTO_working_3-way'!$I471)</f>
        <v>1.2097270038448007</v>
      </c>
      <c r="F472" s="47">
        <f>IF(OR($A472="",$B472="",$C472=""),"",B472*'MPTO_working_3-way'!$I471)</f>
        <v>8.5312052184185507</v>
      </c>
      <c r="G472" s="48">
        <f>IF(OR($A472="",$B472="",$C472=""),"",C472*'MPTO_working_3-way'!$I471)</f>
        <v>17.809285369645632</v>
      </c>
      <c r="H472" s="46">
        <f>IF(OR($A472="",$B472="",$C472=""),"",'MPTO_working_3-way'!E471)</f>
        <v>1.1733604343920911</v>
      </c>
      <c r="I472" s="47">
        <f>IF(OR($A472="",$B472="",$C472=""),"",'MPTO_working_3-way'!F471)</f>
        <v>9.4346398456257177</v>
      </c>
      <c r="J472" s="48">
        <f>IF(OR($A472="",$B472="",$C472=""),"",'MPTO_working_3-way'!G471)</f>
        <v>23.949474046639221</v>
      </c>
      <c r="K472" s="46">
        <f>IF(OR($A472="",$B472="",$C472=""),"",'OddsRatio_working_3-way'!H471)</f>
        <v>1.1813897745804458</v>
      </c>
      <c r="L472" s="47">
        <f>IF(OR($A472="",$B472="",$C472=""),"",'OddsRatio_working_3-way'!I471)</f>
        <v>9.5978753151131375</v>
      </c>
      <c r="M472" s="48">
        <f>IF(OR($A472="",$B472="",$C472=""),"",'OddsRatio_working_3-way'!J471)</f>
        <v>20.263594060443367</v>
      </c>
      <c r="N472" s="49">
        <f t="shared" si="129"/>
        <v>82.663278311698562</v>
      </c>
      <c r="O472" s="50">
        <f t="shared" si="130"/>
        <v>11.721673250117552</v>
      </c>
      <c r="P472" s="50">
        <f t="shared" si="131"/>
        <v>5.6150484381838952</v>
      </c>
      <c r="Q472" t="s">
        <v>444</v>
      </c>
      <c r="R472" t="s">
        <v>436</v>
      </c>
      <c r="S472" t="s">
        <v>515</v>
      </c>
      <c r="T472" s="52">
        <v>100</v>
      </c>
      <c r="U472" s="52">
        <f t="shared" si="119"/>
        <v>13.043478260869554</v>
      </c>
      <c r="V472" s="52">
        <f t="shared" si="120"/>
        <v>87.669543773119614</v>
      </c>
      <c r="W472" s="52">
        <f t="shared" si="121"/>
        <v>94.093325457767278</v>
      </c>
      <c r="X472" s="52">
        <f t="shared" si="122"/>
        <v>18.237130769113119</v>
      </c>
      <c r="Y472" s="52">
        <f t="shared" si="123"/>
        <v>92.863196281363173</v>
      </c>
      <c r="Z472" s="52">
        <f t="shared" si="124"/>
        <v>99.286977966010838</v>
      </c>
      <c r="AA472" s="52">
        <f t="shared" si="125"/>
        <v>-5.1936525082435647</v>
      </c>
      <c r="AB472" s="52">
        <f t="shared" si="126"/>
        <v>-5.1936525082435594</v>
      </c>
      <c r="AC472" s="52">
        <f t="shared" si="127"/>
        <v>-5.1936525082435594</v>
      </c>
      <c r="AF472">
        <v>1.32</v>
      </c>
      <c r="AG472">
        <v>3.33</v>
      </c>
    </row>
    <row r="473" spans="1:35" ht="15" x14ac:dyDescent="0.25">
      <c r="A473">
        <v>2.5499999999999998</v>
      </c>
      <c r="B473">
        <v>3.34</v>
      </c>
      <c r="C473">
        <v>3.03</v>
      </c>
      <c r="D473" s="45">
        <f t="shared" si="128"/>
        <v>2.1591063650218567E-2</v>
      </c>
      <c r="E473" s="46">
        <f>IF(OR($A473="",$B473="",$C473=""),"",A473*'MPTO_working_3-way'!$I472)</f>
        <v>2.6050572123080573</v>
      </c>
      <c r="F473" s="47">
        <f>IF(OR($A473="",$B473="",$C473=""),"",B473*'MPTO_working_3-way'!$I472)</f>
        <v>3.4121141525917298</v>
      </c>
      <c r="G473" s="48">
        <f>IF(OR($A473="",$B473="",$C473=""),"",C473*'MPTO_working_3-way'!$I472)</f>
        <v>3.0954209228601619</v>
      </c>
      <c r="H473" s="46">
        <f>IF(OR($A473="",$B473="",$C473=""),"",'MPTO_working_3-way'!E472)</f>
        <v>2.597673554804635</v>
      </c>
      <c r="I473" s="47">
        <f>IF(OR($A473="",$B473="",$C473=""),"",'MPTO_working_3-way'!F472)</f>
        <v>3.4222645697985752</v>
      </c>
      <c r="J473" s="48">
        <f>IF(OR($A473="",$B473="",$C473=""),"",'MPTO_working_3-way'!G472)</f>
        <v>3.0975481529226636</v>
      </c>
      <c r="K473" s="46">
        <f>IF(OR($A473="",$B473="",$C473=""),"",'OddsRatio_working_3-way'!H472)</f>
        <v>2.601089658924272</v>
      </c>
      <c r="L473" s="47">
        <f>IF(OR($A473="",$B473="",$C473=""),"",'OddsRatio_working_3-way'!I472)</f>
        <v>3.417128904440514</v>
      </c>
      <c r="M473" s="48">
        <f>IF(OR($A473="",$B473="",$C473=""),"",'OddsRatio_working_3-way'!J472)</f>
        <v>3.0969109726556607</v>
      </c>
      <c r="N473" s="49">
        <f t="shared" si="129"/>
        <v>38.386872859272408</v>
      </c>
      <c r="O473" s="50">
        <f t="shared" si="130"/>
        <v>29.30734305124091</v>
      </c>
      <c r="P473" s="50">
        <f t="shared" si="131"/>
        <v>32.305784089486686</v>
      </c>
      <c r="Q473" t="s">
        <v>433</v>
      </c>
      <c r="R473" t="s">
        <v>332</v>
      </c>
      <c r="S473" t="s">
        <v>515</v>
      </c>
      <c r="T473" s="52">
        <v>100</v>
      </c>
      <c r="U473" s="52">
        <f t="shared" si="119"/>
        <v>60.784313725490193</v>
      </c>
      <c r="V473" s="52">
        <f t="shared" si="120"/>
        <v>70.059880239520965</v>
      </c>
      <c r="W473" s="52">
        <f t="shared" si="121"/>
        <v>66.996699669967001</v>
      </c>
      <c r="X473" s="52">
        <f t="shared" si="122"/>
        <v>62.943420090512049</v>
      </c>
      <c r="Y473" s="52">
        <f t="shared" si="123"/>
        <v>72.218986604542806</v>
      </c>
      <c r="Z473" s="52">
        <f t="shared" si="124"/>
        <v>69.155806034988856</v>
      </c>
      <c r="AA473" s="52">
        <f t="shared" si="125"/>
        <v>-2.1591063650218558</v>
      </c>
      <c r="AB473" s="52">
        <f t="shared" si="126"/>
        <v>-2.1591063650218416</v>
      </c>
      <c r="AC473" s="52">
        <f t="shared" si="127"/>
        <v>-2.1591063650218558</v>
      </c>
      <c r="AF473">
        <v>2.2000000000000002</v>
      </c>
      <c r="AG473">
        <v>1.74</v>
      </c>
    </row>
    <row r="474" spans="1:35" ht="15" x14ac:dyDescent="0.25">
      <c r="A474">
        <v>3.95</v>
      </c>
      <c r="B474">
        <v>3.04</v>
      </c>
      <c r="C474">
        <v>2.13</v>
      </c>
      <c r="D474" s="45">
        <f t="shared" si="128"/>
        <v>5.1595493458195474E-2</v>
      </c>
      <c r="E474" s="46">
        <f>IF(OR($A474="",$B474="",$C474=""),"",A474*'MPTO_working_3-way'!$I473)</f>
        <v>4.1538021991598724</v>
      </c>
      <c r="F474" s="47">
        <f>IF(OR($A474="",$B474="",$C474=""),"",B474*'MPTO_working_3-way'!$I473)</f>
        <v>3.1968503001129145</v>
      </c>
      <c r="G474" s="48">
        <f>IF(OR($A474="",$B474="",$C474=""),"",C474*'MPTO_working_3-way'!$I473)</f>
        <v>2.2398984010659562</v>
      </c>
      <c r="H474" s="46">
        <f>IF(OR($A474="",$B474="",$C474=""),"",'MPTO_working_3-way'!E473)</f>
        <v>4.2378976181297423</v>
      </c>
      <c r="I474" s="47">
        <f>IF(OR($A474="",$B474="",$C474=""),"",'MPTO_working_3-way'!F473)</f>
        <v>3.207710097137058</v>
      </c>
      <c r="J474" s="48">
        <f>IF(OR($A474="",$B474="",$C474=""),"",'MPTO_working_3-way'!G473)</f>
        <v>2.2109949360800409</v>
      </c>
      <c r="K474" s="46">
        <f>IF(OR($A474="",$B474="",$C474=""),"",'OddsRatio_working_3-way'!H473)</f>
        <v>4.1931764336658954</v>
      </c>
      <c r="L474" s="47">
        <f>IF(OR($A474="",$B474="",$C474=""),"",'OddsRatio_working_3-way'!I473)</f>
        <v>3.208162686331669</v>
      </c>
      <c r="M474" s="48">
        <f>IF(OR($A474="",$B474="",$C474=""),"",'OddsRatio_working_3-way'!J473)</f>
        <v>2.2231489389974444</v>
      </c>
      <c r="N474" s="49">
        <f t="shared" si="129"/>
        <v>24.074328821007775</v>
      </c>
      <c r="O474" s="50">
        <f t="shared" si="130"/>
        <v>31.280789093085765</v>
      </c>
      <c r="P474" s="50">
        <f t="shared" si="131"/>
        <v>44.644882085906445</v>
      </c>
      <c r="Q474" t="s">
        <v>92</v>
      </c>
      <c r="R474" t="s">
        <v>89</v>
      </c>
      <c r="S474" t="s">
        <v>515</v>
      </c>
      <c r="T474" s="52">
        <v>100</v>
      </c>
      <c r="U474" s="52">
        <f t="shared" si="119"/>
        <v>74.683544303797461</v>
      </c>
      <c r="V474" s="52">
        <f t="shared" si="120"/>
        <v>67.10526315789474</v>
      </c>
      <c r="W474" s="52">
        <f t="shared" si="121"/>
        <v>53.051643192488264</v>
      </c>
      <c r="X474" s="52">
        <f t="shared" si="122"/>
        <v>79.843093649617003</v>
      </c>
      <c r="Y474" s="52">
        <f t="shared" si="123"/>
        <v>72.264812503714253</v>
      </c>
      <c r="Z474" s="52">
        <f t="shared" si="124"/>
        <v>58.211192538307799</v>
      </c>
      <c r="AA474" s="52">
        <f t="shared" si="125"/>
        <v>-5.1595493458195421</v>
      </c>
      <c r="AB474" s="52">
        <f t="shared" si="126"/>
        <v>-5.1595493458195136</v>
      </c>
      <c r="AC474" s="52">
        <f t="shared" si="127"/>
        <v>-5.1595493458195349</v>
      </c>
      <c r="AF474">
        <v>2.2999999999999998</v>
      </c>
      <c r="AG474">
        <v>1.62</v>
      </c>
    </row>
    <row r="475" spans="1:35" ht="15" x14ac:dyDescent="0.25">
      <c r="A475">
        <v>1.96</v>
      </c>
      <c r="B475">
        <v>3.87</v>
      </c>
      <c r="C475">
        <v>3.91</v>
      </c>
      <c r="D475" s="45">
        <f t="shared" si="128"/>
        <v>2.4356490152515287E-2</v>
      </c>
      <c r="E475" s="46">
        <f>IF(OR($A475="",$B475="",$C475=""),"",A475*'MPTO_working_3-way'!$I474)</f>
        <v>2.0077387206989301</v>
      </c>
      <c r="F475" s="47">
        <f>IF(OR($A475="",$B475="",$C475=""),"",B475*'MPTO_working_3-way'!$I474)</f>
        <v>3.9642596168902342</v>
      </c>
      <c r="G475" s="48">
        <f>IF(OR($A475="",$B475="",$C475=""),"",C475*'MPTO_working_3-way'!$I474)</f>
        <v>4.0052338764963347</v>
      </c>
      <c r="H475" s="46">
        <f>IF(OR($A475="",$B475="",$C475=""),"",'MPTO_working_3-way'!E474)</f>
        <v>1.9916936353926149</v>
      </c>
      <c r="I475" s="47">
        <f>IF(OR($A475="",$B475="",$C475=""),"",'MPTO_working_3-way'!F474)</f>
        <v>3.9955393356838051</v>
      </c>
      <c r="J475" s="48">
        <f>IF(OR($A475="",$B475="",$C475=""),"",'MPTO_working_3-way'!G474)</f>
        <v>4.03819085642996</v>
      </c>
      <c r="K475" s="46">
        <f>IF(OR($A475="",$B475="",$C475=""),"",'OddsRatio_working_3-way'!H474)</f>
        <v>1.9979442329033332</v>
      </c>
      <c r="L475" s="47">
        <f>IF(OR($A475="",$B475="",$C475=""),"",'OddsRatio_working_3-way'!I474)</f>
        <v>3.9834374462839235</v>
      </c>
      <c r="M475" s="48">
        <f>IF(OR($A475="",$B475="",$C475=""),"",'OddsRatio_working_3-way'!J474)</f>
        <v>4.0250184559882278</v>
      </c>
      <c r="N475" s="49">
        <f t="shared" si="129"/>
        <v>49.80727769457382</v>
      </c>
      <c r="O475" s="50">
        <f t="shared" si="130"/>
        <v>25.225391287174343</v>
      </c>
      <c r="P475" s="50">
        <f t="shared" si="131"/>
        <v>24.967331018251841</v>
      </c>
      <c r="Q475" t="s">
        <v>53</v>
      </c>
      <c r="R475" t="s">
        <v>98</v>
      </c>
      <c r="S475" t="s">
        <v>515</v>
      </c>
      <c r="T475" s="52">
        <v>100</v>
      </c>
      <c r="U475" s="52">
        <f t="shared" si="119"/>
        <v>48.979591836734699</v>
      </c>
      <c r="V475" s="52">
        <f t="shared" si="120"/>
        <v>74.160206718346245</v>
      </c>
      <c r="W475" s="52">
        <f t="shared" si="121"/>
        <v>74.424552429667528</v>
      </c>
      <c r="X475" s="52">
        <f t="shared" si="122"/>
        <v>51.415240851986233</v>
      </c>
      <c r="Y475" s="52">
        <f t="shared" si="123"/>
        <v>76.595855733597801</v>
      </c>
      <c r="Z475" s="52">
        <f t="shared" si="124"/>
        <v>76.860201444919056</v>
      </c>
      <c r="AA475" s="52">
        <f t="shared" si="125"/>
        <v>-2.4356490152515349</v>
      </c>
      <c r="AB475" s="52">
        <f t="shared" si="126"/>
        <v>-2.4356490152515562</v>
      </c>
      <c r="AC475" s="52">
        <f t="shared" si="127"/>
        <v>-2.4356490152515278</v>
      </c>
      <c r="AF475">
        <v>1.75</v>
      </c>
      <c r="AG475">
        <v>2.1800000000000002</v>
      </c>
    </row>
    <row r="476" spans="1:35" ht="15" x14ac:dyDescent="0.25">
      <c r="A476">
        <v>2.4500000000000002</v>
      </c>
      <c r="B476">
        <v>3.56</v>
      </c>
      <c r="C476">
        <v>3</v>
      </c>
      <c r="D476" s="45">
        <f t="shared" si="128"/>
        <v>2.2395475043950119E-2</v>
      </c>
      <c r="E476" s="46">
        <f>IF(OR($A476="",$B476="",$C476=""),"",A476*'MPTO_working_3-way'!$I475)</f>
        <v>2.5048689138576781</v>
      </c>
      <c r="F476" s="47">
        <f>IF(OR($A476="",$B476="",$C476=""),"",B476*'MPTO_working_3-way'!$I475)</f>
        <v>3.6397278911564626</v>
      </c>
      <c r="G476" s="48">
        <f>IF(OR($A476="",$B476="",$C476=""),"",C476*'MPTO_working_3-way'!$I475)</f>
        <v>3.0671864251318501</v>
      </c>
      <c r="H476" s="46">
        <f>IF(OR($A476="",$B476="",$C476=""),"",'MPTO_working_3-way'!E475)</f>
        <v>2.4956444331404595</v>
      </c>
      <c r="I476" s="47">
        <f>IF(OR($A476="",$B476="",$C476=""),"",'MPTO_working_3-way'!F475)</f>
        <v>3.6571934401789039</v>
      </c>
      <c r="J476" s="48">
        <f>IF(OR($A476="",$B476="",$C476=""),"",'MPTO_working_3-way'!G475)</f>
        <v>3.0687255668491007</v>
      </c>
      <c r="K476" s="46">
        <f>IF(OR($A476="",$B476="",$C476=""),"",'OddsRatio_working_3-way'!H475)</f>
        <v>2.4998742386725574</v>
      </c>
      <c r="L476" s="47">
        <f>IF(OR($A476="",$B476="",$C476=""),"",'OddsRatio_working_3-way'!I475)</f>
        <v>3.6480538282770665</v>
      </c>
      <c r="M476" s="48">
        <f>IF(OR($A476="",$B476="",$C476=""),"",'OddsRatio_working_3-way'!J475)</f>
        <v>3.0687920533414585</v>
      </c>
      <c r="N476" s="49">
        <f t="shared" si="129"/>
        <v>39.922248803827749</v>
      </c>
      <c r="O476" s="50">
        <f t="shared" si="130"/>
        <v>27.474581339712916</v>
      </c>
      <c r="P476" s="50">
        <f t="shared" si="131"/>
        <v>32.603169856459338</v>
      </c>
      <c r="Q476" t="s">
        <v>94</v>
      </c>
      <c r="R476" t="s">
        <v>101</v>
      </c>
      <c r="S476" t="s">
        <v>515</v>
      </c>
      <c r="T476" s="52">
        <v>100</v>
      </c>
      <c r="U476" s="52">
        <f t="shared" si="119"/>
        <v>59.183673469387763</v>
      </c>
      <c r="V476" s="52">
        <f t="shared" si="120"/>
        <v>71.910112359550567</v>
      </c>
      <c r="W476" s="52">
        <f t="shared" si="121"/>
        <v>66.666666666666657</v>
      </c>
      <c r="X476" s="52">
        <f t="shared" si="122"/>
        <v>61.423220973782769</v>
      </c>
      <c r="Y476" s="52">
        <f t="shared" si="123"/>
        <v>74.149659863945573</v>
      </c>
      <c r="Z476" s="52">
        <f t="shared" si="124"/>
        <v>68.906214171061691</v>
      </c>
      <c r="AA476" s="52">
        <f t="shared" si="125"/>
        <v>-2.2395475043950057</v>
      </c>
      <c r="AB476" s="52">
        <f t="shared" si="126"/>
        <v>-2.2395475043950057</v>
      </c>
      <c r="AC476" s="52">
        <f t="shared" si="127"/>
        <v>-2.2395475043950341</v>
      </c>
      <c r="AF476">
        <v>1.78</v>
      </c>
      <c r="AG476">
        <v>2.14</v>
      </c>
    </row>
    <row r="477" spans="1:35" s="52" customFormat="1" ht="15" x14ac:dyDescent="0.25">
      <c r="A477">
        <v>7.78</v>
      </c>
      <c r="B477">
        <v>5.01</v>
      </c>
      <c r="C477">
        <v>1.43</v>
      </c>
      <c r="D477" s="45">
        <f t="shared" si="128"/>
        <v>2.7436202074072824E-2</v>
      </c>
      <c r="E477" s="46">
        <f>IF(OR($A477="",$B477="",$C477=""),"",A477*'MPTO_working_3-way'!$I476)</f>
        <v>7.9934536521362869</v>
      </c>
      <c r="F477" s="47">
        <f>IF(OR($A477="",$B477="",$C477=""),"",B477*'MPTO_working_3-way'!$I476)</f>
        <v>5.1474553723911045</v>
      </c>
      <c r="G477" s="48">
        <f>IF(OR($A477="",$B477="",$C477=""),"",C477*'MPTO_working_3-way'!$I476)</f>
        <v>1.4692337689659241</v>
      </c>
      <c r="H477" s="46">
        <f>IF(OR($A477="",$B477="",$C477=""),"",'MPTO_working_3-way'!E476)</f>
        <v>8.3759597316202736</v>
      </c>
      <c r="I477" s="47">
        <f>IF(OR($A477="",$B477="",$C477=""),"",'MPTO_working_3-way'!F476)</f>
        <v>5.2505731631351615</v>
      </c>
      <c r="J477" s="48">
        <f>IF(OR($A477="",$B477="",$C477=""),"",'MPTO_working_3-way'!G476)</f>
        <v>1.4489492466622995</v>
      </c>
      <c r="K477" s="46">
        <f>IF(OR($A477="",$B477="",$C477=""),"",'OddsRatio_working_3-way'!H476)</f>
        <v>8.1794109628551741</v>
      </c>
      <c r="L477" s="47">
        <f>IF(OR($A477="",$B477="",$C477=""),"",'OddsRatio_working_3-way'!I476)</f>
        <v>5.2462297877653752</v>
      </c>
      <c r="M477" s="48">
        <f>IF(OR($A477="",$B477="",$C477=""),"",'OddsRatio_working_3-way'!J476)</f>
        <v>1.4553313737504017</v>
      </c>
      <c r="N477" s="49">
        <f t="shared" si="129"/>
        <v>12.510237045444624</v>
      </c>
      <c r="O477" s="50">
        <f t="shared" si="130"/>
        <v>19.427074693325185</v>
      </c>
      <c r="P477" s="50">
        <f t="shared" si="131"/>
        <v>68.062688261230193</v>
      </c>
      <c r="Q477" t="s">
        <v>96</v>
      </c>
      <c r="R477" t="s">
        <v>52</v>
      </c>
      <c r="S477" t="s">
        <v>515</v>
      </c>
      <c r="T477" s="52">
        <v>100</v>
      </c>
      <c r="U477" s="52">
        <f t="shared" si="119"/>
        <v>87.146529562981996</v>
      </c>
      <c r="V477" s="52">
        <f t="shared" si="120"/>
        <v>80.039920159680634</v>
      </c>
      <c r="W477" s="52">
        <f t="shared" si="121"/>
        <v>30.069930069930074</v>
      </c>
      <c r="X477" s="52">
        <f t="shared" si="122"/>
        <v>89.8901497703893</v>
      </c>
      <c r="Y477" s="52">
        <f t="shared" si="123"/>
        <v>82.783540367087923</v>
      </c>
      <c r="Z477" s="52">
        <f t="shared" si="124"/>
        <v>32.813550277337356</v>
      </c>
      <c r="AA477" s="52">
        <f t="shared" si="125"/>
        <v>-2.7436202074073037</v>
      </c>
      <c r="AB477" s="52">
        <f t="shared" si="126"/>
        <v>-2.7436202074072895</v>
      </c>
      <c r="AC477" s="52">
        <f t="shared" si="127"/>
        <v>-2.7436202074072824</v>
      </c>
      <c r="AD477" s="53"/>
      <c r="AE477" s="53"/>
      <c r="AF477">
        <v>1.66</v>
      </c>
      <c r="AG477">
        <v>2.35</v>
      </c>
      <c r="AH477" s="53"/>
      <c r="AI477" s="53"/>
    </row>
    <row r="478" spans="1:35" ht="15" x14ac:dyDescent="0.25">
      <c r="A478">
        <v>2.2200000000000002</v>
      </c>
      <c r="B478">
        <v>3.65</v>
      </c>
      <c r="C478">
        <v>3.34</v>
      </c>
      <c r="D478" s="45">
        <f t="shared" si="128"/>
        <v>2.3824250794966861E-2</v>
      </c>
      <c r="E478" s="46">
        <f>IF(OR($A478="",$B478="",$C478=""),"",A478*'MPTO_working_3-way'!$I477)</f>
        <v>2.2728898367648265</v>
      </c>
      <c r="F478" s="47">
        <f>IF(OR($A478="",$B478="",$C478=""),"",B478*'MPTO_working_3-way'!$I477)</f>
        <v>3.7369585154016289</v>
      </c>
      <c r="G478" s="48">
        <f>IF(OR($A478="",$B478="",$C478=""),"",C478*'MPTO_working_3-way'!$I477)</f>
        <v>3.4195729976551892</v>
      </c>
      <c r="H478" s="46">
        <f>IF(OR($A478="",$B478="",$C478=""),"",'MPTO_working_3-way'!E477)</f>
        <v>2.2598408716045491</v>
      </c>
      <c r="I478" s="47">
        <f>IF(OR($A478="",$B478="",$C478=""),"",'MPTO_working_3-way'!F477)</f>
        <v>3.7589577964797525</v>
      </c>
      <c r="J478" s="48">
        <f>IF(OR($A478="",$B478="",$C478=""),"",'MPTO_working_3-way'!G477)</f>
        <v>3.4310051208110806</v>
      </c>
      <c r="K478" s="46">
        <f>IF(OR($A478="",$B478="",$C478=""),"",'OddsRatio_working_3-way'!H477)</f>
        <v>2.2653650242299075</v>
      </c>
      <c r="L478" s="47">
        <f>IF(OR($A478="",$B478="",$C478=""),"",'OddsRatio_working_3-way'!I477)</f>
        <v>3.7485387821387341</v>
      </c>
      <c r="M478" s="48">
        <f>IF(OR($A478="",$B478="",$C478=""),"",'OddsRatio_working_3-way'!J477)</f>
        <v>3.4270116038508061</v>
      </c>
      <c r="N478" s="49">
        <f t="shared" si="129"/>
        <v>43.996852985333177</v>
      </c>
      <c r="O478" s="50">
        <f t="shared" si="130"/>
        <v>26.759729760942374</v>
      </c>
      <c r="P478" s="50">
        <f t="shared" si="131"/>
        <v>29.243417253724452</v>
      </c>
      <c r="Q478" t="s">
        <v>143</v>
      </c>
      <c r="R478" t="s">
        <v>97</v>
      </c>
      <c r="S478" t="s">
        <v>515</v>
      </c>
      <c r="T478" s="52">
        <v>100</v>
      </c>
      <c r="U478" s="52">
        <f t="shared" si="119"/>
        <v>54.954954954954964</v>
      </c>
      <c r="V478" s="52">
        <f t="shared" si="120"/>
        <v>72.602739726027394</v>
      </c>
      <c r="W478" s="52">
        <f t="shared" si="121"/>
        <v>70.059880239520965</v>
      </c>
      <c r="X478" s="52">
        <f t="shared" si="122"/>
        <v>57.337380034451648</v>
      </c>
      <c r="Y478" s="52">
        <f t="shared" si="123"/>
        <v>74.985164805524079</v>
      </c>
      <c r="Z478" s="52">
        <f t="shared" si="124"/>
        <v>72.442305319017635</v>
      </c>
      <c r="AA478" s="52">
        <f t="shared" si="125"/>
        <v>-2.3824250794966844</v>
      </c>
      <c r="AB478" s="52">
        <f t="shared" si="126"/>
        <v>-2.3824250794966844</v>
      </c>
      <c r="AC478" s="52">
        <f t="shared" si="127"/>
        <v>-2.3824250794966702</v>
      </c>
      <c r="AF478">
        <v>1.72</v>
      </c>
      <c r="AG478">
        <v>2.23</v>
      </c>
    </row>
    <row r="479" spans="1:35" ht="15" x14ac:dyDescent="0.25">
      <c r="A479">
        <v>2.4300000000000002</v>
      </c>
      <c r="B479">
        <v>3.44</v>
      </c>
      <c r="C479">
        <v>3.13</v>
      </c>
      <c r="D479" s="45">
        <f t="shared" si="128"/>
        <v>2.1709126054834327E-2</v>
      </c>
      <c r="E479" s="46">
        <f>IF(OR($A479="",$B479="",$C479=""),"",A479*'MPTO_working_3-way'!$I478)</f>
        <v>2.4827531763132478</v>
      </c>
      <c r="F479" s="47">
        <f>IF(OR($A479="",$B479="",$C479=""),"",B479*'MPTO_working_3-way'!$I478)</f>
        <v>3.5146793936286302</v>
      </c>
      <c r="G479" s="48">
        <f>IF(OR($A479="",$B479="",$C479=""),"",C479*'MPTO_working_3-way'!$I478)</f>
        <v>3.1979495645516312</v>
      </c>
      <c r="H479" s="46">
        <f>IF(OR($A479="",$B479="",$C479=""),"",'MPTO_working_3-way'!E478)</f>
        <v>2.4734949042648684</v>
      </c>
      <c r="I479" s="47">
        <f>IF(OR($A479="",$B479="",$C479=""),"",'MPTO_working_3-way'!F478)</f>
        <v>3.5278184474969905</v>
      </c>
      <c r="J479" s="48">
        <f>IF(OR($A479="",$B479="",$C479=""),"",'MPTO_working_3-way'!G478)</f>
        <v>3.2025369981618623</v>
      </c>
      <c r="K479" s="46">
        <f>IF(OR($A479="",$B479="",$C479=""),"",'OddsRatio_working_3-way'!H478)</f>
        <v>2.477647057570453</v>
      </c>
      <c r="L479" s="47">
        <f>IF(OR($A479="",$B479="",$C479=""),"",'OddsRatio_working_3-way'!I478)</f>
        <v>3.521299874455877</v>
      </c>
      <c r="M479" s="48">
        <f>IF(OR($A479="",$B479="",$C479=""),"",'OddsRatio_working_3-way'!J478)</f>
        <v>3.2009707920454997</v>
      </c>
      <c r="N479" s="49">
        <f t="shared" si="129"/>
        <v>40.277866102056315</v>
      </c>
      <c r="O479" s="50">
        <f t="shared" si="130"/>
        <v>28.452097275580478</v>
      </c>
      <c r="P479" s="50">
        <f t="shared" si="131"/>
        <v>31.270036622363211</v>
      </c>
      <c r="Q479" t="s">
        <v>103</v>
      </c>
      <c r="R479" t="s">
        <v>95</v>
      </c>
      <c r="S479" t="s">
        <v>515</v>
      </c>
      <c r="T479" s="52">
        <v>100</v>
      </c>
      <c r="U479" s="52">
        <f t="shared" si="119"/>
        <v>58.847736625514408</v>
      </c>
      <c r="V479" s="52">
        <f t="shared" si="120"/>
        <v>70.930232558139537</v>
      </c>
      <c r="W479" s="52">
        <f t="shared" si="121"/>
        <v>68.051118210862612</v>
      </c>
      <c r="X479" s="52">
        <f t="shared" si="122"/>
        <v>61.018649230997845</v>
      </c>
      <c r="Y479" s="52">
        <f t="shared" si="123"/>
        <v>73.101145163622974</v>
      </c>
      <c r="Z479" s="52">
        <f t="shared" si="124"/>
        <v>70.222030816346063</v>
      </c>
      <c r="AA479" s="52">
        <f t="shared" si="125"/>
        <v>-2.1709126054834371</v>
      </c>
      <c r="AB479" s="52">
        <f t="shared" si="126"/>
        <v>-2.1709126054834371</v>
      </c>
      <c r="AC479" s="52">
        <f t="shared" si="127"/>
        <v>-2.1709126054834513</v>
      </c>
      <c r="AF479">
        <v>1.76</v>
      </c>
      <c r="AG479">
        <v>2.17</v>
      </c>
    </row>
    <row r="480" spans="1:35" ht="15" x14ac:dyDescent="0.25">
      <c r="A480">
        <v>3.27</v>
      </c>
      <c r="B480">
        <v>3.64</v>
      </c>
      <c r="C480">
        <v>2.2599999999999998</v>
      </c>
      <c r="D480" s="45">
        <f t="shared" si="128"/>
        <v>2.301354838498626E-2</v>
      </c>
      <c r="E480" s="46">
        <f>IF(OR($A480="",$B480="",$C480=""),"",A480*'MPTO_working_3-way'!$I479)</f>
        <v>3.3452543032189053</v>
      </c>
      <c r="F480" s="47">
        <f>IF(OR($A480="",$B480="",$C480=""),"",B480*'MPTO_working_3-way'!$I479)</f>
        <v>3.7237693161213503</v>
      </c>
      <c r="G480" s="48">
        <f>IF(OR($A480="",$B480="",$C480=""),"",C480*'MPTO_working_3-way'!$I479)</f>
        <v>2.3120106193500689</v>
      </c>
      <c r="H480" s="46">
        <f>IF(OR($A480="",$B480="",$C480=""),"",'MPTO_working_3-way'!E479)</f>
        <v>3.3541377668481238</v>
      </c>
      <c r="I480" s="47">
        <f>IF(OR($A480="",$B480="",$C480=""),"",'MPTO_working_3-way'!F479)</f>
        <v>3.7445597360892466</v>
      </c>
      <c r="J480" s="48">
        <f>IF(OR($A480="",$B480="",$C480=""),"",'MPTO_working_3-way'!G479)</f>
        <v>2.2998725994410609</v>
      </c>
      <c r="K480" s="46">
        <f>IF(OR($A480="",$B480="",$C480=""),"",'OddsRatio_working_3-way'!H479)</f>
        <v>3.3512170731381725</v>
      </c>
      <c r="L480" s="47">
        <f>IF(OR($A480="",$B480="",$C480=""),"",'OddsRatio_working_3-way'!I479)</f>
        <v>3.7344550982752316</v>
      </c>
      <c r="M480" s="48">
        <f>IF(OR($A480="",$B480="",$C480=""),"",'OddsRatio_working_3-way'!J479)</f>
        <v>2.3050808423586329</v>
      </c>
      <c r="N480" s="49">
        <f t="shared" si="129"/>
        <v>29.893093599424404</v>
      </c>
      <c r="O480" s="50">
        <f t="shared" si="130"/>
        <v>26.854509909373022</v>
      </c>
      <c r="P480" s="50">
        <f t="shared" si="131"/>
        <v>43.252396491202575</v>
      </c>
      <c r="Q480" t="s">
        <v>355</v>
      </c>
      <c r="R480" t="s">
        <v>100</v>
      </c>
      <c r="S480" t="s">
        <v>515</v>
      </c>
      <c r="T480" s="52">
        <v>100</v>
      </c>
      <c r="U480" s="52">
        <f t="shared" si="119"/>
        <v>69.418960244648318</v>
      </c>
      <c r="V480" s="52">
        <f t="shared" si="120"/>
        <v>72.527472527472526</v>
      </c>
      <c r="W480" s="52">
        <f t="shared" si="121"/>
        <v>55.752212389380524</v>
      </c>
      <c r="X480" s="52">
        <f t="shared" si="122"/>
        <v>71.720315083146929</v>
      </c>
      <c r="Y480" s="52">
        <f t="shared" si="123"/>
        <v>74.828827365971151</v>
      </c>
      <c r="Z480" s="52">
        <f t="shared" si="124"/>
        <v>58.053567227879157</v>
      </c>
      <c r="AA480" s="52">
        <f t="shared" si="125"/>
        <v>-2.3013548384986109</v>
      </c>
      <c r="AB480" s="52">
        <f t="shared" si="126"/>
        <v>-2.3013548384986251</v>
      </c>
      <c r="AC480" s="52">
        <f t="shared" si="127"/>
        <v>-2.3013548384986322</v>
      </c>
      <c r="AF480">
        <v>1.63</v>
      </c>
      <c r="AG480">
        <v>2.41</v>
      </c>
    </row>
    <row r="481" spans="1:33" ht="15" x14ac:dyDescent="0.25">
      <c r="A481">
        <v>2.2599999999999998</v>
      </c>
      <c r="B481">
        <v>3.64</v>
      </c>
      <c r="C481">
        <v>3.28</v>
      </c>
      <c r="D481" s="45">
        <f t="shared" si="128"/>
        <v>2.2081199611957203E-2</v>
      </c>
      <c r="E481" s="46">
        <f>IF(OR($A481="",$B481="",$C481=""),"",A481*'MPTO_working_3-way'!$I480)</f>
        <v>2.3099035111230233</v>
      </c>
      <c r="F481" s="47">
        <f>IF(OR($A481="",$B481="",$C481=""),"",B481*'MPTO_working_3-way'!$I480)</f>
        <v>3.7203755665875242</v>
      </c>
      <c r="G481" s="48">
        <f>IF(OR($A481="",$B481="",$C481=""),"",C481*'MPTO_working_3-way'!$I480)</f>
        <v>3.3524263347272196</v>
      </c>
      <c r="H481" s="46">
        <f>IF(OR($A481="",$B481="",$C481=""),"",'MPTO_working_3-way'!E480)</f>
        <v>2.2982299140259528</v>
      </c>
      <c r="I481" s="47">
        <f>IF(OR($A481="",$B481="",$C481=""),"",'MPTO_working_3-way'!F480)</f>
        <v>3.740207087949539</v>
      </c>
      <c r="J481" s="48">
        <f>IF(OR($A481="",$B481="",$C481=""),"",'MPTO_working_3-way'!G480)</f>
        <v>3.3611451410166806</v>
      </c>
      <c r="K481" s="46">
        <f>IF(OR($A481="",$B481="",$C481=""),"",'OddsRatio_working_3-way'!H480)</f>
        <v>2.3032384268898469</v>
      </c>
      <c r="L481" s="47">
        <f>IF(OR($A481="",$B481="",$C481=""),"",'OddsRatio_working_3-way'!I480)</f>
        <v>3.7305947991977741</v>
      </c>
      <c r="M481" s="48">
        <f>IF(OR($A481="",$B481="",$C481=""),"",'OddsRatio_working_3-way'!J480)</f>
        <v>3.3582409629435328</v>
      </c>
      <c r="N481" s="49">
        <f t="shared" si="129"/>
        <v>43.291851594001102</v>
      </c>
      <c r="O481" s="50">
        <f t="shared" si="130"/>
        <v>26.879006758912773</v>
      </c>
      <c r="P481" s="50">
        <f t="shared" si="131"/>
        <v>29.829141647086129</v>
      </c>
      <c r="Q481" t="s">
        <v>142</v>
      </c>
      <c r="R481" t="s">
        <v>99</v>
      </c>
      <c r="S481" t="s">
        <v>515</v>
      </c>
      <c r="T481" s="52">
        <v>100</v>
      </c>
      <c r="U481" s="52">
        <f t="shared" si="119"/>
        <v>55.752212389380524</v>
      </c>
      <c r="V481" s="52">
        <f t="shared" si="120"/>
        <v>72.527472527472526</v>
      </c>
      <c r="W481" s="52">
        <f t="shared" si="121"/>
        <v>69.512195121951223</v>
      </c>
      <c r="X481" s="52">
        <f t="shared" si="122"/>
        <v>57.960332350576252</v>
      </c>
      <c r="Y481" s="52">
        <f t="shared" si="123"/>
        <v>74.73559248866826</v>
      </c>
      <c r="Z481" s="52">
        <f t="shared" si="124"/>
        <v>71.720315083146929</v>
      </c>
      <c r="AA481" s="52">
        <f t="shared" si="125"/>
        <v>-2.2081199611957274</v>
      </c>
      <c r="AB481" s="52">
        <f t="shared" si="126"/>
        <v>-2.2081199611957345</v>
      </c>
      <c r="AC481" s="52">
        <f t="shared" si="127"/>
        <v>-2.2081199611957061</v>
      </c>
      <c r="AF481">
        <v>1.82</v>
      </c>
      <c r="AG481">
        <v>2.08</v>
      </c>
    </row>
    <row r="482" spans="1:33" ht="15" x14ac:dyDescent="0.25">
      <c r="A482">
        <v>1.65</v>
      </c>
      <c r="B482">
        <v>4.59</v>
      </c>
      <c r="C482">
        <v>5</v>
      </c>
      <c r="D482" s="45">
        <f t="shared" si="128"/>
        <v>2.3925529807882873E-2</v>
      </c>
      <c r="E482" s="46">
        <f>IF(OR($A482="",$B482="",$C482=""),"",A482*'MPTO_working_3-way'!$I481)</f>
        <v>1.6894771241830067</v>
      </c>
      <c r="F482" s="47">
        <f>IF(OR($A482="",$B482="",$C482=""),"",B482*'MPTO_working_3-way'!$I481)</f>
        <v>4.6998181818181823</v>
      </c>
      <c r="G482" s="48">
        <f>IF(OR($A482="",$B482="",$C482=""),"",C482*'MPTO_working_3-way'!$I481)</f>
        <v>5.1196276490394146</v>
      </c>
      <c r="H482" s="46">
        <f>IF(OR($A482="",$B482="",$C482=""),"",'MPTO_working_3-way'!E481)</f>
        <v>1.6720019427764039</v>
      </c>
      <c r="I482" s="47">
        <f>IF(OR($A482="",$B482="",$C482=""),"",'MPTO_working_3-way'!F481)</f>
        <v>4.7644061399094122</v>
      </c>
      <c r="J482" s="48">
        <f>IF(OR($A482="",$B482="",$C482=""),"",'MPTO_working_3-way'!G481)</f>
        <v>5.2076600426321953</v>
      </c>
      <c r="K482" s="46">
        <f>IF(OR($A482="",$B482="",$C482=""),"",'OddsRatio_working_3-way'!H481)</f>
        <v>1.6780586758331455</v>
      </c>
      <c r="L482" s="47">
        <f>IF(OR($A482="",$B482="",$C482=""),"",'OddsRatio_working_3-way'!I481)</f>
        <v>4.744970224986143</v>
      </c>
      <c r="M482" s="48">
        <f>IF(OR($A482="",$B482="",$C482=""),"",'OddsRatio_working_3-way'!J481)</f>
        <v>5.1726687743578204</v>
      </c>
      <c r="N482" s="49">
        <f t="shared" si="129"/>
        <v>59.1899106348408</v>
      </c>
      <c r="O482" s="50">
        <f t="shared" si="130"/>
        <v>21.277418855661725</v>
      </c>
      <c r="P482" s="50">
        <f t="shared" si="131"/>
        <v>19.532670509497464</v>
      </c>
      <c r="Q482" t="s">
        <v>114</v>
      </c>
      <c r="R482" t="s">
        <v>176</v>
      </c>
      <c r="S482" t="s">
        <v>515</v>
      </c>
      <c r="T482" s="52">
        <v>100</v>
      </c>
      <c r="U482" s="52">
        <f t="shared" si="119"/>
        <v>39.393939393939398</v>
      </c>
      <c r="V482" s="52">
        <f t="shared" si="120"/>
        <v>78.213507625272342</v>
      </c>
      <c r="W482" s="52">
        <f t="shared" si="121"/>
        <v>80</v>
      </c>
      <c r="X482" s="52">
        <f t="shared" si="122"/>
        <v>41.786492374727672</v>
      </c>
      <c r="Y482" s="52">
        <f t="shared" si="123"/>
        <v>80.606060606060609</v>
      </c>
      <c r="Z482" s="52">
        <f t="shared" si="124"/>
        <v>82.392552980788281</v>
      </c>
      <c r="AA482" s="52">
        <f t="shared" si="125"/>
        <v>-2.3925529807882739</v>
      </c>
      <c r="AB482" s="52">
        <f t="shared" si="126"/>
        <v>-2.3925529807882668</v>
      </c>
      <c r="AC482" s="52">
        <f t="shared" si="127"/>
        <v>-2.392552980788281</v>
      </c>
      <c r="AF482">
        <v>1.56</v>
      </c>
      <c r="AG482">
        <v>2.59</v>
      </c>
    </row>
    <row r="483" spans="1:33" ht="15" x14ac:dyDescent="0.25">
      <c r="A483">
        <v>4.59</v>
      </c>
      <c r="B483">
        <v>4.0199999999999996</v>
      </c>
      <c r="C483">
        <v>1.74</v>
      </c>
      <c r="D483" s="45">
        <f t="shared" si="128"/>
        <v>4.1333786330910227E-2</v>
      </c>
      <c r="E483" s="46">
        <f>IF(OR($A483="",$B483="",$C483=""),"",A483*'MPTO_working_3-way'!$I482)</f>
        <v>4.7797220792588782</v>
      </c>
      <c r="F483" s="47">
        <f>IF(OR($A483="",$B483="",$C483=""),"",B483*'MPTO_working_3-way'!$I482)</f>
        <v>4.1861618210502582</v>
      </c>
      <c r="G483" s="48">
        <f>IF(OR($A483="",$B483="",$C483=""),"",C483*'MPTO_working_3-way'!$I482)</f>
        <v>1.8119207882157837</v>
      </c>
      <c r="H483" s="46">
        <f>IF(OR($A483="",$B483="",$C483=""),"",'MPTO_working_3-way'!E482)</f>
        <v>4.899871254145781</v>
      </c>
      <c r="I483" s="47">
        <f>IF(OR($A483="",$B483="",$C483=""),"",'MPTO_working_3-way'!F482)</f>
        <v>4.2557123019881109</v>
      </c>
      <c r="J483" s="48">
        <f>IF(OR($A483="",$B483="",$C483=""),"",'MPTO_working_3-way'!G482)</f>
        <v>1.7827386564515817</v>
      </c>
      <c r="K483" s="46">
        <f>IF(OR($A483="",$B483="",$C483=""),"",'OddsRatio_working_3-way'!H482)</f>
        <v>4.847692736585107</v>
      </c>
      <c r="L483" s="47">
        <f>IF(OR($A483="",$B483="",$C483=""),"",'OddsRatio_working_3-way'!I482)</f>
        <v>4.2367777338403965</v>
      </c>
      <c r="M483" s="48">
        <f>IF(OR($A483="",$B483="",$C483=""),"",'OddsRatio_working_3-way'!J482)</f>
        <v>1.7931177228615542</v>
      </c>
      <c r="N483" s="49">
        <f t="shared" si="129"/>
        <v>20.921718531280284</v>
      </c>
      <c r="O483" s="50">
        <f t="shared" si="130"/>
        <v>23.888230860342418</v>
      </c>
      <c r="P483" s="50">
        <f t="shared" si="131"/>
        <v>55.190050608377305</v>
      </c>
      <c r="Q483" t="s">
        <v>418</v>
      </c>
      <c r="R483" t="s">
        <v>415</v>
      </c>
      <c r="S483" t="s">
        <v>516</v>
      </c>
      <c r="T483" s="52">
        <v>100</v>
      </c>
      <c r="U483" s="52">
        <f t="shared" si="119"/>
        <v>78.213507625272342</v>
      </c>
      <c r="V483" s="52">
        <f t="shared" si="120"/>
        <v>75.124378109452735</v>
      </c>
      <c r="W483" s="52">
        <f t="shared" si="121"/>
        <v>42.528735632183903</v>
      </c>
      <c r="X483" s="52">
        <f t="shared" si="122"/>
        <v>82.346886258363355</v>
      </c>
      <c r="Y483" s="52">
        <f t="shared" si="123"/>
        <v>79.257756742543762</v>
      </c>
      <c r="Z483" s="52">
        <f t="shared" si="124"/>
        <v>46.662114265274937</v>
      </c>
      <c r="AA483" s="52">
        <f t="shared" si="125"/>
        <v>-4.1333786330910129</v>
      </c>
      <c r="AB483" s="52">
        <f t="shared" si="126"/>
        <v>-4.1333786330910272</v>
      </c>
      <c r="AC483" s="52">
        <f t="shared" si="127"/>
        <v>-4.1333786330910343</v>
      </c>
      <c r="AF483">
        <v>1.59</v>
      </c>
      <c r="AG483">
        <v>2.42</v>
      </c>
    </row>
    <row r="484" spans="1:33" ht="15" x14ac:dyDescent="0.25">
      <c r="A484">
        <v>3.05</v>
      </c>
      <c r="B484">
        <v>3.38</v>
      </c>
      <c r="C484">
        <v>2.4700000000000002</v>
      </c>
      <c r="D484" s="45">
        <f t="shared" si="128"/>
        <v>2.8585140219838712E-2</v>
      </c>
      <c r="E484" s="46">
        <f>IF(OR($A484="",$B484="",$C484=""),"",A484*'MPTO_working_3-way'!$I483)</f>
        <v>3.1371846776705077</v>
      </c>
      <c r="F484" s="47">
        <f>IF(OR($A484="",$B484="",$C484=""),"",B484*'MPTO_working_3-way'!$I483)</f>
        <v>3.4766177739430546</v>
      </c>
      <c r="G484" s="48">
        <f>IF(OR($A484="",$B484="",$C484=""),"",C484*'MPTO_working_3-way'!$I483)</f>
        <v>2.5406052963430019</v>
      </c>
      <c r="H484" s="46">
        <f>IF(OR($A484="",$B484="",$C484=""),"",'MPTO_working_3-way'!E483)</f>
        <v>3.1412908088805254</v>
      </c>
      <c r="I484" s="47">
        <f>IF(OR($A484="",$B484="",$C484=""),"",'MPTO_working_3-way'!F483)</f>
        <v>3.4924784993848483</v>
      </c>
      <c r="J484" s="48">
        <f>IF(OR($A484="",$B484="",$C484=""),"",'MPTO_working_3-way'!G483)</f>
        <v>2.5295328044218497</v>
      </c>
      <c r="K484" s="46">
        <f>IF(OR($A484="",$B484="",$C484=""),"",'OddsRatio_working_3-way'!H483)</f>
        <v>3.1400226976505747</v>
      </c>
      <c r="L484" s="47">
        <f>IF(OR($A484="",$B484="",$C484=""),"",'OddsRatio_working_3-way'!I483)</f>
        <v>3.4845141562967643</v>
      </c>
      <c r="M484" s="48">
        <f>IF(OR($A484="",$B484="",$C484=""),"",'OddsRatio_working_3-way'!J483)</f>
        <v>2.53455286124212</v>
      </c>
      <c r="N484" s="49">
        <f t="shared" si="129"/>
        <v>31.875713505732861</v>
      </c>
      <c r="O484" s="50">
        <f t="shared" si="130"/>
        <v>28.763587630912792</v>
      </c>
      <c r="P484" s="50">
        <f t="shared" si="131"/>
        <v>39.360698863354337</v>
      </c>
      <c r="Q484" t="s">
        <v>431</v>
      </c>
      <c r="R484" t="s">
        <v>426</v>
      </c>
      <c r="S484" t="s">
        <v>516</v>
      </c>
      <c r="T484" s="52">
        <v>100</v>
      </c>
      <c r="U484" s="52">
        <f t="shared" si="119"/>
        <v>67.21311475409837</v>
      </c>
      <c r="V484" s="52">
        <f t="shared" si="120"/>
        <v>70.414201183431956</v>
      </c>
      <c r="W484" s="52">
        <f t="shared" si="121"/>
        <v>59.514170040485837</v>
      </c>
      <c r="X484" s="52">
        <f t="shared" si="122"/>
        <v>70.071628776082221</v>
      </c>
      <c r="Y484" s="52">
        <f t="shared" si="123"/>
        <v>73.272715205415807</v>
      </c>
      <c r="Z484" s="52">
        <f t="shared" si="124"/>
        <v>62.372684062469695</v>
      </c>
      <c r="AA484" s="52">
        <f t="shared" si="125"/>
        <v>-2.8585140219838507</v>
      </c>
      <c r="AB484" s="52">
        <f t="shared" si="126"/>
        <v>-2.8585140219838507</v>
      </c>
      <c r="AC484" s="52">
        <f t="shared" si="127"/>
        <v>-2.8585140219838578</v>
      </c>
      <c r="AF484">
        <v>1.86</v>
      </c>
      <c r="AG484">
        <v>2.0299999999999998</v>
      </c>
    </row>
    <row r="485" spans="1:33" ht="15" x14ac:dyDescent="0.25">
      <c r="A485">
        <v>1.76</v>
      </c>
      <c r="B485">
        <v>3.93</v>
      </c>
      <c r="C485">
        <v>4.95</v>
      </c>
      <c r="D485" s="45">
        <f t="shared" si="128"/>
        <v>2.4654946410671563E-2</v>
      </c>
      <c r="E485" s="46">
        <f>IF(OR($A485="",$B485="",$C485=""),"",A485*'MPTO_working_3-way'!$I484)</f>
        <v>1.8033927056827819</v>
      </c>
      <c r="F485" s="47">
        <f>IF(OR($A485="",$B485="",$C485=""),"",B485*'MPTO_working_3-way'!$I484)</f>
        <v>4.0268939393939398</v>
      </c>
      <c r="G485" s="48">
        <f>IF(OR($A485="",$B485="",$C485=""),"",C485*'MPTO_working_3-way'!$I484)</f>
        <v>5.0720419847328246</v>
      </c>
      <c r="H485" s="46">
        <f>IF(OR($A485="",$B485="",$C485=""),"",'MPTO_working_3-way'!E484)</f>
        <v>1.7858306749592638</v>
      </c>
      <c r="I485" s="47">
        <f>IF(OR($A485="",$B485="",$C485=""),"",'MPTO_working_3-way'!F484)</f>
        <v>4.0611675060671697</v>
      </c>
      <c r="J485" s="48">
        <f>IF(OR($A485="",$B485="",$C485=""),"",'MPTO_working_3-way'!G484)</f>
        <v>5.1599084910977755</v>
      </c>
      <c r="K485" s="46">
        <f>IF(OR($A485="",$B485="",$C485=""),"",'OddsRatio_working_3-way'!H484)</f>
        <v>1.7922649591546331</v>
      </c>
      <c r="L485" s="47">
        <f>IF(OR($A485="",$B485="",$C485=""),"",'OddsRatio_working_3-way'!I484)</f>
        <v>4.0543899083198358</v>
      </c>
      <c r="M485" s="48">
        <f>IF(OR($A485="",$B485="",$C485=""),"",'OddsRatio_working_3-way'!J484)</f>
        <v>5.1176928798168424</v>
      </c>
      <c r="N485" s="49">
        <f t="shared" si="129"/>
        <v>55.45103941303735</v>
      </c>
      <c r="O485" s="50">
        <f t="shared" si="130"/>
        <v>24.833035462327153</v>
      </c>
      <c r="P485" s="50">
        <f t="shared" si="131"/>
        <v>19.715925124635501</v>
      </c>
      <c r="Q485" t="s">
        <v>136</v>
      </c>
      <c r="R485" t="s">
        <v>73</v>
      </c>
      <c r="S485" t="s">
        <v>516</v>
      </c>
      <c r="T485" s="52">
        <v>100</v>
      </c>
      <c r="U485" s="52">
        <f t="shared" si="119"/>
        <v>43.181818181818187</v>
      </c>
      <c r="V485" s="52">
        <f t="shared" si="120"/>
        <v>74.554707379134854</v>
      </c>
      <c r="W485" s="52">
        <f t="shared" si="121"/>
        <v>79.797979797979792</v>
      </c>
      <c r="X485" s="52">
        <f t="shared" si="122"/>
        <v>45.647312822885347</v>
      </c>
      <c r="Y485" s="52">
        <f t="shared" si="123"/>
        <v>77.020202020202021</v>
      </c>
      <c r="Z485" s="52">
        <f t="shared" si="124"/>
        <v>82.263474439046959</v>
      </c>
      <c r="AA485" s="52">
        <f t="shared" si="125"/>
        <v>-2.4654946410671599</v>
      </c>
      <c r="AB485" s="52">
        <f t="shared" si="126"/>
        <v>-2.465494641067167</v>
      </c>
      <c r="AC485" s="52">
        <f t="shared" si="127"/>
        <v>-2.465494641067167</v>
      </c>
      <c r="AF485">
        <v>1.9</v>
      </c>
      <c r="AG485">
        <v>2.0099999999999998</v>
      </c>
    </row>
    <row r="486" spans="1:33" ht="15" x14ac:dyDescent="0.25">
      <c r="A486">
        <v>7.35</v>
      </c>
      <c r="B486">
        <v>4.78</v>
      </c>
      <c r="C486">
        <v>1.47</v>
      </c>
      <c r="D486" s="45">
        <f t="shared" si="128"/>
        <v>2.5531551532746999E-2</v>
      </c>
      <c r="E486" s="46">
        <f>IF(OR($A486="",$B486="",$C486=""),"",A486*'MPTO_working_3-way'!$I485)</f>
        <v>7.53765690376569</v>
      </c>
      <c r="F486" s="47">
        <f>IF(OR($A486="",$B486="",$C486=""),"",B486*'MPTO_working_3-way'!$I485)</f>
        <v>4.9020408163265312</v>
      </c>
      <c r="G486" s="48">
        <f>IF(OR($A486="",$B486="",$C486=""),"",C486*'MPTO_working_3-way'!$I485)</f>
        <v>1.5075313807531381</v>
      </c>
      <c r="H486" s="46">
        <f>IF(OR($A486="",$B486="",$C486=""),"",'MPTO_working_3-way'!E485)</f>
        <v>7.8404374023655423</v>
      </c>
      <c r="I486" s="47">
        <f>IF(OR($A486="",$B486="",$C486=""),"",'MPTO_working_3-way'!F485)</f>
        <v>4.9826974897177703</v>
      </c>
      <c r="J486" s="48">
        <f>IF(OR($A486="",$B486="",$C486=""),"",'MPTO_working_3-way'!G485)</f>
        <v>1.4886233634168042</v>
      </c>
      <c r="K486" s="46">
        <f>IF(OR($A486="",$B486="",$C486=""),"",'OddsRatio_working_3-way'!H485)</f>
        <v>7.6841664742767399</v>
      </c>
      <c r="L486" s="47">
        <f>IF(OR($A486="",$B486="",$C486=""),"",'OddsRatio_working_3-way'!I485)</f>
        <v>4.9789211453174937</v>
      </c>
      <c r="M486" s="48">
        <f>IF(OR($A486="",$B486="",$C486=""),"",'OddsRatio_working_3-way'!J485)</f>
        <v>1.4947335815606406</v>
      </c>
      <c r="N486" s="49">
        <f t="shared" si="129"/>
        <v>13.266722175964475</v>
      </c>
      <c r="O486" s="50">
        <f t="shared" si="130"/>
        <v>20.399666944213156</v>
      </c>
      <c r="P486" s="50">
        <f t="shared" si="131"/>
        <v>66.333610879822373</v>
      </c>
      <c r="Q486" t="s">
        <v>70</v>
      </c>
      <c r="R486" t="s">
        <v>137</v>
      </c>
      <c r="S486" t="s">
        <v>516</v>
      </c>
      <c r="T486" s="52">
        <v>100</v>
      </c>
      <c r="U486" s="52">
        <f t="shared" si="119"/>
        <v>86.394557823129261</v>
      </c>
      <c r="V486" s="52">
        <f t="shared" si="120"/>
        <v>79.079497907949786</v>
      </c>
      <c r="W486" s="52">
        <f t="shared" si="121"/>
        <v>31.972789115646258</v>
      </c>
      <c r="X486" s="52">
        <f t="shared" si="122"/>
        <v>88.947712976403949</v>
      </c>
      <c r="Y486" s="52">
        <f t="shared" si="123"/>
        <v>81.632653061224488</v>
      </c>
      <c r="Z486" s="52">
        <f t="shared" si="124"/>
        <v>34.525944268920959</v>
      </c>
      <c r="AA486" s="52">
        <f t="shared" si="125"/>
        <v>-2.5531551532746874</v>
      </c>
      <c r="AB486" s="52">
        <f t="shared" si="126"/>
        <v>-2.5531551532747017</v>
      </c>
      <c r="AC486" s="52">
        <f t="shared" si="127"/>
        <v>-2.5531551532747017</v>
      </c>
      <c r="AF486">
        <v>1.85</v>
      </c>
      <c r="AG486">
        <v>2.0699999999999998</v>
      </c>
    </row>
    <row r="487" spans="1:33" ht="15" x14ac:dyDescent="0.25">
      <c r="A487">
        <v>1.44</v>
      </c>
      <c r="B487">
        <v>5.28</v>
      </c>
      <c r="C487">
        <v>7.14</v>
      </c>
      <c r="D487" s="45">
        <f t="shared" si="128"/>
        <v>2.3894406247347399E-2</v>
      </c>
      <c r="E487" s="46">
        <f>IF(OR($A487="",$B487="",$C487=""),"",A487*'MPTO_working_3-way'!$I486)</f>
        <v>1.4744079449961802</v>
      </c>
      <c r="F487" s="47">
        <f>IF(OR($A487="",$B487="",$C487=""),"",B487*'MPTO_working_3-way'!$I486)</f>
        <v>5.4061624649859947</v>
      </c>
      <c r="G487" s="48">
        <f>IF(OR($A487="",$B487="",$C487=""),"",C487*'MPTO_working_3-way'!$I486)</f>
        <v>7.3106060606060597</v>
      </c>
      <c r="H487" s="46">
        <f>IF(OR($A487="",$B487="",$C487=""),"",'MPTO_working_3-way'!E486)</f>
        <v>1.4567074364496286</v>
      </c>
      <c r="I487" s="47">
        <f>IF(OR($A487="",$B487="",$C487=""),"",'MPTO_working_3-way'!F486)</f>
        <v>5.5117938321182116</v>
      </c>
      <c r="J487" s="48">
        <f>IF(OR($A487="",$B487="",$C487=""),"",'MPTO_working_3-way'!G486)</f>
        <v>7.5705258648388121</v>
      </c>
      <c r="K487" s="46">
        <f>IF(OR($A487="",$B487="",$C487=""),"",'OddsRatio_working_3-way'!H486)</f>
        <v>1.4622818779071094</v>
      </c>
      <c r="L487" s="47">
        <f>IF(OR($A487="",$B487="",$C487=""),"",'OddsRatio_working_3-way'!I486)</f>
        <v>5.4967419032782443</v>
      </c>
      <c r="M487" s="48">
        <f>IF(OR($A487="",$B487="",$C487=""),"",'OddsRatio_working_3-way'!J486)</f>
        <v>7.4509334780673875</v>
      </c>
      <c r="N487" s="49">
        <f t="shared" si="129"/>
        <v>67.823834196891198</v>
      </c>
      <c r="O487" s="50">
        <f t="shared" si="130"/>
        <v>18.497409326424869</v>
      </c>
      <c r="P487" s="50">
        <f t="shared" si="131"/>
        <v>13.67875647668394</v>
      </c>
      <c r="Q487" t="s">
        <v>102</v>
      </c>
      <c r="R487" t="s">
        <v>104</v>
      </c>
      <c r="S487" t="s">
        <v>516</v>
      </c>
      <c r="T487" s="52">
        <v>100</v>
      </c>
      <c r="U487" s="52">
        <f t="shared" si="119"/>
        <v>30.555555555555554</v>
      </c>
      <c r="V487" s="52">
        <f t="shared" si="120"/>
        <v>81.060606060606062</v>
      </c>
      <c r="W487" s="52">
        <f t="shared" si="121"/>
        <v>85.994397759103649</v>
      </c>
      <c r="X487" s="52">
        <f t="shared" si="122"/>
        <v>32.944996180290296</v>
      </c>
      <c r="Y487" s="52">
        <f t="shared" si="123"/>
        <v>83.450046685340794</v>
      </c>
      <c r="Z487" s="52">
        <f t="shared" si="124"/>
        <v>88.383838383838381</v>
      </c>
      <c r="AA487" s="52">
        <f t="shared" si="125"/>
        <v>-2.3894406247347426</v>
      </c>
      <c r="AB487" s="52">
        <f t="shared" si="126"/>
        <v>-2.389440624734732</v>
      </c>
      <c r="AC487" s="52">
        <f t="shared" si="127"/>
        <v>-2.389440624734732</v>
      </c>
      <c r="AF487">
        <v>1.41</v>
      </c>
      <c r="AG487">
        <v>3.07</v>
      </c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32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32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32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218</v>
      </c>
      <c r="B1" t="s">
        <v>219</v>
      </c>
      <c r="C1" t="s">
        <v>220</v>
      </c>
      <c r="D1" t="s">
        <v>221</v>
      </c>
      <c r="E1" t="s">
        <v>222</v>
      </c>
      <c r="F1" t="s">
        <v>223</v>
      </c>
      <c r="G1" t="s">
        <v>224</v>
      </c>
      <c r="H1" t="s">
        <v>225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2020-12-17T04:58:35Z</dcterms:modified>
</cp:coreProperties>
</file>