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 s="1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 s="1"/>
  <c r="E73" i="2"/>
  <c r="F73" i="2"/>
  <c r="G73" i="2"/>
  <c r="P73" i="2" s="1"/>
  <c r="N73" i="2"/>
  <c r="O73" i="2"/>
  <c r="E74" i="2"/>
  <c r="N74" i="2" s="1"/>
  <c r="F74" i="2"/>
  <c r="O74" i="2" s="1"/>
  <c r="G74" i="2"/>
  <c r="P74" i="2" s="1"/>
  <c r="E75" i="2"/>
  <c r="N75" i="2" s="1"/>
  <c r="F75" i="2"/>
  <c r="G75" i="2"/>
  <c r="P75" i="2" s="1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G78" i="2"/>
  <c r="P78" i="2" s="1"/>
  <c r="O78" i="2"/>
  <c r="E79" i="2"/>
  <c r="N79" i="2" s="1"/>
  <c r="F79" i="2"/>
  <c r="G79" i="2"/>
  <c r="P79" i="2" s="1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G82" i="2"/>
  <c r="P82" i="2" s="1"/>
  <c r="O82" i="2"/>
  <c r="E83" i="2"/>
  <c r="N83" i="2" s="1"/>
  <c r="F83" i="2"/>
  <c r="G83" i="2"/>
  <c r="P83" i="2" s="1"/>
  <c r="O83" i="2"/>
  <c r="E84" i="2"/>
  <c r="N84" i="2" s="1"/>
  <c r="F84" i="2"/>
  <c r="O84" i="2" s="1"/>
  <c r="G84" i="2"/>
  <c r="P84" i="2"/>
  <c r="E85" i="2"/>
  <c r="F85" i="2"/>
  <c r="G85" i="2"/>
  <c r="P85" i="2" s="1"/>
  <c r="N85" i="2"/>
  <c r="O85" i="2"/>
  <c r="E86" i="2"/>
  <c r="N86" i="2" s="1"/>
  <c r="F86" i="2"/>
  <c r="G86" i="2"/>
  <c r="P86" i="2" s="1"/>
  <c r="O86" i="2"/>
  <c r="E87" i="2"/>
  <c r="N87" i="2" s="1"/>
  <c r="F87" i="2"/>
  <c r="G87" i="2"/>
  <c r="P87" i="2" s="1"/>
  <c r="O87" i="2"/>
  <c r="E88" i="2"/>
  <c r="N88" i="2" s="1"/>
  <c r="F88" i="2"/>
  <c r="O88" i="2" s="1"/>
  <c r="G88" i="2"/>
  <c r="P88" i="2"/>
  <c r="E89" i="2"/>
  <c r="F89" i="2"/>
  <c r="G89" i="2"/>
  <c r="P89" i="2" s="1"/>
  <c r="N89" i="2"/>
  <c r="O89" i="2"/>
  <c r="E90" i="2"/>
  <c r="N90" i="2" s="1"/>
  <c r="F90" i="2"/>
  <c r="G90" i="2"/>
  <c r="P90" i="2" s="1"/>
  <c r="O90" i="2"/>
  <c r="E91" i="2"/>
  <c r="N91" i="2" s="1"/>
  <c r="F91" i="2"/>
  <c r="G91" i="2"/>
  <c r="P91" i="2" s="1"/>
  <c r="O91" i="2"/>
  <c r="E92" i="2"/>
  <c r="N92" i="2" s="1"/>
  <c r="F92" i="2"/>
  <c r="O92" i="2" s="1"/>
  <c r="G92" i="2"/>
  <c r="P92" i="2"/>
  <c r="E93" i="2"/>
  <c r="F93" i="2"/>
  <c r="G93" i="2"/>
  <c r="P93" i="2" s="1"/>
  <c r="N93" i="2"/>
  <c r="O93" i="2"/>
  <c r="E94" i="2"/>
  <c r="N94" i="2" s="1"/>
  <c r="F94" i="2"/>
  <c r="O94" i="2" s="1"/>
  <c r="G94" i="2"/>
  <c r="P94" i="2"/>
  <c r="E95" i="2"/>
  <c r="F95" i="2"/>
  <c r="G95" i="2"/>
  <c r="P95" i="2" s="1"/>
  <c r="N95" i="2"/>
  <c r="O95" i="2"/>
  <c r="E96" i="2"/>
  <c r="N96" i="2" s="1"/>
  <c r="F96" i="2"/>
  <c r="O96" i="2" s="1"/>
  <c r="G96" i="2"/>
  <c r="P96" i="2"/>
  <c r="E97" i="2"/>
  <c r="F97" i="2"/>
  <c r="G97" i="2"/>
  <c r="P97" i="2" s="1"/>
  <c r="N97" i="2"/>
  <c r="O97" i="2"/>
  <c r="E98" i="2"/>
  <c r="N98" i="2" s="1"/>
  <c r="F98" i="2"/>
  <c r="O98" i="2" s="1"/>
  <c r="G98" i="2"/>
  <c r="P98" i="2"/>
  <c r="E99" i="2"/>
  <c r="F99" i="2"/>
  <c r="G99" i="2"/>
  <c r="P99" i="2" s="1"/>
  <c r="N99" i="2"/>
  <c r="O99" i="2"/>
  <c r="E100" i="2"/>
  <c r="N100" i="2" s="1"/>
  <c r="F100" i="2"/>
  <c r="O100" i="2" s="1"/>
  <c r="G100" i="2"/>
  <c r="P100" i="2"/>
  <c r="E101" i="2"/>
  <c r="F101" i="2"/>
  <c r="G101" i="2"/>
  <c r="P101" i="2" s="1"/>
  <c r="N101" i="2"/>
  <c r="O101" i="2"/>
  <c r="E102" i="2"/>
  <c r="N102" i="2" s="1"/>
  <c r="F102" i="2"/>
  <c r="O102" i="2" s="1"/>
  <c r="G102" i="2"/>
  <c r="P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/>
  <c r="E105" i="2"/>
  <c r="F105" i="2"/>
  <c r="G105" i="2"/>
  <c r="P105" i="2" s="1"/>
  <c r="N105" i="2"/>
  <c r="O105" i="2"/>
  <c r="E106" i="2"/>
  <c r="N106" i="2" s="1"/>
  <c r="F106" i="2"/>
  <c r="O106" i="2" s="1"/>
  <c r="G106" i="2"/>
  <c r="P106" i="2"/>
  <c r="E107" i="2"/>
  <c r="F107" i="2"/>
  <c r="G107" i="2"/>
  <c r="P107" i="2" s="1"/>
  <c r="N107" i="2"/>
  <c r="O107" i="2"/>
  <c r="E108" i="2"/>
  <c r="N108" i="2" s="1"/>
  <c r="F108" i="2"/>
  <c r="O108" i="2" s="1"/>
  <c r="G108" i="2"/>
  <c r="P108" i="2"/>
  <c r="E109" i="2"/>
  <c r="F109" i="2"/>
  <c r="G109" i="2"/>
  <c r="P109" i="2" s="1"/>
  <c r="N109" i="2"/>
  <c r="O109" i="2"/>
  <c r="E110" i="2"/>
  <c r="N110" i="2" s="1"/>
  <c r="F110" i="2"/>
  <c r="O110" i="2" s="1"/>
  <c r="G110" i="2"/>
  <c r="P110" i="2"/>
  <c r="E111" i="2"/>
  <c r="F111" i="2"/>
  <c r="G111" i="2"/>
  <c r="P111" i="2" s="1"/>
  <c r="N111" i="2"/>
  <c r="O111" i="2"/>
  <c r="E112" i="2"/>
  <c r="N112" i="2" s="1"/>
  <c r="F112" i="2"/>
  <c r="O112" i="2" s="1"/>
  <c r="G112" i="2"/>
  <c r="P112" i="2"/>
  <c r="E113" i="2"/>
  <c r="F113" i="2"/>
  <c r="G113" i="2"/>
  <c r="P113" i="2" s="1"/>
  <c r="N113" i="2"/>
  <c r="O113" i="2"/>
  <c r="E114" i="2"/>
  <c r="N114" i="2" s="1"/>
  <c r="F114" i="2"/>
  <c r="O114" i="2" s="1"/>
  <c r="G114" i="2"/>
  <c r="P114" i="2"/>
  <c r="E115" i="2"/>
  <c r="F115" i="2"/>
  <c r="G115" i="2"/>
  <c r="P115" i="2" s="1"/>
  <c r="N115" i="2"/>
  <c r="O11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15" i="5" l="1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07" i="4" l="1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35" i="4" l="1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" i="4" l="1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29" i="3"/>
  <c r="D130" i="3"/>
  <c r="D133" i="3"/>
  <c r="D132" i="3"/>
  <c r="D131" i="3"/>
  <c r="D119" i="3"/>
  <c r="D126" i="3"/>
  <c r="D120" i="3"/>
  <c r="D128" i="3"/>
  <c r="D118" i="3"/>
  <c r="D123" i="3"/>
  <c r="D124" i="3"/>
  <c r="D127" i="3"/>
  <c r="D125" i="3"/>
  <c r="D121" i="3"/>
  <c r="D117" i="3"/>
  <c r="D122" i="3"/>
  <c r="D110" i="3"/>
  <c r="D61" i="3"/>
  <c r="D72" i="3"/>
  <c r="D85" i="3"/>
  <c r="D83" i="3"/>
  <c r="D75" i="3"/>
  <c r="D58" i="3"/>
  <c r="D84" i="3"/>
  <c r="D93" i="3"/>
  <c r="D41" i="3"/>
  <c r="D88" i="3"/>
  <c r="D70" i="3"/>
  <c r="D78" i="3"/>
  <c r="D95" i="3"/>
  <c r="D42" i="3"/>
  <c r="D40" i="3"/>
  <c r="D62" i="3"/>
  <c r="D45" i="3"/>
  <c r="D101" i="3"/>
  <c r="D91" i="3"/>
  <c r="D56" i="3"/>
  <c r="D113" i="3"/>
  <c r="D105" i="3"/>
  <c r="D82" i="3"/>
  <c r="D66" i="3"/>
  <c r="D98" i="3"/>
  <c r="D49" i="3"/>
  <c r="D106" i="3"/>
  <c r="D71" i="3"/>
  <c r="D94" i="3"/>
  <c r="D100" i="3"/>
  <c r="D86" i="3"/>
  <c r="D52" i="3"/>
  <c r="D115" i="3"/>
  <c r="D76" i="3"/>
  <c r="D53" i="3"/>
  <c r="D63" i="3"/>
  <c r="D96" i="3"/>
  <c r="D43" i="3"/>
  <c r="D104" i="3"/>
  <c r="D47" i="3"/>
  <c r="D3" i="3"/>
  <c r="D114" i="3"/>
  <c r="D44" i="3"/>
  <c r="D46" i="3"/>
  <c r="D68" i="3"/>
  <c r="D60" i="3"/>
  <c r="D64" i="3"/>
  <c r="D107" i="3"/>
  <c r="D89" i="3"/>
  <c r="D112" i="3"/>
  <c r="D51" i="3"/>
  <c r="D80" i="3"/>
  <c r="D97" i="3"/>
  <c r="D73" i="3"/>
  <c r="D116" i="3"/>
  <c r="D111" i="3"/>
  <c r="D79" i="3"/>
  <c r="D54" i="3"/>
  <c r="D2" i="3"/>
  <c r="D50" i="3"/>
  <c r="D109" i="3"/>
  <c r="D87" i="3"/>
  <c r="D99" i="3"/>
  <c r="D48" i="3"/>
  <c r="D59" i="3"/>
  <c r="D103" i="3"/>
  <c r="D92" i="3"/>
  <c r="D102" i="3"/>
  <c r="D77" i="3"/>
  <c r="D55" i="3"/>
  <c r="D90" i="3"/>
  <c r="D69" i="3"/>
  <c r="D81" i="3"/>
  <c r="D65" i="3"/>
  <c r="D67" i="3"/>
  <c r="D57" i="3"/>
  <c r="D74" i="3"/>
  <c r="D108" i="3"/>
  <c r="D33" i="3"/>
  <c r="D35" i="3"/>
  <c r="D10" i="3"/>
  <c r="D5" i="3"/>
  <c r="D20" i="3"/>
  <c r="D18" i="3"/>
  <c r="D7" i="3"/>
  <c r="D16" i="3"/>
  <c r="D25" i="3"/>
  <c r="D6" i="3"/>
  <c r="D27" i="3"/>
  <c r="D14" i="3"/>
  <c r="D21" i="3"/>
  <c r="D29" i="3"/>
  <c r="D15" i="3"/>
  <c r="D30" i="3"/>
  <c r="D13" i="3"/>
  <c r="D26" i="3"/>
  <c r="D34" i="3"/>
  <c r="D23" i="3"/>
  <c r="D4" i="3"/>
  <c r="D32" i="3"/>
  <c r="D11" i="3"/>
  <c r="D22" i="3"/>
  <c r="D17" i="3"/>
  <c r="D36" i="3"/>
  <c r="D8" i="3"/>
  <c r="D28" i="3"/>
  <c r="D37" i="3"/>
  <c r="D9" i="3"/>
  <c r="D24" i="3"/>
  <c r="D12" i="3"/>
  <c r="D19" i="3"/>
  <c r="D31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<sst xmlns="http://schemas.openxmlformats.org/spreadsheetml/2006/main" count="586" uniqueCount="316">
  <si>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</si>
  <si>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</si>
  <si>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</si>
  <si>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</si>
  <si>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</si>
  <si>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</si>
  <si>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</si>
  <si>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</si>
  <si>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</si>
  <si>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</si>
  <si>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</si>
  <si>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</si>
  <si>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</si>
  <si>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</si>
  <si>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</si>
  <si>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</si>
  <si>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</si>
  <si>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</si>
  <si>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</si>
  <si>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</si>
  <si>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</si>
  <si>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</si>
  <si>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</si>
  <si>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</si>
  <si>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</si>
  <si>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</si>
  <si>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</si>
  <si>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</si>
  <si>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</si>
  <si>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</si>
  <si>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</si>
  <si>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</si>
  <si>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</si>
  <si>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</si>
  <si>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</si>
  <si>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</si>
  <si>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</si>
  <si>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</si>
  <si>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</si>
  <si>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</si>
  <si>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</si>
  <si>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</si>
  <si>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</si>
  <si>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</si>
  <si>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</si>
  <si>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</si>
  <si>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</si>
  <si>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</si>
  <si>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</si>
  <si>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</si>
  <si>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</si>
  <si>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</si>
  <si>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</si>
  <si>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</si>
  <si>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</si>
  <si>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</si>
  <si>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</si>
  <si>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</si>
  <si>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</si>
  <si>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</si>
  <si>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</si>
  <si>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</si>
  <si>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</si>
  <si>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</si>
  <si>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</si>
  <si>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</si>
  <si>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</si>
  <si>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</si>
  <si>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</si>
  <si>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</si>
  <si>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home</t>
  </si>
  <si>
    <t>away</t>
  </si>
  <si>
    <t>0-0</t>
  </si>
  <si>
    <t>MLS</t>
  </si>
  <si>
    <t>J1 League</t>
  </si>
  <si>
    <t>Yokohama F. Marinos</t>
  </si>
  <si>
    <t>Club Leon</t>
  </si>
  <si>
    <t>Juarez</t>
  </si>
  <si>
    <t>Cruz Azul</t>
  </si>
  <si>
    <t>Pachuca</t>
  </si>
  <si>
    <t>Santos Laguna</t>
  </si>
  <si>
    <t>Club America</t>
  </si>
  <si>
    <t>U.A.N.L.- Tigres</t>
  </si>
  <si>
    <t>Guadalajara Chivas</t>
  </si>
  <si>
    <t>Barracas Central</t>
  </si>
  <si>
    <t>Lanus</t>
  </si>
  <si>
    <t>Patronato</t>
  </si>
  <si>
    <t>Platense</t>
  </si>
  <si>
    <t>Estudiantes L.P.</t>
  </si>
  <si>
    <t>Racing Club</t>
  </si>
  <si>
    <t>Tigre</t>
  </si>
  <si>
    <t>Huracan</t>
  </si>
  <si>
    <t>Central Cordoba</t>
  </si>
  <si>
    <t>Godoy Cruz</t>
  </si>
  <si>
    <t>San Lorenzo</t>
  </si>
  <si>
    <t>Atl. Tucuman</t>
  </si>
  <si>
    <t>Kawasaki Frontale</t>
  </si>
  <si>
    <t>Cerezo Osaka</t>
  </si>
  <si>
    <t>FC Tokyo</t>
  </si>
  <si>
    <t>Kyoto</t>
  </si>
  <si>
    <t>Urawa Reds</t>
  </si>
  <si>
    <t>Vissel Kobe</t>
  </si>
  <si>
    <t>Nagoya Grampus</t>
  </si>
  <si>
    <t>CF Montreal</t>
  </si>
  <si>
    <t>Columbus Crew</t>
  </si>
  <si>
    <t>Los Angeles Galaxy</t>
  </si>
  <si>
    <t>New England Revolution</t>
  </si>
  <si>
    <t>Banfield</t>
  </si>
  <si>
    <t>Colon Santa FE</t>
  </si>
  <si>
    <t>Arsenal Sarandi</t>
  </si>
  <si>
    <t>Velez Sarsfield</t>
  </si>
  <si>
    <t>Newells Old Boys</t>
  </si>
  <si>
    <t>Gimnasia L.P.</t>
  </si>
  <si>
    <t>Boca Juniors</t>
  </si>
  <si>
    <t>River Plate</t>
  </si>
  <si>
    <t>Atlanta Utd</t>
  </si>
  <si>
    <t>San Jose Earthquakes</t>
  </si>
  <si>
    <t>Orlando City</t>
  </si>
  <si>
    <t>Chicago Fire</t>
  </si>
  <si>
    <t>Inter Miami</t>
  </si>
  <si>
    <t>Austin FC</t>
  </si>
  <si>
    <t>Los Angeles FC</t>
  </si>
  <si>
    <t>Houston Dynamo</t>
  </si>
  <si>
    <t>Sporting Kansas City</t>
  </si>
  <si>
    <t>Colorado Rapids</t>
  </si>
  <si>
    <t>Vancouver Whitecaps</t>
  </si>
  <si>
    <t>Real Salt Lake</t>
  </si>
  <si>
    <t>DC United</t>
  </si>
  <si>
    <t>Minnesota United</t>
  </si>
  <si>
    <t>Talleres Cordoba</t>
  </si>
  <si>
    <t>Defensa y Justicia</t>
  </si>
  <si>
    <t>Union de Santa Fe</t>
  </si>
  <si>
    <t>Aldosivi</t>
  </si>
  <si>
    <t>Argentinos Jrs</t>
  </si>
  <si>
    <t>Rosario Central</t>
  </si>
  <si>
    <t>16/09/2022</t>
  </si>
  <si>
    <t>Horsens</t>
  </si>
  <si>
    <t>Nordsjaelland</t>
  </si>
  <si>
    <t>Sagan Tosu</t>
  </si>
  <si>
    <t>Kashima Antlers</t>
  </si>
  <si>
    <t>Piast Gliwice</t>
  </si>
  <si>
    <t>Slask Wroclaw</t>
  </si>
  <si>
    <t>Legia</t>
  </si>
  <si>
    <t>Legnica</t>
  </si>
  <si>
    <t>FC Voluntari</t>
  </si>
  <si>
    <t>U Craiova 1948</t>
  </si>
  <si>
    <t>Petrolul</t>
  </si>
  <si>
    <t>Farul Constanta</t>
  </si>
  <si>
    <t>Altach</t>
  </si>
  <si>
    <t>A. Klagenfurt</t>
  </si>
  <si>
    <t>LASK</t>
  </si>
  <si>
    <t>Tirol</t>
  </si>
  <si>
    <t>Wolfsberger AC</t>
  </si>
  <si>
    <t>Hartberg</t>
  </si>
  <si>
    <t>Avai</t>
  </si>
  <si>
    <t>Atletico-MG</t>
  </si>
  <si>
    <t>Botafogo RJ</t>
  </si>
  <si>
    <t>Coritiba</t>
  </si>
  <si>
    <t>Aarhus</t>
  </si>
  <si>
    <t>Aalborg</t>
  </si>
  <si>
    <t>Iwata</t>
  </si>
  <si>
    <t>Avispa Fukuoka</t>
  </si>
  <si>
    <t>Shimizu S-Pulse</t>
  </si>
  <si>
    <t>Kashiwa Reysol</t>
  </si>
  <si>
    <t>Sanfrecce Hiroshima</t>
  </si>
  <si>
    <t>Shonan Bellmare</t>
  </si>
  <si>
    <t>Puebla</t>
  </si>
  <si>
    <t>Mazatlan FC</t>
  </si>
  <si>
    <t>Toluca</t>
  </si>
  <si>
    <t>Odd</t>
  </si>
  <si>
    <t>Ham-Kam</t>
  </si>
  <si>
    <t>Stal Mielec</t>
  </si>
  <si>
    <t>Widzew Lodz</t>
  </si>
  <si>
    <t>Lechia Gdansk</t>
  </si>
  <si>
    <t>Jagiellonia</t>
  </si>
  <si>
    <t>Rakow</t>
  </si>
  <si>
    <t>Radomiak Radom</t>
  </si>
  <si>
    <t>Cracovia</t>
  </si>
  <si>
    <t>Pogon Szczecin</t>
  </si>
  <si>
    <t>UTA Arad</t>
  </si>
  <si>
    <t>FC Hermannstadt</t>
  </si>
  <si>
    <t>Sepsi Sf. Gheorghe</t>
  </si>
  <si>
    <t>FC Botosani</t>
  </si>
  <si>
    <t>FC Rapid Bucuresti</t>
  </si>
  <si>
    <t>Mioveni</t>
  </si>
  <si>
    <t>Ural</t>
  </si>
  <si>
    <t>Akhmat Grozny</t>
  </si>
  <si>
    <t>Torpedo Moscow</t>
  </si>
  <si>
    <t>CSKA Moscow</t>
  </si>
  <si>
    <t>FK Rostov</t>
  </si>
  <si>
    <t>samara</t>
  </si>
  <si>
    <t>Dynamo Moscow</t>
  </si>
  <si>
    <t>Zenit</t>
  </si>
  <si>
    <t>Hacken</t>
  </si>
  <si>
    <t>Hammarby</t>
  </si>
  <si>
    <t>Norrkoping</t>
  </si>
  <si>
    <t>Kalmar</t>
  </si>
  <si>
    <t>Varnamo</t>
  </si>
  <si>
    <t>Varberg</t>
  </si>
  <si>
    <t>New York City</t>
  </si>
  <si>
    <t>New York Red Bulls</t>
  </si>
  <si>
    <t>Philadelphia Union</t>
  </si>
  <si>
    <t>Sarmiento Junin</t>
  </si>
  <si>
    <t>Austria Vienna</t>
  </si>
  <si>
    <t>Ried</t>
  </si>
  <si>
    <t>Sturm Graz</t>
  </si>
  <si>
    <t>A. Lustenau</t>
  </si>
  <si>
    <t>Salzburg</t>
  </si>
  <si>
    <t>Rapid Vienna</t>
  </si>
  <si>
    <t>Bragantino</t>
  </si>
  <si>
    <t>Goias</t>
  </si>
  <si>
    <t>Ceara</t>
  </si>
  <si>
    <t>Sao Paulo</t>
  </si>
  <si>
    <t>Flamengo RJ</t>
  </si>
  <si>
    <t>Fluminense</t>
  </si>
  <si>
    <t>America MG</t>
  </si>
  <si>
    <t>Corinthians</t>
  </si>
  <si>
    <t>Juventude</t>
  </si>
  <si>
    <t>Fortaleza</t>
  </si>
  <si>
    <t>Palmeiras</t>
  </si>
  <si>
    <t>Santos</t>
  </si>
  <si>
    <t>Athletico-PR</t>
  </si>
  <si>
    <t>Cuiaba</t>
  </si>
  <si>
    <t>Lyngby</t>
  </si>
  <si>
    <t>Odense</t>
  </si>
  <si>
    <t>Randers FC</t>
  </si>
  <si>
    <t>Silkeborg</t>
  </si>
  <si>
    <t>Viborg</t>
  </si>
  <si>
    <t>Brondby</t>
  </si>
  <si>
    <t>Midtjylland</t>
  </si>
  <si>
    <t>FC Copenhagen</t>
  </si>
  <si>
    <t>Ilves</t>
  </si>
  <si>
    <t>VPS</t>
  </si>
  <si>
    <t>AC Oulu</t>
  </si>
  <si>
    <t>HIFK</t>
  </si>
  <si>
    <t>HJK</t>
  </si>
  <si>
    <t>SJK</t>
  </si>
  <si>
    <t>Mariehamn</t>
  </si>
  <si>
    <t>Lahti</t>
  </si>
  <si>
    <t>Hokkaido Consadole Sapporo</t>
  </si>
  <si>
    <t>Gamba Osaka</t>
  </si>
  <si>
    <t>Monterrey</t>
  </si>
  <si>
    <t>Atlas</t>
  </si>
  <si>
    <t>U.N.A.M.- Pumas</t>
  </si>
  <si>
    <t>Bodo/Glimt</t>
  </si>
  <si>
    <t>Haugesund</t>
  </si>
  <si>
    <t>Rosenborg</t>
  </si>
  <si>
    <t>Lillestrom</t>
  </si>
  <si>
    <t>Sarpsborg 08</t>
  </si>
  <si>
    <t>Jerv</t>
  </si>
  <si>
    <t>Stromsgodset</t>
  </si>
  <si>
    <t>Kristiansund</t>
  </si>
  <si>
    <t>Valerenga</t>
  </si>
  <si>
    <t>Sandefjord</t>
  </si>
  <si>
    <t>Viking</t>
  </si>
  <si>
    <t>Tromso</t>
  </si>
  <si>
    <t>Molde</t>
  </si>
  <si>
    <t>Aalesund</t>
  </si>
  <si>
    <t>Korona Kielce</t>
  </si>
  <si>
    <t>Gornik Z.</t>
  </si>
  <si>
    <t>Zaglebie</t>
  </si>
  <si>
    <t>Wisla Plock</t>
  </si>
  <si>
    <t>Warta Poznan</t>
  </si>
  <si>
    <t>Lech Poznan</t>
  </si>
  <si>
    <t>U. Cluj</t>
  </si>
  <si>
    <t>Chindia Targoviste</t>
  </si>
  <si>
    <t>Univ. Craiova</t>
  </si>
  <si>
    <t>FCSB</t>
  </si>
  <si>
    <t>Nizhny Novgorod</t>
  </si>
  <si>
    <t>Orenburg</t>
  </si>
  <si>
    <t>Krasnodar</t>
  </si>
  <si>
    <t>Khimki</t>
  </si>
  <si>
    <t>Sochi</t>
  </si>
  <si>
    <t>Fakel Voronezh</t>
  </si>
  <si>
    <t>Spartak Moscow</t>
  </si>
  <si>
    <t>Lokomotiv Moscow</t>
  </si>
  <si>
    <t>Elfsborg</t>
  </si>
  <si>
    <t>Sirius</t>
  </si>
  <si>
    <t>Helsingborg</t>
  </si>
  <si>
    <t>Malmo FF</t>
  </si>
  <si>
    <t>Mjallby</t>
  </si>
  <si>
    <t>Sundsvall</t>
  </si>
  <si>
    <t>AIK</t>
  </si>
  <si>
    <t>Degerfors</t>
  </si>
  <si>
    <t>Djurgarden</t>
  </si>
  <si>
    <t>Goteborg</t>
  </si>
  <si>
    <t>Toronto FC</t>
  </si>
  <si>
    <t>Charlotte</t>
  </si>
  <si>
    <t>Nashville SC</t>
  </si>
  <si>
    <t>FC Cincinnati</t>
  </si>
  <si>
    <t>Seattle Sounders</t>
  </si>
  <si>
    <t>FC Dallas</t>
  </si>
  <si>
    <t>Portland Timbers</t>
  </si>
  <si>
    <t>Independiente</t>
  </si>
  <si>
    <t>Queretaro</t>
  </si>
  <si>
    <t>Atl. San Luis</t>
  </si>
  <si>
    <t>Club Tijuana</t>
  </si>
  <si>
    <t>Necaxa</t>
  </si>
  <si>
    <t>FC Arges</t>
  </si>
  <si>
    <t>CFR Cluj</t>
  </si>
  <si>
    <t>Atletico GO</t>
  </si>
  <si>
    <t>Internacional</t>
  </si>
  <si>
    <t>17/09/2022</t>
  </si>
  <si>
    <t>18/09/2022</t>
  </si>
  <si>
    <t>19/09/2022</t>
  </si>
  <si>
    <t>20/09/2022</t>
  </si>
  <si>
    <t>21/09/2022</t>
  </si>
  <si>
    <t>Superliga</t>
  </si>
  <si>
    <t>Ekstraklasa</t>
  </si>
  <si>
    <t>Liga 1</t>
  </si>
  <si>
    <t>Admiral Bundesliga</t>
  </si>
  <si>
    <t>Serie A</t>
  </si>
  <si>
    <t>Eliteserien</t>
  </si>
  <si>
    <t>Premier League</t>
  </si>
  <si>
    <t>Allsvenskan</t>
  </si>
  <si>
    <t>Veikkausliiga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</si>
</sst>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1.0250611775735481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8.941219862392515</v>
      </c>
      <c r="I2" s="6">
        <f>IF('Log_working_3-way'!$D2="","",'True_Odds_Calculator_3-way'!O3/'True_Odds_Calculator_3-way'!B3-1)</f>
        <v>6.4320943247972586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2.6766394572646401E-2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1.0253936617587378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7.7802471473768744</v>
      </c>
      <c r="I3" s="6">
        <f>IF('Log_working_3-way'!$D3="","",'True_Odds_Calculator_3-way'!O4/'True_Odds_Calculator_3-way'!B4-1)</f>
        <v>7.0860469393938494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2.7081229568716392E-2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1.0274775554673414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21.687674758200931</v>
      </c>
      <c r="I4" s="6">
        <f>IF('Log_working_3-way'!$D4="","",'True_Odds_Calculator_3-way'!O5/'True_Odds_Calculator_3-way'!B5-1)</f>
        <v>7.3114819578173762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2.865400522035233E-2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1.0334713692703312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37.879202435357122</v>
      </c>
      <c r="I5" s="6">
        <f>IF('Log_working_3-way'!$D5="","",'True_Odds_Calculator_3-way'!O6/'True_Odds_Calculator_3-way'!B6-1)</f>
        <v>4.3988319330514374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3.0311337538723615E-2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1.0413565566270673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6.5998561344106248</v>
      </c>
      <c r="I6" s="6">
        <f>IF('Log_working_3-way'!$D6="","",'True_Odds_Calculator_3-way'!O7/'True_Odds_Calculator_3-way'!B7-1)</f>
        <v>10.791589650219747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4.4089967572382482E-2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1.0431899855324451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5.1319810471154614</v>
      </c>
      <c r="I7" s="6">
        <f>IF('Log_working_3-way'!$D7="","",'True_Odds_Calculator_3-way'!O8/'True_Odds_Calculator_3-way'!B8-1)</f>
        <v>9.6304704764021096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4.5213486625633736E-2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1.0319968254522716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6.9385606316719635</v>
      </c>
      <c r="I8" s="6">
        <f>IF('Log_working_3-way'!$D8="","",'True_Odds_Calculator_3-way'!O9/'True_Odds_Calculator_3-way'!B9-1)</f>
        <v>9.2592560504437937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3.4206778582241748E-2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1.026331725959498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10.329637785323278</v>
      </c>
      <c r="I9" s="6">
        <f>IF('Log_working_3-way'!$D9="","",'True_Odds_Calculator_3-way'!O10/'True_Odds_Calculator_3-way'!B10-1)</f>
        <v>5.9165374167624414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2.8131662221202447E-2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1.0424180677620059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48.345301852709312</v>
      </c>
      <c r="I10" s="6">
        <f>IF('Log_working_3-way'!$D10="","",'True_Odds_Calculator_3-way'!O11/'True_Odds_Calculator_3-way'!B11-1)</f>
        <v>2.1062290962124797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3.3946622022011708E-2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1.0313435316303738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31.425883546923345</v>
      </c>
      <c r="I11" s="6">
        <f>IF('Log_working_3-way'!$D11="","",'True_Odds_Calculator_3-way'!O12/'True_Odds_Calculator_3-way'!B12-1)</f>
        <v>4.4237952968823855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3.0424022848557053E-2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1.0381979733050499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2.2477837990717013</v>
      </c>
      <c r="I12" s="6">
        <f>IF('Log_working_3-way'!$D12="","",'True_Odds_Calculator_3-way'!O13/'True_Odds_Calculator_3-way'!B13-1)</f>
        <v>6.123353193815511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3.6620717804102032E-2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1.0374382593963161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29.794321329536213</v>
      </c>
      <c r="I13" s="6">
        <f>IF('Log_working_3-way'!$D13="","",'True_Odds_Calculator_3-way'!O14/'True_Odds_Calculator_3-way'!B14-1)</f>
        <v>6.3215649578659638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3.6532276448890233E-2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1.0269276167741888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20.233910066470759</v>
      </c>
      <c r="I14" s="6">
        <f>IF('Log_working_3-way'!$D14="","",'True_Odds_Calculator_3-way'!O15/'True_Odds_Calculator_3-way'!B15-1)</f>
        <v>6.8038355608671548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2.8353616384115821E-2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1.0286310217207102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3.3653083517251359</v>
      </c>
      <c r="I15" s="6">
        <f>IF('Log_working_3-way'!$D15="","",'True_Odds_Calculator_3-way'!O16/'True_Odds_Calculator_3-way'!B16-1)</f>
        <v>5.4600439461601429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2.8255583419642516E-2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1.0257686570905409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11.146990526206578</v>
      </c>
      <c r="I16" s="6">
        <f>IF('Log_working_3-way'!$D16="","",'True_Odds_Calculator_3-way'!O17/'True_Odds_Calculator_3-way'!B17-1)</f>
        <v>8.3247354451145785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2.7917917328813324E-2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1.0309432703122376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3.4695618712981409</v>
      </c>
      <c r="I17" s="6">
        <f>IF('Log_working_3-way'!$D17="","",'True_Odds_Calculator_3-way'!O18/'True_Odds_Calculator_3-way'!B18-1)</f>
        <v>4.9466729837982735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3.0298845335177349E-2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1.0262089627292605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7.8242835256809098</v>
      </c>
      <c r="I18" s="6">
        <f>IF('Log_working_3-way'!$D18="","",'True_Odds_Calculator_3-way'!O19/'True_Odds_Calculator_3-way'!B19-1)</f>
        <v>8.1520929215876823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2.8121352761667939E-2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1.0259616877555977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6.8097517371579119</v>
      </c>
      <c r="I19" s="6">
        <f>IF('Log_working_3-way'!$D19="","",'True_Odds_Calculator_3-way'!O20/'True_Odds_Calculator_3-way'!B20-1)</f>
        <v>7.5183060310870609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2.757460041939308E-2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1.0249277507384207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10.114946588634</v>
      </c>
      <c r="I20" s="6">
        <f>IF('Log_working_3-way'!$D20="","",'True_Odds_Calculator_3-way'!O21/'True_Odds_Calculator_3-way'!B21-1)</f>
        <v>7.134644995737883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2.6855178878300467E-2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1.0259202720809411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13.390839379663698</v>
      </c>
      <c r="I21" s="6">
        <f>IF('Log_working_3-way'!$D21="","",'True_Odds_Calculator_3-way'!O22/'True_Odds_Calculator_3-way'!B22-1)</f>
        <v>6.896208164424527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2.7938608583769842E-2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1.0266286761604313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21.059919661239562</v>
      </c>
      <c r="I22" s="6">
        <f>IF('Log_working_3-way'!$D22="","",'True_Odds_Calculator_3-way'!O23/'True_Odds_Calculator_3-way'!B23-1)</f>
        <v>6.4237848131975888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2.7915663777040134E-2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1.02539020102886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14.328066210298463</v>
      </c>
      <c r="I23" s="6">
        <f>IF('Log_working_3-way'!$D23="","",'True_Odds_Calculator_3-way'!O24/'True_Odds_Calculator_3-way'!B24-1)</f>
        <v>6.8115827638356272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2.7333738027789156E-2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1.0262782944783466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14.685264496108928</v>
      </c>
      <c r="I24" s="6">
        <f>IF('Log_working_3-way'!$D24="","",'True_Odds_Calculator_3-way'!O25/'True_Odds_Calculator_3-way'!B25-1)</f>
        <v>6.9843522140479122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2.8275431413978147E-2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1.0359134662715042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40.413999135603163</v>
      </c>
      <c r="I25" s="6">
        <f>IF('Log_working_3-way'!$D25="","",'True_Odds_Calculator_3-way'!O26/'True_Odds_Calculator_3-way'!B26-1)</f>
        <v>4.2431601177140852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3.1501747986016015E-2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1.0253524855177325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12.058777256869034</v>
      </c>
      <c r="I26" s="6">
        <f>IF('Log_working_3-way'!$D26="","",'True_Odds_Calculator_3-way'!O27/'True_Odds_Calculator_3-way'!B27-1)</f>
        <v>8.4453432146154661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2.7477195701494761E-2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1.0423076022615523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18.252579158584368</v>
      </c>
      <c r="I27" s="6">
        <f>IF('Log_working_3-way'!$D27="","",'True_Odds_Calculator_3-way'!O28/'True_Odds_Calculator_3-way'!B28-1)</f>
        <v>10.001568617951644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4.4482952861359948E-2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1.0510699630871267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30.850231115561247</v>
      </c>
      <c r="I28" s="6">
        <f>IF('Log_working_3-way'!$D28="","",'True_Odds_Calculator_3-way'!O29/'True_Odds_Calculator_3-way'!B29-1)</f>
        <v>6.5215058630352267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4.90476269264839E-2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1.0514739821380936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32.798264494547396</v>
      </c>
      <c r="I29" s="6">
        <f>IF('Log_working_3-way'!$D29="","",'True_Odds_Calculator_3-way'!O30/'True_Odds_Calculator_3-way'!B30-1)</f>
        <v>6.6553235889390487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4.8303501145260164E-2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1.0306625672155882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11.707237706628087</v>
      </c>
      <c r="I30" s="6">
        <f>IF('Log_working_3-way'!$D30="","",'True_Odds_Calculator_3-way'!O31/'True_Odds_Calculator_3-way'!B31-1)</f>
        <v>7.574143809701857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3.3072216556966794E-2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1.0526355794763262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0.23274029371512794</v>
      </c>
      <c r="I31" s="6">
        <f>IF('Log_working_3-way'!$D31="","",'True_Odds_Calculator_3-way'!O32/'True_Odds_Calculator_3-way'!B32-1)</f>
        <v>2.7391860962946919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4.0415949202098123E-2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1.0363350765779265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26.88697203267013</v>
      </c>
      <c r="I32" s="6">
        <f>IF('Log_working_3-way'!$D32="","",'True_Odds_Calculator_3-way'!O33/'True_Odds_Calculator_3-way'!B33-1)</f>
        <v>5.6462595631213333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3.6508219588543112E-2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1.0429625712539745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1.6578718857318511</v>
      </c>
      <c r="I33" s="6">
        <f>IF('Log_working_3-way'!$D33="","",'True_Odds_Calculator_3-way'!O34/'True_Odds_Calculator_3-way'!B34-1)</f>
        <v>3.7778701637232235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3.818075538177057E-2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1.0247617021898037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14.838088116311273</v>
      </c>
      <c r="I34" s="6">
        <f>IF('Log_working_3-way'!$D34="","",'True_Odds_Calculator_3-way'!O35/'True_Odds_Calculator_3-way'!B35-1)</f>
        <v>6.232259289961382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2.6582563466766684E-2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1.0250660096688204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12.969917457968767</v>
      </c>
      <c r="I35" s="6">
        <f>IF('Log_working_3-way'!$D35="","",'True_Odds_Calculator_3-way'!O36/'True_Odds_Calculator_3-way'!B36-1)</f>
        <v>7.1801921205678738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2.7065890319747377E-2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1.0280971212936421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20.011762399938281</v>
      </c>
      <c r="I36" s="6">
        <f>IF('Log_working_3-way'!$D36="","",'True_Odds_Calculator_3-way'!O37/'True_Odds_Calculator_3-way'!B37-1)</f>
        <v>7.6546555307386672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2.9581188564845151E-2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1.025952977511644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17.077527239915749</v>
      </c>
      <c r="I37" s="6">
        <f>IF('Log_working_3-way'!$D37="","",'True_Odds_Calculator_3-way'!O38/'True_Odds_Calculator_3-way'!B38-1)</f>
        <v>7.1276088923888619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2.7744131491390878E-2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1.0255361059384391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2.7324751743365017E-2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1.0432532040911309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4.4682811266122835E-2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1.0419008373812868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18.930018450733542</v>
      </c>
      <c r="I42" s="6">
        <f>IF('Log_working_3-way'!$D42="","",'True_Odds_Calculator_3-way'!O41/'True_Odds_Calculator_3-way'!B41-1)</f>
        <v>7.6221126625591413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4.4225382460676643E-2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1.0438454900901919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5.4579412815428761</v>
      </c>
      <c r="I43" s="6">
        <f>IF('Log_working_3-way'!$D43="","",'True_Odds_Calculator_3-way'!O42/'True_Odds_Calculator_3-way'!B42-1)</f>
        <v>7.6323111080151573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4.5477453244443522E-2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1.0427152861537756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18.786108795886737</v>
      </c>
      <c r="I44" s="6">
        <f>IF('Log_working_3-way'!$D44="","",'True_Odds_Calculator_3-way'!O43/'True_Odds_Calculator_3-way'!B43-1)</f>
        <v>9.2945193842614167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4.488149860552082E-2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1.0312839049541698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33.296704093999722</v>
      </c>
      <c r="I45" s="6">
        <f>IF('Log_working_3-way'!$D45="","",'True_Odds_Calculator_3-way'!O44/'True_Odds_Calculator_3-way'!B44-1)</f>
        <v>4.2215301580790801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2.9685913799785357E-2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1.0422494573105423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51.51282999320226</v>
      </c>
      <c r="I46" s="6">
        <f>IF('Log_working_3-way'!$D46="","",'True_Odds_Calculator_3-way'!O45/'True_Odds_Calculator_3-way'!B45-1)</f>
        <v>2.0086713653303137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3.1811348055629463E-2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1.0400923179353045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50.743296557173863</v>
      </c>
      <c r="I47" s="6">
        <f>IF('Log_working_3-way'!$D47="","",'True_Odds_Calculator_3-way'!O46/'True_Odds_Calculator_3-way'!B46-1)</f>
        <v>1.7067091036022655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3.1100103399033685E-2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1.0424522507751852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37.822681238287672</v>
      </c>
      <c r="I48" s="6">
        <f>IF('Log_working_3-way'!$D48="","",'True_Odds_Calculator_3-way'!O47/'True_Odds_Calculator_3-way'!B47-1)</f>
        <v>5.3393712392816193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3.814269919956903E-2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1.031771847346505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16.266427029004575</v>
      </c>
      <c r="I49" s="6">
        <f>IF('Log_working_3-way'!$D49="","",'True_Odds_Calculator_3-way'!O48/'True_Odds_Calculator_3-way'!B48-1)</f>
        <v>9.2234561033917828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3.3972574784447263E-2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1.0347122514335421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29.402055064739855</v>
      </c>
      <c r="I50" s="6">
        <f>IF('Log_working_3-way'!$D50="","",'True_Odds_Calculator_3-way'!O49/'True_Odds_Calculator_3-way'!B49-1)</f>
        <v>5.777355167989767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3.4089079673029321E-2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1.0309943393709746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12.072335104223576</v>
      </c>
      <c r="I51" s="6">
        <f>IF('Log_working_3-way'!$D51="","",'True_Odds_Calculator_3-way'!O50/'True_Odds_Calculator_3-way'!B50-1)</f>
        <v>11.075861108902313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3.3503949282893242E-2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1.0303834376354368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7.7733585954163527</v>
      </c>
      <c r="I52" s="6">
        <f>IF('Log_working_3-way'!$D52="","",'True_Odds_Calculator_3-way'!O51/'True_Odds_Calculator_3-way'!B51-1)</f>
        <v>8.6842921589205613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3.2598274815739625E-2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1.0574049272841146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46.316845608742902</v>
      </c>
      <c r="I53" s="6">
        <f>IF('Log_working_3-way'!$D53="","",'True_Odds_Calculator_3-way'!O52/'True_Odds_Calculator_3-way'!B52-1)</f>
        <v>3.5136291901029697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4.6862368051409753E-2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1.0410325785185888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32.118936623252317</v>
      </c>
      <c r="I54" s="6">
        <f>IF('Log_working_3-way'!$D54="","",'True_Odds_Calculator_3-way'!O53/'True_Odds_Calculator_3-way'!B53-1)</f>
        <v>6.8159770935605062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3.895425793922036E-2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1.0358540586056089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16.006452078392211</v>
      </c>
      <c r="I55" s="6">
        <f>IF('Log_working_3-way'!$D55="","",'True_Odds_Calculator_3-way'!O54/'True_Odds_Calculator_3-way'!B54-1)</f>
        <v>6.7094799747482892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3.8257750982213734E-2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1.0359518028975121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14.156624496441093</v>
      </c>
      <c r="I56" s="6">
        <f>IF('Log_working_3-way'!$D56="","",'True_Odds_Calculator_3-way'!O55/'True_Odds_Calculator_3-way'!B55-1)</f>
        <v>6.5099581943603138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3.8473846343654472E-2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1.0376914928531675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18.542893671543574</v>
      </c>
      <c r="I57" s="6">
        <f>IF('Log_working_3-way'!$D57="","",'True_Odds_Calculator_3-way'!O56/'True_Odds_Calculator_3-way'!B56-1)</f>
        <v>5.9599951707448371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3.9780475264346027E-2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1.0371183319948096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16.143825776279524</v>
      </c>
      <c r="I58" s="6">
        <f>IF('Log_working_3-way'!$D58="","",'True_Odds_Calculator_3-way'!O57/'True_Odds_Calculator_3-way'!B57-1)</f>
        <v>6.9059412486584231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3.9599707374009974E-2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1.0261949653773261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20.198207307798004</v>
      </c>
      <c r="I59" s="6">
        <f>IF('Log_working_3-way'!$D59="","",'True_Odds_Calculator_3-way'!O58/'True_Odds_Calculator_3-way'!B58-1)</f>
        <v>5.3884410361587811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2.751582713830425E-2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1.0345673742416146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41.751497647791233</v>
      </c>
      <c r="I60" s="6">
        <f>IF('Log_working_3-way'!$D60="","",'True_Odds_Calculator_3-way'!O59/'True_Odds_Calculator_3-way'!B59-1)</f>
        <v>3.4486469976889946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2.9868578255674905E-2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1.035820871818822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38.483184659928035</v>
      </c>
      <c r="I61" s="6">
        <f>IF('Log_working_3-way'!$D61="","",'True_Odds_Calculator_3-way'!O60/'True_Odds_Calculator_3-way'!B60-1)</f>
        <v>3.8926231106726767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3.2390798508335594E-2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1.0312810007131707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29.304849405898231</v>
      </c>
      <c r="I62" s="6">
        <f>IF('Log_working_3-way'!$D62="","",'True_Odds_Calculator_3-way'!O61/'True_Odds_Calculator_3-way'!B61-1)</f>
        <v>4.4784033029286974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3.093069312605512E-2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1.0332002353946401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38.296744219841855</v>
      </c>
      <c r="I63" s="6">
        <f>IF('Log_working_3-way'!$D63="","",'True_Odds_Calculator_3-way'!O62/'True_Odds_Calculator_3-way'!B62-1)</f>
        <v>3.1349013398797991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3.0121409586274073E-2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1.0271741012258664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23.994133083695797</v>
      </c>
      <c r="I64" s="6">
        <f>IF('Log_working_3-way'!$D64="","",'True_Odds_Calculator_3-way'!O63/'True_Odds_Calculator_3-way'!B63-1)</f>
        <v>6.443138948021808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2.7931525880366959E-2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1.0307698474272733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26.176152955300157</v>
      </c>
      <c r="I65" s="6">
        <f>IF('Log_working_3-way'!$D65="","",'True_Odds_Calculator_3-way'!O64/'True_Odds_Calculator_3-way'!B64-1)</f>
        <v>6.3267069173127997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3.1098531098531224E-2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1.0334217882638297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41.106451049241983</v>
      </c>
      <c r="I66" s="6">
        <f>IF('Log_working_3-way'!$D66="","",'True_Odds_Calculator_3-way'!O65/'True_Odds_Calculator_3-way'!B65-1)</f>
        <v>4.188717444979102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2.9094073477147653E-2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1.0323426802514124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28.603474212559782</v>
      </c>
      <c r="I67" s="6">
        <f>IF('Log_working_3-way'!$D67="","",'True_Odds_Calculator_3-way'!O66/'True_Odds_Calculator_3-way'!B66-1)</f>
        <v>5.3763275389721947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3.2110729969846208E-2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1.0263048642992447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20.021708183076981</v>
      </c>
      <c r="I68" s="6">
        <f>IF('Log_working_3-way'!$D68="","",'True_Odds_Calculator_3-way'!O67/'True_Odds_Calculator_3-way'!B67-1)</f>
        <v>6.7982205198880772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2.7732006988484992E-2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1.0649660184417225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63.041793228678515</v>
      </c>
      <c r="I69" s="6">
        <f>IF('Log_working_3-way'!$D69="","",'True_Odds_Calculator_3-way'!O68/'True_Odds_Calculator_3-way'!B68-1)</f>
        <v>1.1077268074518085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4.0182030350430775E-2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1.0284331262891089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23.819311933196239</v>
      </c>
      <c r="I70" s="6">
        <f>IF('Log_working_3-way'!$D70="","",'True_Odds_Calculator_3-way'!O69/'True_Odds_Calculator_3-way'!B69-1)</f>
        <v>5.6679662360477057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2.9297801363596943E-2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1.0520144986268107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57.677379986498742</v>
      </c>
      <c r="I71" s="6">
        <f>IF('Log_working_3-way'!$D71="","",'True_Odds_Calculator_3-way'!O70/'True_Odds_Calculator_3-way'!B70-1)</f>
        <v>1.1037651730042621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3.5675266713298237E-2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1.0315650411095929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30.723628653662285</v>
      </c>
      <c r="I72" s="6">
        <f>IF('Log_working_3-way'!$D72="","",'True_Odds_Calculator_3-way'!O71/'True_Odds_Calculator_3-way'!B71-1)</f>
        <v>4.3284783414509365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3.0845834124522575E-2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1.0578525230473868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59.818444014932922</v>
      </c>
      <c r="I73" s="6">
        <f>IF('Log_working_3-way'!$D73="","",'True_Odds_Calculator_3-way'!O72/'True_Odds_Calculator_3-way'!B72-1)</f>
        <v>1.3065763449449856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3.8057558718956663E-2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1.0271120720097846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23.011216574086706</v>
      </c>
      <c r="I74" s="6">
        <f>IF('Log_working_3-way'!$D74="","",'True_Odds_Calculator_3-way'!O73/'True_Odds_Calculator_3-way'!B73-1)</f>
        <v>5.6827671400009425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2.8076144157303418E-2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1.043804193188455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51.083570405631434</v>
      </c>
      <c r="I75" s="6">
        <f>IF('Log_working_3-way'!$D75="","",'True_Odds_Calculator_3-way'!O74/'True_Odds_Calculator_3-way'!B74-1)</f>
        <v>1.6670405625193712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3.3609590100621256E-2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1.0374285013579641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8.208905074888289</v>
      </c>
      <c r="I76" s="6">
        <f>IF('Log_working_3-way'!$D76="","",'True_Odds_Calculator_3-way'!O75/'True_Odds_Calculator_3-way'!B75-1)</f>
        <v>8.041219870381056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3.9920783823222949E-2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1.0371205041002691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21.578899937343035</v>
      </c>
      <c r="I77" s="6">
        <f>IF('Log_working_3-way'!$D77="","",'True_Odds_Calculator_3-way'!O76/'True_Odds_Calculator_3-way'!B76-1)</f>
        <v>5.916721120243726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3.8655904624344428E-2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1.0416732312783101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3.1736619224215694</v>
      </c>
      <c r="I78" s="6">
        <f>IF('Log_working_3-way'!$D78="","",'True_Odds_Calculator_3-way'!O77/'True_Odds_Calculator_3-way'!B77-1)</f>
        <v>6.217952388259933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4.096515395015432E-2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1.0536211066513681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21.909762317699183</v>
      </c>
      <c r="I79" s="6">
        <f>IF('Log_working_3-way'!$D79="","",'True_Odds_Calculator_3-way'!O78/'True_Odds_Calculator_3-way'!B78-1)</f>
        <v>8.890519820444073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5.5231278808514528E-2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1.0523207954543226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17.002791360906187</v>
      </c>
      <c r="I80" s="6">
        <f>IF('Log_working_3-way'!$D80="","",'True_Odds_Calculator_3-way'!O79/'True_Odds_Calculator_3-way'!B79-1)</f>
        <v>7.821367766844034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5.5419553822109613E-2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1.0430880714612014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21.771519394384871</v>
      </c>
      <c r="I81" s="6">
        <f>IF('Log_working_3-way'!$D81="","",'True_Odds_Calculator_3-way'!O80/'True_Odds_Calculator_3-way'!B80-1)</f>
        <v>6.6919793761148112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4.4638142307398709E-2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1.0540272338692089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36.954274125911539</v>
      </c>
      <c r="I82" s="6">
        <f>IF('Log_working_3-way'!$D82="","",'True_Odds_Calculator_3-way'!O81/'True_Odds_Calculator_3-way'!B81-1)</f>
        <v>3.9388591734912524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4.9191819500198353E-2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1.0703561916811071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50.755475657069297</v>
      </c>
      <c r="I83" s="6">
        <f>IF('Log_working_3-way'!$D83="","",'True_Odds_Calculator_3-way'!O82/'True_Odds_Calculator_3-way'!B82-1)</f>
        <v>2.5814016953677625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5.3874160882921851E-2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1.0531826497634493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32.371190104452538</v>
      </c>
      <c r="I84" s="6">
        <f>IF('Log_working_3-way'!$D84="","",'True_Odds_Calculator_3-way'!O83/'True_Odds_Calculator_3-way'!B83-1)</f>
        <v>4.4811664945641692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5.0822375422614252E-2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1.0361146434510777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40.069939925458222</v>
      </c>
      <c r="I85" s="6">
        <f>IF('Log_working_3-way'!$D85="","",'True_Odds_Calculator_3-way'!O84/'True_Odds_Calculator_3-way'!B84-1)</f>
        <v>2.9199546072021731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3.1795233526253019E-2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1.0357627815944936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1.5658785901342918</v>
      </c>
      <c r="I86" s="6">
        <f>IF('Log_working_3-way'!$D86="","",'True_Odds_Calculator_3-way'!O85/'True_Odds_Calculator_3-way'!B85-1)</f>
        <v>4.2685708921112591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3.2409122531596557E-2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1.0371905738125269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45.096768174786966</v>
      </c>
      <c r="I87" s="6">
        <f>IF('Log_working_3-way'!$D87="","",'True_Odds_Calculator_3-way'!O86/'True_Odds_Calculator_3-way'!B86-1)</f>
        <v>3.3136986187883712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3.0833969882147594E-2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1.0374358720595505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47.036513406829641</v>
      </c>
      <c r="I88" s="6">
        <f>IF('Log_working_3-way'!$D88="","",'True_Odds_Calculator_3-way'!O87/'True_Odds_Calculator_3-way'!B87-1)</f>
        <v>2.5821311255004167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3.0401852987972156E-2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1.0340643253446791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36.894075225776568</v>
      </c>
      <c r="I89" s="6">
        <f>IF('Log_working_3-way'!$D89="","",'True_Odds_Calculator_3-way'!O88/'True_Odds_Calculator_3-way'!B88-1)</f>
        <v>4.5521183453897587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3.1179357941065966E-2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1.0261575449650993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17.833960471773207</v>
      </c>
      <c r="I90" s="6">
        <f>IF('Log_working_3-way'!$D90="","",'True_Odds_Calculator_3-way'!O89/'True_Odds_Calculator_3-way'!B89-1)</f>
        <v>6.013058945759636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2.7817176241926589E-2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1.0285471600642968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24.503310975366119</v>
      </c>
      <c r="I91" s="6">
        <f>IF('Log_working_3-way'!$D91="","",'True_Odds_Calculator_3-way'!O90/'True_Odds_Calculator_3-way'!B90-1)</f>
        <v>5.1529696897911705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2.9259946136520609E-2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1.028440678455127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25.669654801299945</v>
      </c>
      <c r="I92" s="6">
        <f>IF('Log_working_3-way'!$D92="","",'True_Odds_Calculator_3-way'!O91/'True_Odds_Calculator_3-way'!B91-1)</f>
        <v>5.5299449435301842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2.8932985656249022E-2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1.0340760892022973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22.810701394885886</v>
      </c>
      <c r="I93" s="6">
        <f>IF('Log_working_3-way'!$D93="","",'True_Odds_Calculator_3-way'!O92/'True_Odds_Calculator_3-way'!B92-1)</f>
        <v>4.9233157123421671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3.5218217162217957E-2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1.0264134219422796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21.249504195196241</v>
      </c>
      <c r="I94" s="6">
        <f>IF('Log_working_3-way'!$D94="","",'True_Odds_Calculator_3-way'!O93/'True_Odds_Calculator_3-way'!B93-1)</f>
        <v>5.1047392463010075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2.7602928624138379E-2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1.0289162539379968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23.639830368421734</v>
      </c>
      <c r="I95" s="6">
        <f>IF('Log_working_3-way'!$D95="","",'True_Odds_Calculator_3-way'!O94/'True_Odds_Calculator_3-way'!B94-1)</f>
        <v>5.0373744360225352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2.9775779775779831E-2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1.0262097659583034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10.897140773460034</v>
      </c>
      <c r="I96" s="6">
        <f>IF('Log_working_3-way'!$D96="","",'True_Odds_Calculator_3-way'!O95/'True_Odds_Calculator_3-way'!B95-1)</f>
        <v>6.1083895303574636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2.8083885226742433E-2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1.0345696165053038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33.000391495128333</v>
      </c>
      <c r="I97" s="6">
        <f>IF('Log_working_3-way'!$D97="","",'True_Odds_Calculator_3-way'!O96/'True_Odds_Calculator_3-way'!B96-1)</f>
        <v>4.3510391538956137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3.3069330616853465E-2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1.0260546894666143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12.64422666267466</v>
      </c>
      <c r="I98" s="6">
        <f>IF('Log_working_3-way'!$D98="","",'True_Odds_Calculator_3-way'!O97/'True_Odds_Calculator_3-way'!B97-1)</f>
        <v>6.0288709283978896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2.7964424122452369E-2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1.0295271730272362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28.546999287799466</v>
      </c>
      <c r="I99" s="6">
        <f>IF('Log_working_3-way'!$D99="","",'True_Odds_Calculator_3-way'!O98/'True_Odds_Calculator_3-way'!B98-1)</f>
        <v>4.33397938938261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2.9358722488189493E-2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1.0268795232695087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16.030449595844832</v>
      </c>
      <c r="I100" s="6">
        <f>IF('Log_working_3-way'!$D100="","",'True_Odds_Calculator_3-way'!O99/'True_Odds_Calculator_3-way'!B99-1)</f>
        <v>5.9176626585902419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2.8719320191519682E-2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1.0414255446249496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8.1974308027592411</v>
      </c>
      <c r="I101" s="6">
        <f>IF('Log_working_3-way'!$D101="","",'True_Odds_Calculator_3-way'!O100/'True_Odds_Calculator_3-way'!B100-1)</f>
        <v>9.3750547710436667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4.4325758886993194E-2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1.0436678146664977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23.302061319647109</v>
      </c>
      <c r="I102" s="6">
        <f>IF('Log_working_3-way'!$D102="","",'True_Odds_Calculator_3-way'!O101/'True_Odds_Calculator_3-way'!B101-1)</f>
        <v>7.3109542490500008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4.492291334396592E-2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1.0657536953666769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26.978250414818799</v>
      </c>
      <c r="I103" s="6">
        <f>IF('Log_working_3-way'!$D103="","",'True_Odds_Calculator_3-way'!O102/'True_Odds_Calculator_3-way'!B102-1)</f>
        <v>7.0918369764667855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6.5430252429871105E-2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1.0420225807473118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18.418237050776739</v>
      </c>
      <c r="I104" s="6">
        <f>IF('Log_working_3-way'!$D104="","",'True_Odds_Calculator_3-way'!O103/'True_Odds_Calculator_3-way'!B103-1)</f>
        <v>9.6334266090053422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4.4200450450450512E-2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1.0409052577669562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14.895069404878747</v>
      </c>
      <c r="I105" s="6">
        <f>IF('Log_working_3-way'!$D105="","",'True_Odds_Calculator_3-way'!O104/'True_Odds_Calculator_3-way'!B104-1)</f>
        <v>10.315923433746688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4.3645140867363041E-2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1.0315577647572536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32.93107040605404</v>
      </c>
      <c r="I106" s="6">
        <f>IF('Log_working_3-way'!$D106="","",'True_Odds_Calculator_3-way'!O105/'True_Odds_Calculator_3-way'!B105-1)</f>
        <v>4.3522376537088387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3.0057413036136404E-2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1.0293639742693366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26.996496560605689</v>
      </c>
      <c r="I107" s="6">
        <f>IF('Log_working_3-way'!$D107="","",'True_Odds_Calculator_3-way'!O106/'True_Odds_Calculator_3-way'!B106-1)</f>
        <v>5.8137251184834131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2.9429429429429277E-2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1.0286211111996506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5.1287573049364132</v>
      </c>
      <c r="I108" s="6">
        <f>IF('Log_working_3-way'!$D108="","",'True_Odds_Calculator_3-way'!O107/'True_Odds_Calculator_3-way'!B107-1)</f>
        <v>7.203925028149909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2.9758833874420354E-2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1.0270421751627359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18.88927134955599</v>
      </c>
      <c r="I109" s="6">
        <f>IF('Log_working_3-way'!$D109="","",'True_Odds_Calculator_3-way'!O108/'True_Odds_Calculator_3-way'!B108-1)</f>
        <v>7.6044846760174334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2.8659267435279245E-2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1.0737657533058971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4.3511272115831909</v>
      </c>
      <c r="I110" s="6">
        <f>IF('Log_working_3-way'!$D110="","",'True_Odds_Calculator_3-way'!O109/'True_Odds_Calculator_3-way'!B109-1)</f>
        <v>8.8492957305496258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7.4046454950509766E-2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1.0542338919966336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59.272751107206545</v>
      </c>
      <c r="I111" s="6">
        <f>IF('Log_working_3-way'!$D111="","",'True_Odds_Calculator_3-way'!O110/'True_Odds_Calculator_3-way'!B110-1)</f>
        <v>1.1210510410821364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3.6531940543904184E-2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1.0565145406597996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17.555851887890491</v>
      </c>
      <c r="I112" s="6">
        <f>IF('Log_working_3-way'!$D112="","",'True_Odds_Calculator_3-way'!O111/'True_Odds_Calculator_3-way'!B111-1)</f>
        <v>8.2652770385494279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5.9505032296830462E-2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1.0463345587186064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24.900174651068202</v>
      </c>
      <c r="I113" s="6">
        <f>IF('Log_working_3-way'!$D113="","",'True_Odds_Calculator_3-way'!O112/'True_Odds_Calculator_3-way'!B112-1)</f>
        <v>7.8590964699507762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4.6898652367722171E-2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1.0415366329251918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17.479069459350857</v>
      </c>
      <c r="I114" s="6">
        <f>IF('Log_working_3-way'!$D114="","",'True_Odds_Calculator_3-way'!O113/'True_Odds_Calculator_3-way'!B113-1)</f>
        <v>7.6670059844426461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4.4015641823064833E-2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1.0369298482879468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7.4609047213250523</v>
      </c>
      <c r="I115" s="6">
        <f>IF('Log_working_3-way'!$D115="","",'True_Odds_Calculator_3-way'!O114/'True_Odds_Calculator_3-way'!B114-1)</f>
        <v>7.7713709772149944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3.9245841877420862E-2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1.0562821313382031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11.851910735502379</v>
      </c>
      <c r="I116" s="6">
        <f>IF('Log_working_3-way'!$D116="","",'True_Odds_Calculator_3-way'!O115/'True_Odds_Calculator_3-way'!B115-1)</f>
        <v>8.5922133392711171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6.0114553068935539E-2</v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3.13</v>
      </c>
      <c r="B2" s="4">
        <f>IF('True_Odds_Calculator_3-way'!B3="","",'True_Odds_Calculator_3-way'!B3)</f>
        <v>3.62</v>
      </c>
      <c r="C2" s="4">
        <f>IF('True_Odds_Calculator_3-way'!C3="","",'True_Odds_Calculator_3-way'!C3)</f>
        <v>2.3199999999999998</v>
      </c>
      <c r="D2" s="9">
        <f>(K2/(AR2+K2-(AR2*K2)))</f>
        <v>0.31071605880865055</v>
      </c>
      <c r="E2" s="9">
        <f>(L2/(AR2+L2-(AR2*L2)))</f>
        <v>0.26818982403813185</v>
      </c>
      <c r="F2" s="9">
        <f>(M2/(AR2+M2-(AR2*M2)))</f>
        <v>0.42109411715321771</v>
      </c>
      <c r="G2" s="9">
        <f>AR2</f>
        <v>1.041489407944256</v>
      </c>
      <c r="H2" s="9">
        <f>IF(A2="","",1/D2)</f>
        <v>3.2183724389212656</v>
      </c>
      <c r="I2" s="9">
        <f>IF(B2="","",1/E2)</f>
        <v>3.728702248813951</v>
      </c>
      <c r="J2" s="9">
        <f>IF(C2="","",1/F2)</f>
        <v>2.3747660184864179</v>
      </c>
      <c r="K2" s="11">
        <f>1/A2</f>
        <v>0.31948881789137379</v>
      </c>
      <c r="L2" s="11">
        <f>1/B2</f>
        <v>0.27624309392265195</v>
      </c>
      <c r="M2" s="11">
        <f>1/C2</f>
        <v>0.43103448275862072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-0.280229552320022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0.23091268867887202</v>
      </c>
      <c r="Q2" s="11">
        <f>2*'OddsRatio_working_3-way'!K2*'OddsRatio_working_3-way'!L2*'OddsRatio_working_3-way'!M2</f>
        <v>7.6083258213796398E-2</v>
      </c>
      <c r="R2" s="11">
        <f>O2/N2</f>
        <v>0</v>
      </c>
      <c r="S2" s="11">
        <f>P2/N2</f>
        <v>-0.82401262381909612</v>
      </c>
      <c r="T2" s="11">
        <f>Q2/N2</f>
        <v>-0.27150333568998231</v>
      </c>
      <c r="U2" s="11">
        <f>'OddsRatio_working_3-way'!S2-'OddsRatio_working_3-way'!R2^2/3</f>
        <v>-0.82401262381909612</v>
      </c>
      <c r="V2" s="11">
        <f>'OddsRatio_working_3-way'!S2*'OddsRatio_working_3-way'!R2/3-2*'OddsRatio_working_3-way'!R2^3/27-'OddsRatio_working_3-way'!T2</f>
        <v>0.27150333568998231</v>
      </c>
      <c r="W2" s="11">
        <f>'OddsRatio_working_3-way'!V2^2+4*'OddsRatio_working_3-way'!U2^3/27</f>
        <v>-9.1751147395128935E-3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0.14395240188192426</v>
      </c>
      <c r="Y2" s="11">
        <f>IF('OddsRatio_working_3-way'!W2&gt;=0,IF('OddsRatio_working_3-way'!V2+SQRT('OddsRatio_working_3-way'!W2)&gt;0,0,PI()),ACOS('OddsRatio_working_3-way'!V2/(2*'OddsRatio_working_3-way'!X2)))</f>
        <v>0.33916851952945049</v>
      </c>
      <c r="Z2" s="11">
        <f>'OddsRatio_working_3-way'!X2^(1/3)*COS('OddsRatio_working_3-way'!Y2/3)</f>
        <v>0.52074470397212802</v>
      </c>
      <c r="AA2" s="11">
        <f>'OddsRatio_working_3-way'!X2^(1/3)*COS(('OddsRatio_working_3-way'!Y2+2*PI())/3)</f>
        <v>-0.31157656000171019</v>
      </c>
      <c r="AB2" s="11">
        <f>'OddsRatio_working_3-way'!X2^(1/3)*COS(('OddsRatio_working_3-way'!Y2+4*PI())/3)</f>
        <v>-0.2091681439704178</v>
      </c>
      <c r="AC2" s="11">
        <f>'OddsRatio_working_3-way'!X2^(1/3)*SIN('OddsRatio_working_3-way'!Y2/3)</f>
        <v>5.9125526562949823E-2</v>
      </c>
      <c r="AD2" s="11">
        <f>'OddsRatio_working_3-way'!X2^(1/3)*SIN(('OddsRatio_working_3-way'!Y2+2*PI())/3)</f>
        <v>0.42141537924459527</v>
      </c>
      <c r="AE2" s="11">
        <f>'OddsRatio_working_3-way'!X2^(1/3)*SIN(('OddsRatio_working_3-way'!Y2+4*PI())/3)</f>
        <v>-0.4805409058075451</v>
      </c>
      <c r="AF2" s="11">
        <f>-'OddsRatio_working_3-way'!U2/(3*'OddsRatio_working_3-way'!X2^(1/3))*COS(('OddsRatio_working_3-way'!Y2)/3)</f>
        <v>0.52074470397212802</v>
      </c>
      <c r="AG2" s="11">
        <f>-'OddsRatio_working_3-way'!U2/(3*'OddsRatio_working_3-way'!X2^(1/3))*COS(('OddsRatio_working_3-way'!Y2+2*PI())/3)</f>
        <v>-0.31157656000171019</v>
      </c>
      <c r="AH2" s="11">
        <f>-'OddsRatio_working_3-way'!U2/(3*'OddsRatio_working_3-way'!X2^(1/3))*COS(('OddsRatio_working_3-way'!Y2+4*PI())/3)</f>
        <v>-0.2091681439704178</v>
      </c>
      <c r="AI2" s="11">
        <f>'OddsRatio_working_3-way'!U2/(3*'OddsRatio_working_3-way'!X2^(1/3))*SIN(('OddsRatio_working_3-way'!Y2)/3)</f>
        <v>-5.9125526562949823E-2</v>
      </c>
      <c r="AJ2" s="11">
        <f>'OddsRatio_working_3-way'!U2/(3*'OddsRatio_working_3-way'!X2^(1/3))*SIN(('OddsRatio_working_3-way'!Y2+2*PI())/3)</f>
        <v>-0.42141537924459527</v>
      </c>
      <c r="AK2" s="11">
        <f>'OddsRatio_working_3-way'!U2/(3*'OddsRatio_working_3-way'!X2^(1/3))*SIN(('OddsRatio_working_3-way'!Y2+4*PI())/3)</f>
        <v>0.4805409058075451</v>
      </c>
      <c r="AL2" s="11">
        <f>'OddsRatio_working_3-way'!Z2+'OddsRatio_working_3-way'!AF2</f>
        <v>1.041489407944256</v>
      </c>
      <c r="AM2" s="11">
        <f>'OddsRatio_working_3-way'!AA2+'OddsRatio_working_3-way'!AG2</f>
        <v>-0.62315312000342038</v>
      </c>
      <c r="AN2" s="11">
        <f>'OddsRatio_working_3-way'!AB2+'OddsRatio_working_3-way'!AH2</f>
        <v>-0.4183362879408356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1.041489407944256</v>
      </c>
      <c r="AS2" s="11">
        <f>IF(('OddsRatio_working_3-way'!X2=0),IF(Q2&gt;0,-Q2^(1/3),(-Q2)^(1/3)),'OddsRatio_working_3-way'!AM2-'OddsRatio_working_3-way'!R2/3)</f>
        <v>-0.62315312000342038</v>
      </c>
      <c r="AT2" s="11">
        <f>IF(('OddsRatio_working_3-way'!X2=0),IF(Q2&gt;0,-Q2^(1/3),(-Q2)^(1/3)),'OddsRatio_working_3-way'!AN2-'OddsRatio_working_3-way'!R2/3)</f>
        <v>-0.4183362879408356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3.33</v>
      </c>
      <c r="B3" s="4">
        <f>IF('True_Odds_Calculator_3-way'!B4="","",'True_Odds_Calculator_3-way'!B4)</f>
        <v>3.47</v>
      </c>
      <c r="C3" s="4">
        <f>IF('True_Odds_Calculator_3-way'!C4="","",'True_Odds_Calculator_3-way'!C4)</f>
        <v>2.2799999999999998</v>
      </c>
      <c r="D3" s="9">
        <f t="shared" ref="D3" si="0">(K3/(AR3+K3-(AR3*K3)))</f>
        <v>0.29171480431563923</v>
      </c>
      <c r="E3" s="9">
        <f t="shared" ref="E3" si="1">(L3/(AR3+L3-(AR3*L3)))</f>
        <v>0.2798068115606161</v>
      </c>
      <c r="F3" s="9">
        <f t="shared" ref="F3" si="2">(M3/(AR3+M3-(AR3*M3)))</f>
        <v>0.42847838412374456</v>
      </c>
      <c r="G3" s="9">
        <f t="shared" ref="G3" si="3">AR3</f>
        <v>1.0420625145803739</v>
      </c>
      <c r="H3" s="9">
        <f t="shared" ref="H3" si="4">IF(A3="","",1/D3)</f>
        <v>3.4280056589722712</v>
      </c>
      <c r="I3" s="9">
        <f t="shared" ref="I3" si="5">IF(B3="","",1/E3)</f>
        <v>3.5738944110135233</v>
      </c>
      <c r="J3" s="9">
        <f t="shared" ref="J3" si="6">IF(C3="","",1/F3)</f>
        <v>2.3338400186628783</v>
      </c>
      <c r="K3" s="11">
        <f t="shared" ref="K3" si="7">1/A3</f>
        <v>0.3003003003003003</v>
      </c>
      <c r="L3" s="11">
        <f t="shared" ref="L3" si="8">1/B3</f>
        <v>0.28818443804034583</v>
      </c>
      <c r="M3" s="11">
        <f t="shared" ref="M3" si="9">1/C3</f>
        <v>0.43859649122807021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-0.27961102312687314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0.23077832876103771</v>
      </c>
      <c r="Q3" s="11">
        <f>2*'OddsRatio_working_3-way'!K3*'OddsRatio_working_3-way'!L3*'OddsRatio_working_3-way'!M3</f>
        <v>7.5913923934551875E-2</v>
      </c>
      <c r="R3" s="11">
        <f t="shared" ref="R3" si="10">O3/N3</f>
        <v>0</v>
      </c>
      <c r="S3" s="11">
        <f t="shared" ref="S3" si="11">P3/N3</f>
        <v>-0.82535490260812194</v>
      </c>
      <c r="T3" s="11">
        <f t="shared" ref="T3" si="12">Q3/N3</f>
        <v>-0.27149832322635586</v>
      </c>
      <c r="U3" s="11">
        <f>'OddsRatio_working_3-way'!S3-'OddsRatio_working_3-way'!R3^2/3</f>
        <v>-0.82535490260812194</v>
      </c>
      <c r="V3" s="11">
        <f>'OddsRatio_working_3-way'!S3*'OddsRatio_working_3-way'!R3/3-2*'OddsRatio_working_3-way'!R3^3/27-'OddsRatio_working_3-way'!T3</f>
        <v>0.27149832322635586</v>
      </c>
      <c r="W3" s="11">
        <f>'OddsRatio_working_3-way'!V3^2+4*'OddsRatio_working_3-way'!U3^3/27</f>
        <v>-9.5835647146724073E-3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0.14430428287943781</v>
      </c>
      <c r="Y3" s="11">
        <f>IF('OddsRatio_working_3-way'!W3&gt;=0,IF('OddsRatio_working_3-way'!V3+SQRT('OddsRatio_working_3-way'!W3)&gt;0,0,PI()),ACOS('OddsRatio_working_3-way'!V3/(2*'OddsRatio_working_3-way'!X3)))</f>
        <v>0.34606508717535922</v>
      </c>
      <c r="Z3" s="11">
        <f>'OddsRatio_working_3-way'!X3^(1/3)*COS('OddsRatio_working_3-way'!Y3/3)</f>
        <v>0.52103125729018696</v>
      </c>
      <c r="AA3" s="11">
        <f>'OddsRatio_working_3-way'!X3^(1/3)*COS(('OddsRatio_working_3-way'!Y3+2*PI())/3)</f>
        <v>-0.31279896582804079</v>
      </c>
      <c r="AB3" s="11">
        <f>'OddsRatio_working_3-way'!X3^(1/3)*COS(('OddsRatio_working_3-way'!Y3+4*PI())/3)</f>
        <v>-0.20823229146214628</v>
      </c>
      <c r="AC3" s="11">
        <f>'OddsRatio_working_3-way'!X3^(1/3)*SIN('OddsRatio_working_3-way'!Y3/3)</f>
        <v>6.0371597593413089E-2</v>
      </c>
      <c r="AD3" s="11">
        <f>'OddsRatio_working_3-way'!X3^(1/3)*SIN(('OddsRatio_working_3-way'!Y3+2*PI())/3)</f>
        <v>0.42104050618234135</v>
      </c>
      <c r="AE3" s="11">
        <f>'OddsRatio_working_3-way'!X3^(1/3)*SIN(('OddsRatio_working_3-way'!Y3+4*PI())/3)</f>
        <v>-0.4814121037757545</v>
      </c>
      <c r="AF3" s="11">
        <f>-'OddsRatio_working_3-way'!U3/(3*'OddsRatio_working_3-way'!X3^(1/3))*COS(('OddsRatio_working_3-way'!Y3)/3)</f>
        <v>0.52103125729018684</v>
      </c>
      <c r="AG3" s="11">
        <f>-'OddsRatio_working_3-way'!U3/(3*'OddsRatio_working_3-way'!X3^(1/3))*COS(('OddsRatio_working_3-way'!Y3+2*PI())/3)</f>
        <v>-0.31279896582804073</v>
      </c>
      <c r="AH3" s="11">
        <f>-'OddsRatio_working_3-way'!U3/(3*'OddsRatio_working_3-way'!X3^(1/3))*COS(('OddsRatio_working_3-way'!Y3+4*PI())/3)</f>
        <v>-0.20823229146214625</v>
      </c>
      <c r="AI3" s="11">
        <f>'OddsRatio_working_3-way'!U3/(3*'OddsRatio_working_3-way'!X3^(1/3))*SIN(('OddsRatio_working_3-way'!Y3)/3)</f>
        <v>-6.0371597593413075E-2</v>
      </c>
      <c r="AJ3" s="11">
        <f>'OddsRatio_working_3-way'!U3/(3*'OddsRatio_working_3-way'!X3^(1/3))*SIN(('OddsRatio_working_3-way'!Y3+2*PI())/3)</f>
        <v>-0.42104050618234129</v>
      </c>
      <c r="AK3" s="11">
        <f>'OddsRatio_working_3-way'!U3/(3*'OddsRatio_working_3-way'!X3^(1/3))*SIN(('OddsRatio_working_3-way'!Y3+4*PI())/3)</f>
        <v>0.48141210377575439</v>
      </c>
      <c r="AL3" s="11">
        <f>'OddsRatio_working_3-way'!Z3+'OddsRatio_working_3-way'!AF3</f>
        <v>1.0420625145803739</v>
      </c>
      <c r="AM3" s="11">
        <f>'OddsRatio_working_3-way'!AA3+'OddsRatio_working_3-way'!AG3</f>
        <v>-0.62559793165608157</v>
      </c>
      <c r="AN3" s="11">
        <f>'OddsRatio_working_3-way'!AB3+'OddsRatio_working_3-way'!AH3</f>
        <v>-0.41646458292429256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1.0420625145803739</v>
      </c>
      <c r="AS3" s="11">
        <f>IF(('OddsRatio_working_3-way'!X3=0),IF(Q3&gt;0,-Q3^(1/3),(-Q3)^(1/3)),'OddsRatio_working_3-way'!AM3-'OddsRatio_working_3-way'!R3/3)</f>
        <v>-0.62559793165608157</v>
      </c>
      <c r="AT3" s="11">
        <f>IF(('OddsRatio_working_3-way'!X3=0),IF(Q3&gt;0,-Q3^(1/3),(-Q3)^(1/3)),'OddsRatio_working_3-way'!AN3-'OddsRatio_working_3-way'!R3/3)</f>
        <v>-0.41646458292429256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2.0699999999999998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3.95</v>
      </c>
      <c r="D4" s="9">
        <f t="shared" ref="D4:D67" si="13">(K4/(AR4+K4-(AR4*K4)))</f>
        <v>0.47194681136911748</v>
      </c>
      <c r="E4" s="9">
        <f t="shared" ref="E4:E67" si="14">(L4/(AR4+L4-(AR4*L4)))</f>
        <v>0.28324139001323823</v>
      </c>
      <c r="F4" s="9">
        <f t="shared" ref="F4:F67" si="15">(M4/(AR4+M4-(AR4*M4)))</f>
        <v>0.24481179861764427</v>
      </c>
      <c r="G4" s="9">
        <f t="shared" ref="G4:G67" si="16">AR4</f>
        <v>1.0456848971908363</v>
      </c>
      <c r="H4" s="9">
        <f t="shared" ref="H4:H67" si="17">IF(A4="","",1/D4)</f>
        <v>2.1188828399941944</v>
      </c>
      <c r="I4" s="9">
        <f t="shared" ref="I4:I67" si="18">IF(B4="","",1/E4)</f>
        <v>3.5305574512018234</v>
      </c>
      <c r="J4" s="9">
        <f t="shared" ref="J4:J67" si="19">IF(C4="","",1/F4)</f>
        <v>4.0847704467129686</v>
      </c>
      <c r="K4" s="11">
        <f t="shared" ref="K4:K67" si="20">1/A4</f>
        <v>0.48309178743961356</v>
      </c>
      <c r="L4" s="11">
        <f t="shared" ref="L4:L67" si="21">1/B4</f>
        <v>0.29239766081871343</v>
      </c>
      <c r="M4" s="11">
        <f t="shared" ref="M4:M67" si="22">1/C4</f>
        <v>0.25316455696202528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-0.27316660962829209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0.23029914213569558</v>
      </c>
      <c r="Q4" s="11">
        <f>2*'OddsRatio_working_3-way'!K4*'OddsRatio_working_3-way'!L4*'OddsRatio_working_3-way'!M4</f>
        <v>7.1521472712948911E-2</v>
      </c>
      <c r="R4" s="11">
        <f t="shared" ref="R4:R67" si="23">O4/N4</f>
        <v>0</v>
      </c>
      <c r="S4" s="11">
        <f t="shared" ref="S4:S67" si="24">P4/N4</f>
        <v>-0.84307208135383804</v>
      </c>
      <c r="T4" s="11">
        <f t="shared" ref="T4:T67" si="25">Q4/N4</f>
        <v>-0.26182362774963902</v>
      </c>
      <c r="U4" s="11">
        <f>'OddsRatio_working_3-way'!S4-'OddsRatio_working_3-way'!R4^2/3</f>
        <v>-0.84307208135383804</v>
      </c>
      <c r="V4" s="11">
        <f>'OddsRatio_working_3-way'!S4*'OddsRatio_working_3-way'!R4/3-2*'OddsRatio_working_3-way'!R4^3/27-'OddsRatio_working_3-way'!T4</f>
        <v>0.26182362774963902</v>
      </c>
      <c r="W4" s="11">
        <f>'OddsRatio_working_3-way'!V4^2+4*'OddsRatio_working_3-way'!U4^3/27</f>
        <v>-2.022332036185924E-2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0.1489756124419705</v>
      </c>
      <c r="Y4" s="11">
        <f>IF('OddsRatio_working_3-way'!W4&gt;=0,IF('OddsRatio_working_3-way'!V4+SQRT('OddsRatio_working_3-way'!W4)&gt;0,0,PI()),ACOS('OddsRatio_working_3-way'!V4/(2*'OddsRatio_working_3-way'!X4)))</f>
        <v>0.49756657933654247</v>
      </c>
      <c r="Z4" s="11">
        <f>'OddsRatio_working_3-way'!X4^(1/3)*COS('OddsRatio_working_3-way'!Y4/3)</f>
        <v>0.52284244859541817</v>
      </c>
      <c r="AA4" s="11">
        <f>'OddsRatio_working_3-way'!X4^(1/3)*COS(('OddsRatio_working_3-way'!Y4+2*PI())/3)</f>
        <v>-0.3372160183044226</v>
      </c>
      <c r="AB4" s="11">
        <f>'OddsRatio_working_3-way'!X4^(1/3)*COS(('OddsRatio_working_3-way'!Y4+4*PI())/3)</f>
        <v>-0.18562643029099576</v>
      </c>
      <c r="AC4" s="11">
        <f>'OddsRatio_working_3-way'!X4^(1/3)*SIN('OddsRatio_working_3-way'!Y4/3)</f>
        <v>8.7520289445896501E-2</v>
      </c>
      <c r="AD4" s="11">
        <f>'OddsRatio_working_3-way'!X4^(1/3)*SIN(('OddsRatio_working_3-way'!Y4+2*PI())/3)</f>
        <v>0.40903469793754338</v>
      </c>
      <c r="AE4" s="11">
        <f>'OddsRatio_working_3-way'!X4^(1/3)*SIN(('OddsRatio_working_3-way'!Y4+4*PI())/3)</f>
        <v>-0.49655498738343984</v>
      </c>
      <c r="AF4" s="11">
        <f>-'OddsRatio_working_3-way'!U4/(3*'OddsRatio_working_3-way'!X4^(1/3))*COS(('OddsRatio_working_3-way'!Y4)/3)</f>
        <v>0.52284244859541806</v>
      </c>
      <c r="AG4" s="11">
        <f>-'OddsRatio_working_3-way'!U4/(3*'OddsRatio_working_3-way'!X4^(1/3))*COS(('OddsRatio_working_3-way'!Y4+2*PI())/3)</f>
        <v>-0.33721601830442255</v>
      </c>
      <c r="AH4" s="11">
        <f>-'OddsRatio_working_3-way'!U4/(3*'OddsRatio_working_3-way'!X4^(1/3))*COS(('OddsRatio_working_3-way'!Y4+4*PI())/3)</f>
        <v>-0.18562643029099574</v>
      </c>
      <c r="AI4" s="11">
        <f>'OddsRatio_working_3-way'!U4/(3*'OddsRatio_working_3-way'!X4^(1/3))*SIN(('OddsRatio_working_3-way'!Y4)/3)</f>
        <v>-8.7520289445896488E-2</v>
      </c>
      <c r="AJ4" s="11">
        <f>'OddsRatio_working_3-way'!U4/(3*'OddsRatio_working_3-way'!X4^(1/3))*SIN(('OddsRatio_working_3-way'!Y4+2*PI())/3)</f>
        <v>-0.40903469793754332</v>
      </c>
      <c r="AK4" s="11">
        <f>'OddsRatio_working_3-way'!U4/(3*'OddsRatio_working_3-way'!X4^(1/3))*SIN(('OddsRatio_working_3-way'!Y4+4*PI())/3)</f>
        <v>0.49655498738343973</v>
      </c>
      <c r="AL4" s="11">
        <f>'OddsRatio_working_3-way'!Z4+'OddsRatio_working_3-way'!AF4</f>
        <v>1.0456848971908363</v>
      </c>
      <c r="AM4" s="11">
        <f>'OddsRatio_working_3-way'!AA4+'OddsRatio_working_3-way'!AG4</f>
        <v>-0.67443203660884521</v>
      </c>
      <c r="AN4" s="11">
        <f>'OddsRatio_working_3-way'!AB4+'OddsRatio_working_3-way'!AH4</f>
        <v>-0.37125286058199147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1.0456848971908363</v>
      </c>
      <c r="AS4" s="11">
        <f>IF(('OddsRatio_working_3-way'!X4=0),IF(Q4&gt;0,-Q4^(1/3),(-Q4)^(1/3)),'OddsRatio_working_3-way'!AM4-'OddsRatio_working_3-way'!R4/3)</f>
        <v>-0.67443203660884521</v>
      </c>
      <c r="AT4" s="11">
        <f>IF(('OddsRatio_working_3-way'!X4=0),IF(Q4&gt;0,-Q4^(1/3),(-Q4)^(1/3)),'OddsRatio_working_3-way'!AN4-'OddsRatio_working_3-way'!R4/3)</f>
        <v>-0.37125286058199147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4.24</v>
      </c>
      <c r="C5" s="4">
        <f>IF('True_Odds_Calculator_3-way'!C6="","",'True_Odds_Calculator_3-way'!C6)</f>
        <v>6.19</v>
      </c>
      <c r="D5" s="9">
        <f t="shared" si="13"/>
        <v>0.61988439812271634</v>
      </c>
      <c r="E5" s="9">
        <f t="shared" si="14"/>
        <v>0.22596395949781109</v>
      </c>
      <c r="F5" s="9">
        <f t="shared" si="15"/>
        <v>0.1541516423794726</v>
      </c>
      <c r="G5" s="9">
        <f t="shared" si="16"/>
        <v>1.0572483020372536</v>
      </c>
      <c r="H5" s="9">
        <f t="shared" si="17"/>
        <v>1.6132040151816074</v>
      </c>
      <c r="I5" s="9">
        <f t="shared" si="18"/>
        <v>4.4254844986007029</v>
      </c>
      <c r="J5" s="9">
        <f t="shared" si="19"/>
        <v>6.4871186875733455</v>
      </c>
      <c r="K5" s="11">
        <f t="shared" si="20"/>
        <v>0.63291139240506322</v>
      </c>
      <c r="L5" s="11">
        <f t="shared" si="21"/>
        <v>0.23584905660377356</v>
      </c>
      <c r="M5" s="11">
        <f t="shared" si="22"/>
        <v>0.16155088852988692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-0.23519428741859283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0.21727572033291753</v>
      </c>
      <c r="Q5" s="11">
        <f>2*'OddsRatio_working_3-way'!K5*'OddsRatio_working_3-way'!L5*'OddsRatio_working_3-way'!M5</f>
        <v>4.8229904624398995E-2</v>
      </c>
      <c r="R5" s="11">
        <f t="shared" si="23"/>
        <v>0</v>
      </c>
      <c r="S5" s="11">
        <f t="shared" si="24"/>
        <v>-0.92381376570688434</v>
      </c>
      <c r="T5" s="11">
        <f t="shared" si="25"/>
        <v>-0.2050640989360453</v>
      </c>
      <c r="U5" s="11">
        <f>'OddsRatio_working_3-way'!S5-'OddsRatio_working_3-way'!R5^2/3</f>
        <v>-0.92381376570688434</v>
      </c>
      <c r="V5" s="11">
        <f>'OddsRatio_working_3-way'!S5*'OddsRatio_working_3-way'!R5/3-2*'OddsRatio_working_3-way'!R5^3/27-'OddsRatio_working_3-way'!T5</f>
        <v>0.2050640989360453</v>
      </c>
      <c r="W5" s="11">
        <f>'OddsRatio_working_3-way'!V5^2+4*'OddsRatio_working_3-way'!U5^3/27</f>
        <v>-7.4750509849901461E-2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0.17088138760727689</v>
      </c>
      <c r="Y5" s="11">
        <f>IF('OddsRatio_working_3-way'!W5&gt;=0,IF('OddsRatio_working_3-way'!V5+SQRT('OddsRatio_working_3-way'!W5)&gt;0,0,PI()),ACOS('OddsRatio_working_3-way'!V5/(2*'OddsRatio_working_3-way'!X5)))</f>
        <v>0.92727168609382549</v>
      </c>
      <c r="Z5" s="11">
        <f>'OddsRatio_working_3-way'!X5^(1/3)*COS('OddsRatio_working_3-way'!Y5/3)</f>
        <v>0.52862415101862681</v>
      </c>
      <c r="AA5" s="11">
        <f>'OddsRatio_working_3-way'!X5^(1/3)*COS(('OddsRatio_working_3-way'!Y5+2*PI())/3)</f>
        <v>-0.41049970031592303</v>
      </c>
      <c r="AB5" s="11">
        <f>'OddsRatio_working_3-way'!X5^(1/3)*COS(('OddsRatio_working_3-way'!Y5+4*PI())/3)</f>
        <v>-0.11812445070270401</v>
      </c>
      <c r="AC5" s="11">
        <f>'OddsRatio_working_3-way'!X5^(1/3)*SIN('OddsRatio_working_3-way'!Y5/3)</f>
        <v>0.16880292906857622</v>
      </c>
      <c r="AD5" s="11">
        <f>'OddsRatio_working_3-way'!X5^(1/3)*SIN(('OddsRatio_working_3-way'!Y5+2*PI())/3)</f>
        <v>0.37340047930182435</v>
      </c>
      <c r="AE5" s="11">
        <f>'OddsRatio_working_3-way'!X5^(1/3)*SIN(('OddsRatio_working_3-way'!Y5+4*PI())/3)</f>
        <v>-0.54220340837040037</v>
      </c>
      <c r="AF5" s="11">
        <f>-'OddsRatio_working_3-way'!U5/(3*'OddsRatio_working_3-way'!X5^(1/3))*COS(('OddsRatio_working_3-way'!Y5)/3)</f>
        <v>0.52862415101862681</v>
      </c>
      <c r="AG5" s="11">
        <f>-'OddsRatio_working_3-way'!U5/(3*'OddsRatio_working_3-way'!X5^(1/3))*COS(('OddsRatio_working_3-way'!Y5+2*PI())/3)</f>
        <v>-0.41049970031592303</v>
      </c>
      <c r="AH5" s="11">
        <f>-'OddsRatio_working_3-way'!U5/(3*'OddsRatio_working_3-way'!X5^(1/3))*COS(('OddsRatio_working_3-way'!Y5+4*PI())/3)</f>
        <v>-0.11812445070270401</v>
      </c>
      <c r="AI5" s="11">
        <f>'OddsRatio_working_3-way'!U5/(3*'OddsRatio_working_3-way'!X5^(1/3))*SIN(('OddsRatio_working_3-way'!Y5)/3)</f>
        <v>-0.16880292906857622</v>
      </c>
      <c r="AJ5" s="11">
        <f>'OddsRatio_working_3-way'!U5/(3*'OddsRatio_working_3-way'!X5^(1/3))*SIN(('OddsRatio_working_3-way'!Y5+2*PI())/3)</f>
        <v>-0.37340047930182435</v>
      </c>
      <c r="AK5" s="11">
        <f>'OddsRatio_working_3-way'!U5/(3*'OddsRatio_working_3-way'!X5^(1/3))*SIN(('OddsRatio_working_3-way'!Y5+4*PI())/3)</f>
        <v>0.54220340837040037</v>
      </c>
      <c r="AL5" s="11">
        <f>'OddsRatio_working_3-way'!Z5+'OddsRatio_working_3-way'!AF5</f>
        <v>1.0572483020372536</v>
      </c>
      <c r="AM5" s="11">
        <f>'OddsRatio_working_3-way'!AA5+'OddsRatio_working_3-way'!AG5</f>
        <v>-0.82099940063184607</v>
      </c>
      <c r="AN5" s="11">
        <f>'OddsRatio_working_3-way'!AB5+'OddsRatio_working_3-way'!AH5</f>
        <v>-0.23624890140540802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1.0572483020372536</v>
      </c>
      <c r="AS5" s="11">
        <f>IF(('OddsRatio_working_3-way'!X5=0),IF(Q5&gt;0,-Q5^(1/3),(-Q5)^(1/3)),'OddsRatio_working_3-way'!AM5-'OddsRatio_working_3-way'!R5/3)</f>
        <v>-0.82099940063184607</v>
      </c>
      <c r="AT5" s="11">
        <f>IF(('OddsRatio_working_3-way'!X5=0),IF(Q5&gt;0,-Q5^(1/3),(-Q5)^(1/3)),'OddsRatio_working_3-way'!AN5-'OddsRatio_working_3-way'!R5/3)</f>
        <v>-0.23624890140540802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3.55</v>
      </c>
      <c r="B6" s="4">
        <f>IF('True_Odds_Calculator_3-way'!B7="","",'True_Odds_Calculator_3-way'!B7)</f>
        <v>2.85</v>
      </c>
      <c r="C6" s="4">
        <f>IF('True_Odds_Calculator_3-way'!C7="","",'True_Odds_Calculator_3-way'!C7)</f>
        <v>2.4300000000000002</v>
      </c>
      <c r="D6" s="9">
        <f t="shared" si="13"/>
        <v>0.26848095516470666</v>
      </c>
      <c r="E6" s="9">
        <f t="shared" si="14"/>
        <v>0.33594097707421949</v>
      </c>
      <c r="F6" s="9">
        <f t="shared" si="15"/>
        <v>0.39557806776107374</v>
      </c>
      <c r="G6" s="9">
        <f t="shared" si="16"/>
        <v>1.068493716751385</v>
      </c>
      <c r="H6" s="9">
        <f t="shared" si="17"/>
        <v>3.7246589777160315</v>
      </c>
      <c r="I6" s="9">
        <f t="shared" si="18"/>
        <v>2.9767133759900624</v>
      </c>
      <c r="J6" s="9">
        <f t="shared" si="19"/>
        <v>2.5279460149544808</v>
      </c>
      <c r="K6" s="11">
        <f t="shared" si="20"/>
        <v>0.28169014084507044</v>
      </c>
      <c r="L6" s="11">
        <f t="shared" si="21"/>
        <v>0.35087719298245612</v>
      </c>
      <c r="M6" s="11">
        <f t="shared" si="22"/>
        <v>0.41152263374485593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-0.27439011369494859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0.2371314015055607</v>
      </c>
      <c r="Q6" s="11">
        <f>2*'OddsRatio_working_3-way'!K6*'OddsRatio_working_3-way'!L6*'OddsRatio_working_3-way'!M6</f>
        <v>8.134867976177039E-2</v>
      </c>
      <c r="R6" s="11">
        <f t="shared" si="23"/>
        <v>0</v>
      </c>
      <c r="S6" s="11">
        <f t="shared" si="24"/>
        <v>-0.86421262891851114</v>
      </c>
      <c r="T6" s="11">
        <f t="shared" si="25"/>
        <v>-0.29647088470617877</v>
      </c>
      <c r="U6" s="11">
        <f>'OddsRatio_working_3-way'!S6-'OddsRatio_working_3-way'!R6^2/3</f>
        <v>-0.86421262891851114</v>
      </c>
      <c r="V6" s="11">
        <f>'OddsRatio_working_3-way'!S6*'OddsRatio_working_3-way'!R6/3-2*'OddsRatio_working_3-way'!R6^3/27-'OddsRatio_working_3-way'!T6</f>
        <v>0.29647088470617877</v>
      </c>
      <c r="W6" s="11">
        <f>'OddsRatio_working_3-way'!V6^2+4*'OddsRatio_working_3-way'!U6^3/27</f>
        <v>-7.7270650560736648E-3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0.15461407644077724</v>
      </c>
      <c r="Y6" s="11">
        <f>IF('OddsRatio_working_3-way'!W6&gt;=0,IF('OddsRatio_working_3-way'!V6+SQRT('OddsRatio_working_3-way'!W6)&gt;0,0,PI()),ACOS('OddsRatio_working_3-way'!V6/(2*'OddsRatio_working_3-way'!X6)))</f>
        <v>0.28824303738628365</v>
      </c>
      <c r="Z6" s="11">
        <f>'OddsRatio_working_3-way'!X6^(1/3)*COS('OddsRatio_working_3-way'!Y6/3)</f>
        <v>0.53424685837569252</v>
      </c>
      <c r="AA6" s="11">
        <f>'OddsRatio_working_3-way'!X6^(1/3)*COS(('OddsRatio_working_3-way'!Y6+2*PI())/3)</f>
        <v>-0.31171466113320667</v>
      </c>
      <c r="AB6" s="11">
        <f>'OddsRatio_working_3-way'!X6^(1/3)*COS(('OddsRatio_working_3-way'!Y6+4*PI())/3)</f>
        <v>-0.22253219724248574</v>
      </c>
      <c r="AC6" s="11">
        <f>'OddsRatio_working_3-way'!X6^(1/3)*SIN('OddsRatio_working_3-way'!Y6/3)</f>
        <v>5.1489519534301739E-2</v>
      </c>
      <c r="AD6" s="11">
        <f>'OddsRatio_working_3-way'!X6^(1/3)*SIN(('OddsRatio_working_3-way'!Y6+2*PI())/3)</f>
        <v>0.43692659147822605</v>
      </c>
      <c r="AE6" s="11">
        <f>'OddsRatio_working_3-way'!X6^(1/3)*SIN(('OddsRatio_working_3-way'!Y6+4*PI())/3)</f>
        <v>-0.4884161110125278</v>
      </c>
      <c r="AF6" s="11">
        <f>-'OddsRatio_working_3-way'!U6/(3*'OddsRatio_working_3-way'!X6^(1/3))*COS(('OddsRatio_working_3-way'!Y6)/3)</f>
        <v>0.53424685837569241</v>
      </c>
      <c r="AG6" s="11">
        <f>-'OddsRatio_working_3-way'!U6/(3*'OddsRatio_working_3-way'!X6^(1/3))*COS(('OddsRatio_working_3-way'!Y6+2*PI())/3)</f>
        <v>-0.31171466113320656</v>
      </c>
      <c r="AH6" s="11">
        <f>-'OddsRatio_working_3-way'!U6/(3*'OddsRatio_working_3-way'!X6^(1/3))*COS(('OddsRatio_working_3-way'!Y6+4*PI())/3)</f>
        <v>-0.22253219724248569</v>
      </c>
      <c r="AI6" s="11">
        <f>'OddsRatio_working_3-way'!U6/(3*'OddsRatio_working_3-way'!X6^(1/3))*SIN(('OddsRatio_working_3-way'!Y6)/3)</f>
        <v>-5.1489519534301732E-2</v>
      </c>
      <c r="AJ6" s="11">
        <f>'OddsRatio_working_3-way'!U6/(3*'OddsRatio_working_3-way'!X6^(1/3))*SIN(('OddsRatio_working_3-way'!Y6+2*PI())/3)</f>
        <v>-0.43692659147822593</v>
      </c>
      <c r="AK6" s="11">
        <f>'OddsRatio_working_3-way'!U6/(3*'OddsRatio_working_3-way'!X6^(1/3))*SIN(('OddsRatio_working_3-way'!Y6+4*PI())/3)</f>
        <v>0.48841611101252769</v>
      </c>
      <c r="AL6" s="11">
        <f>'OddsRatio_working_3-way'!Z6+'OddsRatio_working_3-way'!AF6</f>
        <v>1.068493716751385</v>
      </c>
      <c r="AM6" s="11">
        <f>'OddsRatio_working_3-way'!AA6+'OddsRatio_working_3-way'!AG6</f>
        <v>-0.62342932226641323</v>
      </c>
      <c r="AN6" s="11">
        <f>'OddsRatio_working_3-way'!AB6+'OddsRatio_working_3-way'!AH6</f>
        <v>-0.44506439448497143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1.068493716751385</v>
      </c>
      <c r="AS6" s="11">
        <f>IF(('OddsRatio_working_3-way'!X6=0),IF(Q6&gt;0,-Q6^(1/3),(-Q6)^(1/3)),'OddsRatio_working_3-way'!AM6-'OddsRatio_working_3-way'!R6/3)</f>
        <v>-0.62342932226641323</v>
      </c>
      <c r="AT6" s="11">
        <f>IF(('OddsRatio_working_3-way'!X6=0),IF(Q6&gt;0,-Q6^(1/3),(-Q6)^(1/3)),'OddsRatio_working_3-way'!AN6-'OddsRatio_working_3-way'!R6/3)</f>
        <v>-0.44506439448497143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3.95</v>
      </c>
      <c r="B7" s="4">
        <f>IF('True_Odds_Calculator_3-way'!B8="","",'True_Odds_Calculator_3-way'!B8)</f>
        <v>3</v>
      </c>
      <c r="C7" s="4">
        <f>IF('True_Odds_Calculator_3-way'!C8="","",'True_Odds_Calculator_3-way'!C8)</f>
        <v>2.1800000000000002</v>
      </c>
      <c r="D7" s="9">
        <f t="shared" si="13"/>
        <v>0.24029656951871661</v>
      </c>
      <c r="E7" s="9">
        <f t="shared" si="14"/>
        <v>0.31812623467824058</v>
      </c>
      <c r="F7" s="9">
        <f t="shared" si="15"/>
        <v>0.44157719580304289</v>
      </c>
      <c r="G7" s="9">
        <f t="shared" si="16"/>
        <v>1.0717031338383969</v>
      </c>
      <c r="H7" s="9">
        <f t="shared" si="17"/>
        <v>4.1615242448232719</v>
      </c>
      <c r="I7" s="9">
        <f t="shared" si="18"/>
        <v>3.1434062676767938</v>
      </c>
      <c r="J7" s="9">
        <f t="shared" si="19"/>
        <v>2.2646096979293082</v>
      </c>
      <c r="K7" s="11">
        <f t="shared" si="20"/>
        <v>0.25316455696202528</v>
      </c>
      <c r="L7" s="11">
        <f t="shared" si="21"/>
        <v>0.33333333333333331</v>
      </c>
      <c r="M7" s="11">
        <f t="shared" si="22"/>
        <v>0.4587155963302752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-0.26950025161614999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0.23729338443076683</v>
      </c>
      <c r="Q7" s="11">
        <f>2*'OddsRatio_working_3-way'!K7*'OddsRatio_working_3-way'!L7*'OddsRatio_working_3-way'!M7</f>
        <v>7.742035381101689E-2</v>
      </c>
      <c r="R7" s="11">
        <f t="shared" si="23"/>
        <v>0</v>
      </c>
      <c r="S7" s="11">
        <f t="shared" si="24"/>
        <v>-0.8804941108876756</v>
      </c>
      <c r="T7" s="11">
        <f t="shared" si="25"/>
        <v>-0.28727377190462489</v>
      </c>
      <c r="U7" s="11">
        <f>'OddsRatio_working_3-way'!S7-'OddsRatio_working_3-way'!R7^2/3</f>
        <v>-0.8804941108876756</v>
      </c>
      <c r="V7" s="11">
        <f>'OddsRatio_working_3-way'!S7*'OddsRatio_working_3-way'!R7/3-2*'OddsRatio_working_3-way'!R7^3/27-'OddsRatio_working_3-way'!T7</f>
        <v>0.28727377190462489</v>
      </c>
      <c r="W7" s="11">
        <f>'OddsRatio_working_3-way'!V7^2+4*'OddsRatio_working_3-way'!U7^3/27</f>
        <v>-1.8602752283717106E-2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0.1590039089991403</v>
      </c>
      <c r="Y7" s="11">
        <f>IF('OddsRatio_working_3-way'!W7&gt;=0,IF('OddsRatio_working_3-way'!V7+SQRT('OddsRatio_working_3-way'!W7)&gt;0,0,PI()),ACOS('OddsRatio_working_3-way'!V7/(2*'OddsRatio_working_3-way'!X7)))</f>
        <v>0.44326900701935146</v>
      </c>
      <c r="Z7" s="11">
        <f>'OddsRatio_working_3-way'!X7^(1/3)*COS('OddsRatio_working_3-way'!Y7/3)</f>
        <v>0.53585156691919844</v>
      </c>
      <c r="AA7" s="11">
        <f>'OddsRatio_working_3-way'!X7^(1/3)*COS(('OddsRatio_working_3-way'!Y7+2*PI())/3)</f>
        <v>-0.33699713348693489</v>
      </c>
      <c r="AB7" s="11">
        <f>'OddsRatio_working_3-way'!X7^(1/3)*COS(('OddsRatio_working_3-way'!Y7+4*PI())/3)</f>
        <v>-0.19885443343226367</v>
      </c>
      <c r="AC7" s="11">
        <f>'OddsRatio_working_3-way'!X7^(1/3)*SIN('OddsRatio_working_3-way'!Y7/3)</f>
        <v>7.9756725063146433E-2</v>
      </c>
      <c r="AD7" s="11">
        <f>'OddsRatio_working_3-way'!X7^(1/3)*SIN(('OddsRatio_working_3-way'!Y7+2*PI())/3)</f>
        <v>0.42418270707814987</v>
      </c>
      <c r="AE7" s="11">
        <f>'OddsRatio_working_3-way'!X7^(1/3)*SIN(('OddsRatio_working_3-way'!Y7+4*PI())/3)</f>
        <v>-0.50393943214129611</v>
      </c>
      <c r="AF7" s="11">
        <f>-'OddsRatio_working_3-way'!U7/(3*'OddsRatio_working_3-way'!X7^(1/3))*COS(('OddsRatio_working_3-way'!Y7)/3)</f>
        <v>0.53585156691919844</v>
      </c>
      <c r="AG7" s="11">
        <f>-'OddsRatio_working_3-way'!U7/(3*'OddsRatio_working_3-way'!X7^(1/3))*COS(('OddsRatio_working_3-way'!Y7+2*PI())/3)</f>
        <v>-0.33699713348693489</v>
      </c>
      <c r="AH7" s="11">
        <f>-'OddsRatio_working_3-way'!U7/(3*'OddsRatio_working_3-way'!X7^(1/3))*COS(('OddsRatio_working_3-way'!Y7+4*PI())/3)</f>
        <v>-0.19885443343226367</v>
      </c>
      <c r="AI7" s="11">
        <f>'OddsRatio_working_3-way'!U7/(3*'OddsRatio_working_3-way'!X7^(1/3))*SIN(('OddsRatio_working_3-way'!Y7)/3)</f>
        <v>-7.9756725063146433E-2</v>
      </c>
      <c r="AJ7" s="11">
        <f>'OddsRatio_working_3-way'!U7/(3*'OddsRatio_working_3-way'!X7^(1/3))*SIN(('OddsRatio_working_3-way'!Y7+2*PI())/3)</f>
        <v>-0.42418270707814987</v>
      </c>
      <c r="AK7" s="11">
        <f>'OddsRatio_working_3-way'!U7/(3*'OddsRatio_working_3-way'!X7^(1/3))*SIN(('OddsRatio_working_3-way'!Y7+4*PI())/3)</f>
        <v>0.50393943214129611</v>
      </c>
      <c r="AL7" s="11">
        <f>'OddsRatio_working_3-way'!Z7+'OddsRatio_working_3-way'!AF7</f>
        <v>1.0717031338383969</v>
      </c>
      <c r="AM7" s="11">
        <f>'OddsRatio_working_3-way'!AA7+'OddsRatio_working_3-way'!AG7</f>
        <v>-0.67399426697386977</v>
      </c>
      <c r="AN7" s="11">
        <f>'OddsRatio_working_3-way'!AB7+'OddsRatio_working_3-way'!AH7</f>
        <v>-0.39770886686452733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1.0717031338383969</v>
      </c>
      <c r="AS7" s="11">
        <f>IF(('OddsRatio_working_3-way'!X7=0),IF(Q7&gt;0,-Q7^(1/3),(-Q7)^(1/3)),'OddsRatio_working_3-way'!AM7-'OddsRatio_working_3-way'!R7/3)</f>
        <v>-0.67399426697386977</v>
      </c>
      <c r="AT7" s="11">
        <f>IF(('OddsRatio_working_3-way'!X7=0),IF(Q7&gt;0,-Q7^(1/3),(-Q7)^(1/3)),'OddsRatio_working_3-way'!AN7-'OddsRatio_working_3-way'!R7/3)</f>
        <v>-0.39770886686452733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3.49</v>
      </c>
      <c r="B8" s="4">
        <f>IF('True_Odds_Calculator_3-way'!B9="","",'True_Odds_Calculator_3-way'!B9)</f>
        <v>3.07</v>
      </c>
      <c r="C8" s="4">
        <f>IF('True_Odds_Calculator_3-way'!C9="","",'True_Odds_Calculator_3-way'!C9)</f>
        <v>2.37</v>
      </c>
      <c r="D8" s="9">
        <f t="shared" si="13"/>
        <v>0.27609738242298087</v>
      </c>
      <c r="E8" s="9">
        <f t="shared" si="14"/>
        <v>0.31449898396580261</v>
      </c>
      <c r="F8" s="9">
        <f t="shared" si="15"/>
        <v>0.40940363361121657</v>
      </c>
      <c r="G8" s="9">
        <f t="shared" si="16"/>
        <v>1.0529760921696352</v>
      </c>
      <c r="H8" s="9">
        <f t="shared" si="17"/>
        <v>3.6219104695023914</v>
      </c>
      <c r="I8" s="9">
        <f t="shared" si="18"/>
        <v>3.1796605107911446</v>
      </c>
      <c r="J8" s="9">
        <f t="shared" si="19"/>
        <v>2.4425772462724002</v>
      </c>
      <c r="K8" s="11">
        <f t="shared" si="20"/>
        <v>0.28653295128939826</v>
      </c>
      <c r="L8" s="11">
        <f t="shared" si="21"/>
        <v>0.32573289902280134</v>
      </c>
      <c r="M8" s="11">
        <f t="shared" si="22"/>
        <v>0.42194092827004215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-0.2780853507385197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0.23352992772662234</v>
      </c>
      <c r="Q8" s="11">
        <f>2*'OddsRatio_working_3-way'!K8*'OddsRatio_working_3-way'!L8*'OddsRatio_working_3-way'!M8</f>
        <v>7.8762201594139075E-2</v>
      </c>
      <c r="R8" s="11">
        <f t="shared" si="23"/>
        <v>0</v>
      </c>
      <c r="S8" s="11">
        <f t="shared" si="24"/>
        <v>-0.83977788512206719</v>
      </c>
      <c r="T8" s="11">
        <f t="shared" si="25"/>
        <v>-0.28323031538686921</v>
      </c>
      <c r="U8" s="11">
        <f>'OddsRatio_working_3-way'!S8-'OddsRatio_working_3-way'!R8^2/3</f>
        <v>-0.83977788512206719</v>
      </c>
      <c r="V8" s="11">
        <f>'OddsRatio_working_3-way'!S8*'OddsRatio_working_3-way'!R8/3-2*'OddsRatio_working_3-way'!R8^3/27-'OddsRatio_working_3-way'!T8</f>
        <v>0.28323031538686921</v>
      </c>
      <c r="W8" s="11">
        <f>'OddsRatio_working_3-way'!V8^2+4*'OddsRatio_working_3-way'!U8^3/27</f>
        <v>-7.5189516369185416E-3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0.14810331123160611</v>
      </c>
      <c r="Y8" s="11">
        <f>IF('OddsRatio_working_3-way'!W8&gt;=0,IF('OddsRatio_working_3-way'!V8+SQRT('OddsRatio_working_3-way'!W8)&gt;0,0,PI()),ACOS('OddsRatio_working_3-way'!V8/(2*'OddsRatio_working_3-way'!X8)))</f>
        <v>0.29709239701092294</v>
      </c>
      <c r="Z8" s="11">
        <f>'OddsRatio_working_3-way'!X8^(1/3)*COS('OddsRatio_working_3-way'!Y8/3)</f>
        <v>0.52648804608481758</v>
      </c>
      <c r="AA8" s="11">
        <f>'OddsRatio_working_3-way'!X8^(1/3)*COS(('OddsRatio_working_3-way'!Y8+2*PI())/3)</f>
        <v>-0.30854550511374984</v>
      </c>
      <c r="AB8" s="11">
        <f>'OddsRatio_working_3-way'!X8^(1/3)*COS(('OddsRatio_working_3-way'!Y8+4*PI())/3)</f>
        <v>-0.21794254097106794</v>
      </c>
      <c r="AC8" s="11">
        <f>'OddsRatio_working_3-way'!X8^(1/3)*SIN('OddsRatio_working_3-way'!Y8/3)</f>
        <v>5.2309645737155581E-2</v>
      </c>
      <c r="AD8" s="11">
        <f>'OddsRatio_working_3-way'!X8^(1/3)*SIN(('OddsRatio_working_3-way'!Y8+2*PI())/3)</f>
        <v>0.4297971998297066</v>
      </c>
      <c r="AE8" s="11">
        <f>'OddsRatio_working_3-way'!X8^(1/3)*SIN(('OddsRatio_working_3-way'!Y8+4*PI())/3)</f>
        <v>-0.48210684556686206</v>
      </c>
      <c r="AF8" s="11">
        <f>-'OddsRatio_working_3-way'!U8/(3*'OddsRatio_working_3-way'!X8^(1/3))*COS(('OddsRatio_working_3-way'!Y8)/3)</f>
        <v>0.52648804608481758</v>
      </c>
      <c r="AG8" s="11">
        <f>-'OddsRatio_working_3-way'!U8/(3*'OddsRatio_working_3-way'!X8^(1/3))*COS(('OddsRatio_working_3-way'!Y8+2*PI())/3)</f>
        <v>-0.30854550511374984</v>
      </c>
      <c r="AH8" s="11">
        <f>-'OddsRatio_working_3-way'!U8/(3*'OddsRatio_working_3-way'!X8^(1/3))*COS(('OddsRatio_working_3-way'!Y8+4*PI())/3)</f>
        <v>-0.21794254097106794</v>
      </c>
      <c r="AI8" s="11">
        <f>'OddsRatio_working_3-way'!U8/(3*'OddsRatio_working_3-way'!X8^(1/3))*SIN(('OddsRatio_working_3-way'!Y8)/3)</f>
        <v>-5.2309645737155581E-2</v>
      </c>
      <c r="AJ8" s="11">
        <f>'OddsRatio_working_3-way'!U8/(3*'OddsRatio_working_3-way'!X8^(1/3))*SIN(('OddsRatio_working_3-way'!Y8+2*PI())/3)</f>
        <v>-0.4297971998297066</v>
      </c>
      <c r="AK8" s="11">
        <f>'OddsRatio_working_3-way'!U8/(3*'OddsRatio_working_3-way'!X8^(1/3))*SIN(('OddsRatio_working_3-way'!Y8+4*PI())/3)</f>
        <v>0.48210684556686206</v>
      </c>
      <c r="AL8" s="11">
        <f>'OddsRatio_working_3-way'!Z8+'OddsRatio_working_3-way'!AF8</f>
        <v>1.0529760921696352</v>
      </c>
      <c r="AM8" s="11">
        <f>'OddsRatio_working_3-way'!AA8+'OddsRatio_working_3-way'!AG8</f>
        <v>-0.61709101022749968</v>
      </c>
      <c r="AN8" s="11">
        <f>'OddsRatio_working_3-way'!AB8+'OddsRatio_working_3-way'!AH8</f>
        <v>-0.43588508194213588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1.0529760921696352</v>
      </c>
      <c r="AS8" s="11">
        <f>IF(('OddsRatio_working_3-way'!X8=0),IF(Q8&gt;0,-Q8^(1/3),(-Q8)^(1/3)),'OddsRatio_working_3-way'!AM8-'OddsRatio_working_3-way'!R8/3)</f>
        <v>-0.61709101022749968</v>
      </c>
      <c r="AT8" s="11">
        <f>IF(('OddsRatio_working_3-way'!X8=0),IF(Q8&gt;0,-Q8^(1/3),(-Q8)^(1/3)),'OddsRatio_working_3-way'!AN8-'OddsRatio_working_3-way'!R8/3)</f>
        <v>-0.43588508194213588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2.93</v>
      </c>
      <c r="B9" s="4">
        <f>IF('True_Odds_Calculator_3-way'!B10="","",'True_Odds_Calculator_3-way'!B10)</f>
        <v>3.75</v>
      </c>
      <c r="C9" s="4">
        <f>IF('True_Odds_Calculator_3-way'!C10="","",'True_Odds_Calculator_3-way'!C10)</f>
        <v>2.38</v>
      </c>
      <c r="D9" s="9">
        <f t="shared" si="13"/>
        <v>0.33177508314306853</v>
      </c>
      <c r="E9" s="9">
        <f t="shared" si="14"/>
        <v>0.25841011696744243</v>
      </c>
      <c r="F9" s="9">
        <f t="shared" si="15"/>
        <v>0.40981479988948905</v>
      </c>
      <c r="G9" s="9">
        <f t="shared" si="16"/>
        <v>1.0435700101070409</v>
      </c>
      <c r="H9" s="9">
        <f t="shared" si="17"/>
        <v>3.0140901195065894</v>
      </c>
      <c r="I9" s="9">
        <f t="shared" si="18"/>
        <v>3.8698175277943623</v>
      </c>
      <c r="J9" s="9">
        <f t="shared" si="19"/>
        <v>2.4401266139477165</v>
      </c>
      <c r="K9" s="11">
        <f t="shared" si="20"/>
        <v>0.34129692832764502</v>
      </c>
      <c r="L9" s="11">
        <f t="shared" si="21"/>
        <v>0.26666666666666666</v>
      </c>
      <c r="M9" s="11">
        <f t="shared" si="22"/>
        <v>0.42016806722689076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-0.28008718845900138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0.23173774629305646</v>
      </c>
      <c r="Q9" s="11">
        <f>2*'OddsRatio_working_3-way'!K9*'OddsRatio_working_3-way'!L9*'OddsRatio_working_3-way'!M9</f>
        <v>7.6481104387147336E-2</v>
      </c>
      <c r="R9" s="11">
        <f t="shared" si="23"/>
        <v>0</v>
      </c>
      <c r="S9" s="11">
        <f t="shared" si="24"/>
        <v>-0.82737717340105255</v>
      </c>
      <c r="T9" s="11">
        <f t="shared" si="25"/>
        <v>-0.27306177339968724</v>
      </c>
      <c r="U9" s="11">
        <f>'OddsRatio_working_3-way'!S9-'OddsRatio_working_3-way'!R9^2/3</f>
        <v>-0.82737717340105255</v>
      </c>
      <c r="V9" s="11">
        <f>'OddsRatio_working_3-way'!S9*'OddsRatio_working_3-way'!R9/3-2*'OddsRatio_working_3-way'!R9^3/27-'OddsRatio_working_3-way'!T9</f>
        <v>0.27306177339968724</v>
      </c>
      <c r="W9" s="11">
        <f>'OddsRatio_working_3-way'!V9^2+4*'OddsRatio_working_3-way'!U9^3/27</f>
        <v>-9.3459368679930238E-3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0.14483496552988781</v>
      </c>
      <c r="Y9" s="11">
        <f>IF('OddsRatio_working_3-way'!W9&gt;=0,IF('OddsRatio_working_3-way'!V9+SQRT('OddsRatio_working_3-way'!W9)&gt;0,0,PI()),ACOS('OddsRatio_working_3-way'!V9/(2*'OddsRatio_working_3-way'!X9)))</f>
        <v>0.34026806874970239</v>
      </c>
      <c r="Z9" s="11">
        <f>'OddsRatio_working_3-way'!X9^(1/3)*COS('OddsRatio_working_3-way'!Y9/3)</f>
        <v>0.52178500505352043</v>
      </c>
      <c r="AA9" s="11">
        <f>'OddsRatio_working_3-way'!X9^(1/3)*COS(('OddsRatio_working_3-way'!Y9+2*PI())/3)</f>
        <v>-0.31236676528239732</v>
      </c>
      <c r="AB9" s="11">
        <f>'OddsRatio_working_3-way'!X9^(1/3)*COS(('OddsRatio_working_3-way'!Y9+4*PI())/3)</f>
        <v>-0.20941823977112306</v>
      </c>
      <c r="AC9" s="11">
        <f>'OddsRatio_working_3-way'!X9^(1/3)*SIN('OddsRatio_working_3-way'!Y9/3)</f>
        <v>5.9437358916609145E-2</v>
      </c>
      <c r="AD9" s="11">
        <f>'OddsRatio_working_3-way'!X9^(1/3)*SIN(('OddsRatio_working_3-way'!Y9+2*PI())/3)</f>
        <v>0.42216039023183577</v>
      </c>
      <c r="AE9" s="11">
        <f>'OddsRatio_working_3-way'!X9^(1/3)*SIN(('OddsRatio_working_3-way'!Y9+4*PI())/3)</f>
        <v>-0.48159774914844505</v>
      </c>
      <c r="AF9" s="11">
        <f>-'OddsRatio_working_3-way'!U9/(3*'OddsRatio_working_3-way'!X9^(1/3))*COS(('OddsRatio_working_3-way'!Y9)/3)</f>
        <v>0.52178500505352043</v>
      </c>
      <c r="AG9" s="11">
        <f>-'OddsRatio_working_3-way'!U9/(3*'OddsRatio_working_3-way'!X9^(1/3))*COS(('OddsRatio_working_3-way'!Y9+2*PI())/3)</f>
        <v>-0.31236676528239732</v>
      </c>
      <c r="AH9" s="11">
        <f>-'OddsRatio_working_3-way'!U9/(3*'OddsRatio_working_3-way'!X9^(1/3))*COS(('OddsRatio_working_3-way'!Y9+4*PI())/3)</f>
        <v>-0.20941823977112306</v>
      </c>
      <c r="AI9" s="11">
        <f>'OddsRatio_working_3-way'!U9/(3*'OddsRatio_working_3-way'!X9^(1/3))*SIN(('OddsRatio_working_3-way'!Y9)/3)</f>
        <v>-5.9437358916609145E-2</v>
      </c>
      <c r="AJ9" s="11">
        <f>'OddsRatio_working_3-way'!U9/(3*'OddsRatio_working_3-way'!X9^(1/3))*SIN(('OddsRatio_working_3-way'!Y9+2*PI())/3)</f>
        <v>-0.42216039023183577</v>
      </c>
      <c r="AK9" s="11">
        <f>'OddsRatio_working_3-way'!U9/(3*'OddsRatio_working_3-way'!X9^(1/3))*SIN(('OddsRatio_working_3-way'!Y9+4*PI())/3)</f>
        <v>0.48159774914844505</v>
      </c>
      <c r="AL9" s="11">
        <f>'OddsRatio_working_3-way'!Z9+'OddsRatio_working_3-way'!AF9</f>
        <v>1.0435700101070409</v>
      </c>
      <c r="AM9" s="11">
        <f>'OddsRatio_working_3-way'!AA9+'OddsRatio_working_3-way'!AG9</f>
        <v>-0.62473353056479464</v>
      </c>
      <c r="AN9" s="11">
        <f>'OddsRatio_working_3-way'!AB9+'OddsRatio_working_3-way'!AH9</f>
        <v>-0.41883647954224612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1.0435700101070409</v>
      </c>
      <c r="AS9" s="11">
        <f>IF(('OddsRatio_working_3-way'!X9=0),IF(Q9&gt;0,-Q9^(1/3),(-Q9)^(1/3)),'OddsRatio_working_3-way'!AM9-'OddsRatio_working_3-way'!R9/3)</f>
        <v>-0.62473353056479464</v>
      </c>
      <c r="AT9" s="11">
        <f>IF(('OddsRatio_working_3-way'!X9=0),IF(Q9&gt;0,-Q9^(1/3),(-Q9)^(1/3)),'OddsRatio_working_3-way'!AN9-'OddsRatio_working_3-way'!R9/3)</f>
        <v>-0.41883647954224612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1.4</v>
      </c>
      <c r="B10" s="4">
        <f>IF('True_Odds_Calculator_3-way'!B11="","",'True_Odds_Calculator_3-way'!B11)</f>
        <v>5.58</v>
      </c>
      <c r="C10" s="4">
        <f>IF('True_Odds_Calculator_3-way'!C11="","",'True_Odds_Calculator_3-way'!C11)</f>
        <v>7.12</v>
      </c>
      <c r="D10" s="9">
        <f t="shared" si="13"/>
        <v>0.699272064115536</v>
      </c>
      <c r="E10" s="9">
        <f t="shared" si="14"/>
        <v>0.16880000345984486</v>
      </c>
      <c r="F10" s="9">
        <f t="shared" si="15"/>
        <v>0.13192793242461884</v>
      </c>
      <c r="G10" s="9">
        <f t="shared" si="16"/>
        <v>1.0751463962200289</v>
      </c>
      <c r="H10" s="9">
        <f t="shared" si="17"/>
        <v>1.4300585584880119</v>
      </c>
      <c r="I10" s="9">
        <f t="shared" si="18"/>
        <v>5.9241704946877318</v>
      </c>
      <c r="J10" s="9">
        <f t="shared" si="19"/>
        <v>7.5798959448665757</v>
      </c>
      <c r="K10" s="11">
        <f t="shared" si="20"/>
        <v>0.7142857142857143</v>
      </c>
      <c r="L10" s="11">
        <f t="shared" si="21"/>
        <v>0.17921146953405018</v>
      </c>
      <c r="M10" s="11">
        <f t="shared" si="22"/>
        <v>0.1404494382022472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-0.20157406927975952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0.19956333385111924</v>
      </c>
      <c r="Q10" s="11">
        <f>2*'OddsRatio_working_3-way'!K10*'OddsRatio_working_3-way'!L10*'OddsRatio_working_3-way'!M10</f>
        <v>3.5957357450652122E-2</v>
      </c>
      <c r="R10" s="11">
        <f t="shared" si="23"/>
        <v>0</v>
      </c>
      <c r="S10" s="11">
        <f t="shared" si="24"/>
        <v>-0.99002483089305682</v>
      </c>
      <c r="T10" s="11">
        <f t="shared" si="25"/>
        <v>-0.17838285241316343</v>
      </c>
      <c r="U10" s="11">
        <f>'OddsRatio_working_3-way'!S10-'OddsRatio_working_3-way'!R10^2/3</f>
        <v>-0.99002483089305682</v>
      </c>
      <c r="V10" s="11">
        <f>'OddsRatio_working_3-way'!S10*'OddsRatio_working_3-way'!R10/3-2*'OddsRatio_working_3-way'!R10^3/27-'OddsRatio_working_3-way'!T10</f>
        <v>0.17838285241316343</v>
      </c>
      <c r="W10" s="11">
        <f>'OddsRatio_working_3-way'!V10^2+4*'OddsRatio_working_3-way'!U10^3/27</f>
        <v>-0.1119383745732536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0.18957769951151299</v>
      </c>
      <c r="Y10" s="11">
        <f>IF('OddsRatio_working_3-way'!W10&gt;=0,IF('OddsRatio_working_3-way'!V10+SQRT('OddsRatio_working_3-way'!W10)&gt;0,0,PI()),ACOS('OddsRatio_working_3-way'!V10/(2*'OddsRatio_working_3-way'!X10)))</f>
        <v>1.0809681781565943</v>
      </c>
      <c r="Z10" s="11">
        <f>'OddsRatio_working_3-way'!X10^(1/3)*COS('OddsRatio_working_3-way'!Y10/3)</f>
        <v>0.53757319811001458</v>
      </c>
      <c r="AA10" s="11">
        <f>'OddsRatio_working_3-way'!X10^(1/3)*COS(('OddsRatio_working_3-way'!Y10+2*PI())/3)</f>
        <v>-0.44419327004728315</v>
      </c>
      <c r="AB10" s="11">
        <f>'OddsRatio_working_3-way'!X10^(1/3)*COS(('OddsRatio_working_3-way'!Y10+4*PI())/3)</f>
        <v>-9.3379928062731613E-2</v>
      </c>
      <c r="AC10" s="11">
        <f>'OddsRatio_working_3-way'!X10^(1/3)*SIN('OddsRatio_working_3-way'!Y10/3)</f>
        <v>0.20254217743009337</v>
      </c>
      <c r="AD10" s="11">
        <f>'OddsRatio_working_3-way'!X10^(1/3)*SIN(('OddsRatio_working_3-way'!Y10+2*PI())/3)</f>
        <v>0.36428095724187087</v>
      </c>
      <c r="AE10" s="11">
        <f>'OddsRatio_working_3-way'!X10^(1/3)*SIN(('OddsRatio_working_3-way'!Y10+4*PI())/3)</f>
        <v>-0.56682313467196399</v>
      </c>
      <c r="AF10" s="11">
        <f>-'OddsRatio_working_3-way'!U10/(3*'OddsRatio_working_3-way'!X10^(1/3))*COS(('OddsRatio_working_3-way'!Y10)/3)</f>
        <v>0.53757319811001447</v>
      </c>
      <c r="AG10" s="11">
        <f>-'OddsRatio_working_3-way'!U10/(3*'OddsRatio_working_3-way'!X10^(1/3))*COS(('OddsRatio_working_3-way'!Y10+2*PI())/3)</f>
        <v>-0.44419327004728304</v>
      </c>
      <c r="AH10" s="11">
        <f>-'OddsRatio_working_3-way'!U10/(3*'OddsRatio_working_3-way'!X10^(1/3))*COS(('OddsRatio_working_3-way'!Y10+4*PI())/3)</f>
        <v>-9.3379928062731599E-2</v>
      </c>
      <c r="AI10" s="11">
        <f>'OddsRatio_working_3-way'!U10/(3*'OddsRatio_working_3-way'!X10^(1/3))*SIN(('OddsRatio_working_3-way'!Y10)/3)</f>
        <v>-0.20254217743009331</v>
      </c>
      <c r="AJ10" s="11">
        <f>'OddsRatio_working_3-way'!U10/(3*'OddsRatio_working_3-way'!X10^(1/3))*SIN(('OddsRatio_working_3-way'!Y10+2*PI())/3)</f>
        <v>-0.36428095724187082</v>
      </c>
      <c r="AK10" s="11">
        <f>'OddsRatio_working_3-way'!U10/(3*'OddsRatio_working_3-way'!X10^(1/3))*SIN(('OddsRatio_working_3-way'!Y10+4*PI())/3)</f>
        <v>0.56682313467196388</v>
      </c>
      <c r="AL10" s="11">
        <f>'OddsRatio_working_3-way'!Z10+'OddsRatio_working_3-way'!AF10</f>
        <v>1.0751463962200289</v>
      </c>
      <c r="AM10" s="11">
        <f>'OddsRatio_working_3-way'!AA10+'OddsRatio_working_3-way'!AG10</f>
        <v>-0.88838654009456619</v>
      </c>
      <c r="AN10" s="11">
        <f>'OddsRatio_working_3-way'!AB10+'OddsRatio_working_3-way'!AH10</f>
        <v>-0.1867598561254632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1.0751463962200289</v>
      </c>
      <c r="AS10" s="11">
        <f>IF(('OddsRatio_working_3-way'!X10=0),IF(Q10&gt;0,-Q10^(1/3),(-Q10)^(1/3)),'OddsRatio_working_3-way'!AM10-'OddsRatio_working_3-way'!R10/3)</f>
        <v>-0.88838654009456619</v>
      </c>
      <c r="AT10" s="11">
        <f>IF(('OddsRatio_working_3-way'!X10=0),IF(Q10&gt;0,-Q10^(1/3),(-Q10)^(1/3)),'OddsRatio_working_3-way'!AN10-'OddsRatio_working_3-way'!R10/3)</f>
        <v>-0.1867598561254632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1.73</v>
      </c>
      <c r="B11" s="4">
        <f>IF('True_Odds_Calculator_3-way'!B12="","",'True_Odds_Calculator_3-way'!B12)</f>
        <v>4.2300000000000004</v>
      </c>
      <c r="C11" s="4">
        <f>IF('True_Odds_Calculator_3-way'!C12="","",'True_Odds_Calculator_3-way'!C12)</f>
        <v>4.63</v>
      </c>
      <c r="D11" s="9">
        <f t="shared" si="13"/>
        <v>0.56540382350848084</v>
      </c>
      <c r="E11" s="9">
        <f t="shared" si="14"/>
        <v>0.22722100914661694</v>
      </c>
      <c r="F11" s="9">
        <f t="shared" si="15"/>
        <v>0.20737516734490238</v>
      </c>
      <c r="G11" s="9">
        <f t="shared" si="16"/>
        <v>1.0529416380249232</v>
      </c>
      <c r="H11" s="9">
        <f t="shared" si="17"/>
        <v>1.7686473957581936</v>
      </c>
      <c r="I11" s="9">
        <f t="shared" si="18"/>
        <v>4.4010014908205015</v>
      </c>
      <c r="J11" s="9">
        <f t="shared" si="19"/>
        <v>4.8221781460304705</v>
      </c>
      <c r="K11" s="11">
        <f t="shared" si="20"/>
        <v>0.5780346820809249</v>
      </c>
      <c r="L11" s="11">
        <f t="shared" si="21"/>
        <v>0.23640661938534277</v>
      </c>
      <c r="M11" s="11">
        <f t="shared" si="22"/>
        <v>0.21598272138228941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-0.25261814745387334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0.22401356335718947</v>
      </c>
      <c r="Q11" s="11">
        <f>2*'OddsRatio_working_3-way'!K11*'OddsRatio_working_3-way'!L11*'OddsRatio_working_3-way'!M11</f>
        <v>5.9028606945240959E-2</v>
      </c>
      <c r="R11" s="11">
        <f t="shared" si="23"/>
        <v>0</v>
      </c>
      <c r="S11" s="11">
        <f t="shared" si="24"/>
        <v>-0.88676750112773706</v>
      </c>
      <c r="T11" s="11">
        <f t="shared" si="25"/>
        <v>-0.23366732572535887</v>
      </c>
      <c r="U11" s="11">
        <f>'OddsRatio_working_3-way'!S11-'OddsRatio_working_3-way'!R11^2/3</f>
        <v>-0.88676750112773706</v>
      </c>
      <c r="V11" s="11">
        <f>'OddsRatio_working_3-way'!S11*'OddsRatio_working_3-way'!R11/3-2*'OddsRatio_working_3-way'!R11^3/27-'OddsRatio_working_3-way'!T11</f>
        <v>0.23366732572535887</v>
      </c>
      <c r="W11" s="11">
        <f>'OddsRatio_working_3-way'!V11^2+4*'OddsRatio_working_3-way'!U11^3/27</f>
        <v>-4.8705577645992176E-2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0.16070625124558249</v>
      </c>
      <c r="Y11" s="11">
        <f>IF('OddsRatio_working_3-way'!W11&gt;=0,IF('OddsRatio_working_3-way'!V11+SQRT('OddsRatio_working_3-way'!W11)&gt;0,0,PI()),ACOS('OddsRatio_working_3-way'!V11/(2*'OddsRatio_working_3-way'!X11)))</f>
        <v>0.75685168329989438</v>
      </c>
      <c r="Z11" s="11">
        <f>'OddsRatio_working_3-way'!X11^(1/3)*COS('OddsRatio_working_3-way'!Y11/3)</f>
        <v>0.52647081901246173</v>
      </c>
      <c r="AA11" s="11">
        <f>'OddsRatio_working_3-way'!X11^(1/3)*COS(('OddsRatio_working_3-way'!Y11+2*PI())/3)</f>
        <v>-0.38076511991255807</v>
      </c>
      <c r="AB11" s="11">
        <f>'OddsRatio_working_3-way'!X11^(1/3)*COS(('OddsRatio_working_3-way'!Y11+4*PI())/3)</f>
        <v>-0.14570569909990377</v>
      </c>
      <c r="AC11" s="11">
        <f>'OddsRatio_working_3-way'!X11^(1/3)*SIN('OddsRatio_working_3-way'!Y11/3)</f>
        <v>0.13571161988174354</v>
      </c>
      <c r="AD11" s="11">
        <f>'OddsRatio_working_3-way'!X11^(1/3)*SIN(('OddsRatio_working_3-way'!Y11+2*PI())/3)</f>
        <v>0.38808129367511957</v>
      </c>
      <c r="AE11" s="11">
        <f>'OddsRatio_working_3-way'!X11^(1/3)*SIN(('OddsRatio_working_3-way'!Y11+4*PI())/3)</f>
        <v>-0.52379291355686308</v>
      </c>
      <c r="AF11" s="11">
        <f>-'OddsRatio_working_3-way'!U11/(3*'OddsRatio_working_3-way'!X11^(1/3))*COS(('OddsRatio_working_3-way'!Y11)/3)</f>
        <v>0.52647081901246162</v>
      </c>
      <c r="AG11" s="11">
        <f>-'OddsRatio_working_3-way'!U11/(3*'OddsRatio_working_3-way'!X11^(1/3))*COS(('OddsRatio_working_3-way'!Y11+2*PI())/3)</f>
        <v>-0.38076511991255801</v>
      </c>
      <c r="AH11" s="11">
        <f>-'OddsRatio_working_3-way'!U11/(3*'OddsRatio_working_3-way'!X11^(1/3))*COS(('OddsRatio_working_3-way'!Y11+4*PI())/3)</f>
        <v>-0.14570569909990375</v>
      </c>
      <c r="AI11" s="11">
        <f>'OddsRatio_working_3-way'!U11/(3*'OddsRatio_working_3-way'!X11^(1/3))*SIN(('OddsRatio_working_3-way'!Y11)/3)</f>
        <v>-0.13571161988174352</v>
      </c>
      <c r="AJ11" s="11">
        <f>'OddsRatio_working_3-way'!U11/(3*'OddsRatio_working_3-way'!X11^(1/3))*SIN(('OddsRatio_working_3-way'!Y11+2*PI())/3)</f>
        <v>-0.38808129367511945</v>
      </c>
      <c r="AK11" s="11">
        <f>'OddsRatio_working_3-way'!U11/(3*'OddsRatio_working_3-way'!X11^(1/3))*SIN(('OddsRatio_working_3-way'!Y11+4*PI())/3)</f>
        <v>0.52379291355686297</v>
      </c>
      <c r="AL11" s="11">
        <f>'OddsRatio_working_3-way'!Z11+'OddsRatio_working_3-way'!AF11</f>
        <v>1.0529416380249232</v>
      </c>
      <c r="AM11" s="11">
        <f>'OddsRatio_working_3-way'!AA11+'OddsRatio_working_3-way'!AG11</f>
        <v>-0.76153023982511603</v>
      </c>
      <c r="AN11" s="11">
        <f>'OddsRatio_working_3-way'!AB11+'OddsRatio_working_3-way'!AH11</f>
        <v>-0.29141139819980755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1.0529416380249232</v>
      </c>
      <c r="AS11" s="11">
        <f>IF(('OddsRatio_working_3-way'!X11=0),IF(Q11&gt;0,-Q11^(1/3),(-Q11)^(1/3)),'OddsRatio_working_3-way'!AM11-'OddsRatio_working_3-way'!R11/3)</f>
        <v>-0.76153023982511603</v>
      </c>
      <c r="AT11" s="11">
        <f>IF(('OddsRatio_working_3-way'!X11=0),IF(Q11&gt;0,-Q11^(1/3),(-Q11)^(1/3)),'OddsRatio_working_3-way'!AN11-'OddsRatio_working_3-way'!R11/3)</f>
        <v>-0.29141139819980755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5.45</v>
      </c>
      <c r="B12" s="4">
        <f>IF('True_Odds_Calculator_3-way'!B13="","",'True_Odds_Calculator_3-way'!B13)</f>
        <v>3.68</v>
      </c>
      <c r="C12" s="4">
        <f>IF('True_Odds_Calculator_3-way'!C13="","",'True_Odds_Calculator_3-way'!C13)</f>
        <v>1.72</v>
      </c>
      <c r="D12" s="9">
        <f t="shared" si="13"/>
        <v>0.17431522885089573</v>
      </c>
      <c r="E12" s="9">
        <f t="shared" si="14"/>
        <v>0.25955928284984181</v>
      </c>
      <c r="F12" s="9">
        <f t="shared" si="15"/>
        <v>0.56612548829926235</v>
      </c>
      <c r="G12" s="9">
        <f t="shared" si="16"/>
        <v>1.0644344777402099</v>
      </c>
      <c r="H12" s="9">
        <f t="shared" si="17"/>
        <v>5.7367334259439344</v>
      </c>
      <c r="I12" s="9">
        <f t="shared" si="18"/>
        <v>3.852684400343763</v>
      </c>
      <c r="J12" s="9">
        <f t="shared" si="19"/>
        <v>1.7663928239729512</v>
      </c>
      <c r="K12" s="11">
        <f t="shared" si="20"/>
        <v>0.18348623853211007</v>
      </c>
      <c r="L12" s="11">
        <f t="shared" si="21"/>
        <v>0.27173913043478259</v>
      </c>
      <c r="M12" s="11">
        <f t="shared" si="22"/>
        <v>0.58139534883720934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-0.24891698592777423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0.22756050500459174</v>
      </c>
      <c r="Q12" s="11">
        <f>2*'OddsRatio_working_3-way'!K12*'OddsRatio_working_3-way'!L12*'OddsRatio_working_3-way'!M12</f>
        <v>5.7977198727284532E-2</v>
      </c>
      <c r="R12" s="11">
        <f t="shared" si="23"/>
        <v>0</v>
      </c>
      <c r="S12" s="11">
        <f t="shared" si="24"/>
        <v>-0.91420239625840849</v>
      </c>
      <c r="T12" s="11">
        <f t="shared" si="25"/>
        <v>-0.23291780796392578</v>
      </c>
      <c r="U12" s="11">
        <f>'OddsRatio_working_3-way'!S12-'OddsRatio_working_3-way'!R12^2/3</f>
        <v>-0.91420239625840849</v>
      </c>
      <c r="V12" s="11">
        <f>'OddsRatio_working_3-way'!S12*'OddsRatio_working_3-way'!R12/3-2*'OddsRatio_working_3-way'!R12^3/27-'OddsRatio_working_3-way'!T12</f>
        <v>0.23291780796392578</v>
      </c>
      <c r="W12" s="11">
        <f>'OddsRatio_working_3-way'!V12^2+4*'OddsRatio_working_3-way'!U12^3/27</f>
        <v>-5.8943265015697584E-2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0.16822155798411942</v>
      </c>
      <c r="Y12" s="11">
        <f>IF('OddsRatio_working_3-way'!W12&gt;=0,IF('OddsRatio_working_3-way'!V12+SQRT('OddsRatio_working_3-way'!W12)&gt;0,0,PI()),ACOS('OddsRatio_working_3-way'!V12/(2*'OddsRatio_working_3-way'!X12)))</f>
        <v>0.80613206325916964</v>
      </c>
      <c r="Z12" s="11">
        <f>'OddsRatio_working_3-way'!X12^(1/3)*COS('OddsRatio_working_3-way'!Y12/3)</f>
        <v>0.53221723887010497</v>
      </c>
      <c r="AA12" s="11">
        <f>'OddsRatio_working_3-way'!X12^(1/3)*COS(('OddsRatio_working_3-way'!Y12+2*PI())/3)</f>
        <v>-0.39303067052040697</v>
      </c>
      <c r="AB12" s="11">
        <f>'OddsRatio_working_3-way'!X12^(1/3)*COS(('OddsRatio_working_3-way'!Y12+4*PI())/3)</f>
        <v>-0.13918656834969817</v>
      </c>
      <c r="AC12" s="11">
        <f>'OddsRatio_working_3-way'!X12^(1/3)*SIN('OddsRatio_working_3-way'!Y12/3)</f>
        <v>0.14655696072045771</v>
      </c>
      <c r="AD12" s="11">
        <f>'OddsRatio_working_3-way'!X12^(1/3)*SIN(('OddsRatio_working_3-way'!Y12+2*PI())/3)</f>
        <v>0.38763516883329291</v>
      </c>
      <c r="AE12" s="11">
        <f>'OddsRatio_working_3-way'!X12^(1/3)*SIN(('OddsRatio_working_3-way'!Y12+4*PI())/3)</f>
        <v>-0.53419212955375051</v>
      </c>
      <c r="AF12" s="11">
        <f>-'OddsRatio_working_3-way'!U12/(3*'OddsRatio_working_3-way'!X12^(1/3))*COS(('OddsRatio_working_3-way'!Y12)/3)</f>
        <v>0.53221723887010486</v>
      </c>
      <c r="AG12" s="11">
        <f>-'OddsRatio_working_3-way'!U12/(3*'OddsRatio_working_3-way'!X12^(1/3))*COS(('OddsRatio_working_3-way'!Y12+2*PI())/3)</f>
        <v>-0.39303067052040686</v>
      </c>
      <c r="AH12" s="11">
        <f>-'OddsRatio_working_3-way'!U12/(3*'OddsRatio_working_3-way'!X12^(1/3))*COS(('OddsRatio_working_3-way'!Y12+4*PI())/3)</f>
        <v>-0.13918656834969814</v>
      </c>
      <c r="AI12" s="11">
        <f>'OddsRatio_working_3-way'!U12/(3*'OddsRatio_working_3-way'!X12^(1/3))*SIN(('OddsRatio_working_3-way'!Y12)/3)</f>
        <v>-0.14655696072045768</v>
      </c>
      <c r="AJ12" s="11">
        <f>'OddsRatio_working_3-way'!U12/(3*'OddsRatio_working_3-way'!X12^(1/3))*SIN(('OddsRatio_working_3-way'!Y12+2*PI())/3)</f>
        <v>-0.3876351688332928</v>
      </c>
      <c r="AK12" s="11">
        <f>'OddsRatio_working_3-way'!U12/(3*'OddsRatio_working_3-way'!X12^(1/3))*SIN(('OddsRatio_working_3-way'!Y12+4*PI())/3)</f>
        <v>0.53419212955375039</v>
      </c>
      <c r="AL12" s="11">
        <f>'OddsRatio_working_3-way'!Z12+'OddsRatio_working_3-way'!AF12</f>
        <v>1.0644344777402099</v>
      </c>
      <c r="AM12" s="11">
        <f>'OddsRatio_working_3-way'!AA12+'OddsRatio_working_3-way'!AG12</f>
        <v>-0.78606134104081382</v>
      </c>
      <c r="AN12" s="11">
        <f>'OddsRatio_working_3-way'!AB12+'OddsRatio_working_3-way'!AH12</f>
        <v>-0.27837313669939634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1.0644344777402099</v>
      </c>
      <c r="AS12" s="11">
        <f>IF(('OddsRatio_working_3-way'!X12=0),IF(Q12&gt;0,-Q12^(1/3),(-Q12)^(1/3)),'OddsRatio_working_3-way'!AM12-'OddsRatio_working_3-way'!R12/3)</f>
        <v>-0.78606134104081382</v>
      </c>
      <c r="AT12" s="11">
        <f>IF(('OddsRatio_working_3-way'!X12=0),IF(Q12&gt;0,-Q12^(1/3),(-Q12)^(1/3)),'OddsRatio_working_3-way'!AN12-'OddsRatio_working_3-way'!R12/3)</f>
        <v>-0.27837313669939634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1.77</v>
      </c>
      <c r="B13" s="4">
        <f>IF('True_Odds_Calculator_3-way'!B14="","",'True_Odds_Calculator_3-way'!B14)</f>
        <v>3.63</v>
      </c>
      <c r="C13" s="4">
        <f>IF('True_Odds_Calculator_3-way'!C14="","",'True_Odds_Calculator_3-way'!C14)</f>
        <v>5.0999999999999996</v>
      </c>
      <c r="D13" s="9">
        <f t="shared" si="13"/>
        <v>0.54990749699531327</v>
      </c>
      <c r="E13" s="9">
        <f t="shared" si="14"/>
        <v>0.26346200533662623</v>
      </c>
      <c r="F13" s="9">
        <f t="shared" si="15"/>
        <v>0.1866304976680607</v>
      </c>
      <c r="G13" s="9">
        <f t="shared" si="16"/>
        <v>1.0629709930884736</v>
      </c>
      <c r="H13" s="9">
        <f t="shared" si="17"/>
        <v>1.8184876646781245</v>
      </c>
      <c r="I13" s="9">
        <f t="shared" si="18"/>
        <v>3.7956137118226851</v>
      </c>
      <c r="J13" s="9">
        <f t="shared" si="19"/>
        <v>5.3581810716627398</v>
      </c>
      <c r="K13" s="11">
        <f t="shared" si="20"/>
        <v>0.56497175141242939</v>
      </c>
      <c r="L13" s="11">
        <f t="shared" si="21"/>
        <v>0.27548209366391185</v>
      </c>
      <c r="M13" s="11">
        <f t="shared" si="22"/>
        <v>0.19607843137254904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-0.25338462726299227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0.22888176608832828</v>
      </c>
      <c r="Q13" s="11">
        <f>2*'OddsRatio_working_3-way'!K13*'OddsRatio_working_3-way'!L13*'OddsRatio_working_3-way'!M13</f>
        <v>6.1035137623554211E-2</v>
      </c>
      <c r="R13" s="11">
        <f t="shared" si="23"/>
        <v>0</v>
      </c>
      <c r="S13" s="11">
        <f t="shared" si="24"/>
        <v>-0.90329775946023727</v>
      </c>
      <c r="T13" s="11">
        <f t="shared" si="25"/>
        <v>-0.24087940252272996</v>
      </c>
      <c r="U13" s="11">
        <f>'OddsRatio_working_3-way'!S13-'OddsRatio_working_3-way'!R13^2/3</f>
        <v>-0.90329775946023727</v>
      </c>
      <c r="V13" s="11">
        <f>'OddsRatio_working_3-way'!S13*'OddsRatio_working_3-way'!R13/3-2*'OddsRatio_working_3-way'!R13^3/27-'OddsRatio_working_3-way'!T13</f>
        <v>0.24087940252272996</v>
      </c>
      <c r="W13" s="11">
        <f>'OddsRatio_working_3-way'!V13^2+4*'OddsRatio_working_3-way'!U13^3/27</f>
        <v>-5.1168662246124229E-2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0.1652207226756314</v>
      </c>
      <c r="Y13" s="11">
        <f>IF('OddsRatio_working_3-way'!W13&gt;=0,IF('OddsRatio_working_3-way'!V13+SQRT('OddsRatio_working_3-way'!W13)&gt;0,0,PI()),ACOS('OddsRatio_working_3-way'!V13/(2*'OddsRatio_working_3-way'!X13)))</f>
        <v>0.75399127445470437</v>
      </c>
      <c r="Z13" s="11">
        <f>'OddsRatio_working_3-way'!X13^(1/3)*COS('OddsRatio_working_3-way'!Y13/3)</f>
        <v>0.53148549654423682</v>
      </c>
      <c r="AA13" s="11">
        <f>'OddsRatio_working_3-way'!X13^(1/3)*COS(('OddsRatio_working_3-way'!Y13+2*PI())/3)</f>
        <v>-0.38392402888543647</v>
      </c>
      <c r="AB13" s="11">
        <f>'OddsRatio_working_3-way'!X13^(1/3)*COS(('OddsRatio_working_3-way'!Y13+4*PI())/3)</f>
        <v>-0.1475614676588004</v>
      </c>
      <c r="AC13" s="11">
        <f>'OddsRatio_working_3-way'!X13^(1/3)*SIN('OddsRatio_working_3-way'!Y13/3)</f>
        <v>0.13646398835054782</v>
      </c>
      <c r="AD13" s="11">
        <f>'OddsRatio_working_3-way'!X13^(1/3)*SIN(('OddsRatio_working_3-way'!Y13+2*PI())/3)</f>
        <v>0.39204794757502165</v>
      </c>
      <c r="AE13" s="11">
        <f>'OddsRatio_working_3-way'!X13^(1/3)*SIN(('OddsRatio_working_3-way'!Y13+4*PI())/3)</f>
        <v>-0.52851193592556944</v>
      </c>
      <c r="AF13" s="11">
        <f>-'OddsRatio_working_3-way'!U13/(3*'OddsRatio_working_3-way'!X13^(1/3))*COS(('OddsRatio_working_3-way'!Y13)/3)</f>
        <v>0.53148549654423682</v>
      </c>
      <c r="AG13" s="11">
        <f>-'OddsRatio_working_3-way'!U13/(3*'OddsRatio_working_3-way'!X13^(1/3))*COS(('OddsRatio_working_3-way'!Y13+2*PI())/3)</f>
        <v>-0.38392402888543647</v>
      </c>
      <c r="AH13" s="11">
        <f>-'OddsRatio_working_3-way'!U13/(3*'OddsRatio_working_3-way'!X13^(1/3))*COS(('OddsRatio_working_3-way'!Y13+4*PI())/3)</f>
        <v>-0.1475614676588004</v>
      </c>
      <c r="AI13" s="11">
        <f>'OddsRatio_working_3-way'!U13/(3*'OddsRatio_working_3-way'!X13^(1/3))*SIN(('OddsRatio_working_3-way'!Y13)/3)</f>
        <v>-0.13646398835054782</v>
      </c>
      <c r="AJ13" s="11">
        <f>'OddsRatio_working_3-way'!U13/(3*'OddsRatio_working_3-way'!X13^(1/3))*SIN(('OddsRatio_working_3-way'!Y13+2*PI())/3)</f>
        <v>-0.39204794757502165</v>
      </c>
      <c r="AK13" s="11">
        <f>'OddsRatio_working_3-way'!U13/(3*'OddsRatio_working_3-way'!X13^(1/3))*SIN(('OddsRatio_working_3-way'!Y13+4*PI())/3)</f>
        <v>0.52851193592556944</v>
      </c>
      <c r="AL13" s="11">
        <f>'OddsRatio_working_3-way'!Z13+'OddsRatio_working_3-way'!AF13</f>
        <v>1.0629709930884736</v>
      </c>
      <c r="AM13" s="11">
        <f>'OddsRatio_working_3-way'!AA13+'OddsRatio_working_3-way'!AG13</f>
        <v>-0.76784805777087295</v>
      </c>
      <c r="AN13" s="11">
        <f>'OddsRatio_working_3-way'!AB13+'OddsRatio_working_3-way'!AH13</f>
        <v>-0.29512293531760081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1.0629709930884736</v>
      </c>
      <c r="AS13" s="11">
        <f>IF(('OddsRatio_working_3-way'!X13=0),IF(Q13&gt;0,-Q13^(1/3),(-Q13)^(1/3)),'OddsRatio_working_3-way'!AM13-'OddsRatio_working_3-way'!R13/3)</f>
        <v>-0.76784805777087295</v>
      </c>
      <c r="AT13" s="11">
        <f>IF(('OddsRatio_working_3-way'!X13=0),IF(Q13&gt;0,-Q13^(1/3),(-Q13)^(1/3)),'OddsRatio_working_3-way'!AN13-'OddsRatio_working_3-way'!R13/3)</f>
        <v>-0.29512293531760081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2.14</v>
      </c>
      <c r="B14" s="4">
        <f>IF('True_Odds_Calculator_3-way'!B15="","",'True_Odds_Calculator_3-way'!B15)</f>
        <v>3.53</v>
      </c>
      <c r="C14" s="4">
        <f>IF('True_Odds_Calculator_3-way'!C15="","",'True_Odds_Calculator_3-way'!C15)</f>
        <v>3.6</v>
      </c>
      <c r="D14" s="9">
        <f t="shared" si="13"/>
        <v>0.45641974192302281</v>
      </c>
      <c r="E14" s="9">
        <f t="shared" si="14"/>
        <v>0.27449089481338251</v>
      </c>
      <c r="F14" s="9">
        <f t="shared" si="15"/>
        <v>0.26908936326359484</v>
      </c>
      <c r="G14" s="9">
        <f t="shared" si="16"/>
        <v>1.0447067556232936</v>
      </c>
      <c r="H14" s="9">
        <f t="shared" si="17"/>
        <v>2.1909657014105548</v>
      </c>
      <c r="I14" s="9">
        <f t="shared" si="18"/>
        <v>3.6431080917269321</v>
      </c>
      <c r="J14" s="9">
        <f t="shared" si="19"/>
        <v>3.7162375646205641</v>
      </c>
      <c r="K14" s="11">
        <f t="shared" si="20"/>
        <v>0.46728971962616822</v>
      </c>
      <c r="L14" s="11">
        <f t="shared" si="21"/>
        <v>0.28328611898016998</v>
      </c>
      <c r="M14" s="11">
        <f t="shared" si="22"/>
        <v>0.27777777777777779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-0.27574506014314337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0.23055607035379877</v>
      </c>
      <c r="Q14" s="11">
        <f>2*'OddsRatio_working_3-way'!K14*'OddsRatio_working_3-way'!L14*'OddsRatio_working_3-way'!M14</f>
        <v>7.3542606173460534E-2</v>
      </c>
      <c r="R14" s="11">
        <f t="shared" si="23"/>
        <v>0</v>
      </c>
      <c r="S14" s="11">
        <f t="shared" si="24"/>
        <v>-0.83612040133779253</v>
      </c>
      <c r="T14" s="11">
        <f t="shared" si="25"/>
        <v>-0.26670507219706302</v>
      </c>
      <c r="U14" s="11">
        <f>'OddsRatio_working_3-way'!S14-'OddsRatio_working_3-way'!R14^2/3</f>
        <v>-0.83612040133779253</v>
      </c>
      <c r="V14" s="11">
        <f>'OddsRatio_working_3-way'!S14*'OddsRatio_working_3-way'!R14/3-2*'OddsRatio_working_3-way'!R14^3/27-'OddsRatio_working_3-way'!T14</f>
        <v>0.26670507219706302</v>
      </c>
      <c r="W14" s="11">
        <f>'OddsRatio_working_3-way'!V14^2+4*'OddsRatio_working_3-way'!U14^3/27</f>
        <v>-1.5465372819775128E-2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0.14713681418616462</v>
      </c>
      <c r="Y14" s="11">
        <f>IF('OddsRatio_working_3-way'!W14&gt;=0,IF('OddsRatio_working_3-way'!V14+SQRT('OddsRatio_working_3-way'!W14)&gt;0,0,PI()),ACOS('OddsRatio_working_3-way'!V14/(2*'OddsRatio_working_3-way'!X14)))</f>
        <v>0.43631147648461588</v>
      </c>
      <c r="Z14" s="11">
        <f>'OddsRatio_working_3-way'!X14^(1/3)*COS('OddsRatio_working_3-way'!Y14/3)</f>
        <v>0.52235337781164681</v>
      </c>
      <c r="AA14" s="11">
        <f>'OddsRatio_working_3-way'!X14^(1/3)*COS(('OddsRatio_working_3-way'!Y14+2*PI())/3)</f>
        <v>-0.32743611729922484</v>
      </c>
      <c r="AB14" s="11">
        <f>'OddsRatio_working_3-way'!X14^(1/3)*COS(('OddsRatio_working_3-way'!Y14+4*PI())/3)</f>
        <v>-0.19491726051242236</v>
      </c>
      <c r="AC14" s="11">
        <f>'OddsRatio_working_3-way'!X14^(1/3)*SIN('OddsRatio_working_3-way'!Y14/3)</f>
        <v>7.6509797638562069E-2</v>
      </c>
      <c r="AD14" s="11">
        <f>'OddsRatio_working_3-way'!X14^(1/3)*SIN(('OddsRatio_working_3-way'!Y14+2*PI())/3)</f>
        <v>0.41411639611821588</v>
      </c>
      <c r="AE14" s="11">
        <f>'OddsRatio_working_3-way'!X14^(1/3)*SIN(('OddsRatio_working_3-way'!Y14+4*PI())/3)</f>
        <v>-0.4906261937567778</v>
      </c>
      <c r="AF14" s="11">
        <f>-'OddsRatio_working_3-way'!U14/(3*'OddsRatio_working_3-way'!X14^(1/3))*COS(('OddsRatio_working_3-way'!Y14)/3)</f>
        <v>0.52235337781164681</v>
      </c>
      <c r="AG14" s="11">
        <f>-'OddsRatio_working_3-way'!U14/(3*'OddsRatio_working_3-way'!X14^(1/3))*COS(('OddsRatio_working_3-way'!Y14+2*PI())/3)</f>
        <v>-0.32743611729922484</v>
      </c>
      <c r="AH14" s="11">
        <f>-'OddsRatio_working_3-way'!U14/(3*'OddsRatio_working_3-way'!X14^(1/3))*COS(('OddsRatio_working_3-way'!Y14+4*PI())/3)</f>
        <v>-0.19491726051242236</v>
      </c>
      <c r="AI14" s="11">
        <f>'OddsRatio_working_3-way'!U14/(3*'OddsRatio_working_3-way'!X14^(1/3))*SIN(('OddsRatio_working_3-way'!Y14)/3)</f>
        <v>-7.6509797638562069E-2</v>
      </c>
      <c r="AJ14" s="11">
        <f>'OddsRatio_working_3-way'!U14/(3*'OddsRatio_working_3-way'!X14^(1/3))*SIN(('OddsRatio_working_3-way'!Y14+2*PI())/3)</f>
        <v>-0.41411639611821588</v>
      </c>
      <c r="AK14" s="11">
        <f>'OddsRatio_working_3-way'!U14/(3*'OddsRatio_working_3-way'!X14^(1/3))*SIN(('OddsRatio_working_3-way'!Y14+4*PI())/3)</f>
        <v>0.4906261937567778</v>
      </c>
      <c r="AL14" s="11">
        <f>'OddsRatio_working_3-way'!Z14+'OddsRatio_working_3-way'!AF14</f>
        <v>1.0447067556232936</v>
      </c>
      <c r="AM14" s="11">
        <f>'OddsRatio_working_3-way'!AA14+'OddsRatio_working_3-way'!AG14</f>
        <v>-0.65487223459844968</v>
      </c>
      <c r="AN14" s="11">
        <f>'OddsRatio_working_3-way'!AB14+'OddsRatio_working_3-way'!AH14</f>
        <v>-0.38983452102484473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1.0447067556232936</v>
      </c>
      <c r="AS14" s="11">
        <f>IF(('OddsRatio_working_3-way'!X14=0),IF(Q14&gt;0,-Q14^(1/3),(-Q14)^(1/3)),'OddsRatio_working_3-way'!AM14-'OddsRatio_working_3-way'!R14/3)</f>
        <v>-0.65487223459844968</v>
      </c>
      <c r="AT14" s="11">
        <f>IF(('OddsRatio_working_3-way'!X14=0),IF(Q14&gt;0,-Q14^(1/3),(-Q14)^(1/3)),'OddsRatio_working_3-way'!AN14-'OddsRatio_working_3-way'!R14/3)</f>
        <v>-0.38983452102484473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4.72</v>
      </c>
      <c r="B15" s="4">
        <f>IF('True_Odds_Calculator_3-way'!B16="","",'True_Odds_Calculator_3-way'!B16)</f>
        <v>3.88</v>
      </c>
      <c r="C15" s="4">
        <f>IF('True_Odds_Calculator_3-way'!C16="","",'True_Odds_Calculator_3-way'!C16)</f>
        <v>1.79</v>
      </c>
      <c r="D15" s="9">
        <f t="shared" si="13"/>
        <v>0.20412076066041593</v>
      </c>
      <c r="E15" s="9">
        <f t="shared" si="14"/>
        <v>0.24884116835402276</v>
      </c>
      <c r="F15" s="9">
        <f t="shared" si="15"/>
        <v>0.54703807098556134</v>
      </c>
      <c r="G15" s="9">
        <f t="shared" si="16"/>
        <v>1.048134601244521</v>
      </c>
      <c r="H15" s="9">
        <f t="shared" si="17"/>
        <v>4.8990607166296183</v>
      </c>
      <c r="I15" s="9">
        <f t="shared" si="18"/>
        <v>4.0186276515842199</v>
      </c>
      <c r="J15" s="9">
        <f t="shared" si="19"/>
        <v>1.828026334983172</v>
      </c>
      <c r="K15" s="11">
        <f t="shared" si="20"/>
        <v>0.21186440677966104</v>
      </c>
      <c r="L15" s="11">
        <f t="shared" si="21"/>
        <v>0.25773195876288663</v>
      </c>
      <c r="M15" s="11">
        <f t="shared" si="22"/>
        <v>0.55865921787709494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-0.25818782780840233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0.22543309999736438</v>
      </c>
      <c r="Q15" s="11">
        <f>2*'OddsRatio_working_3-way'!K15*'OddsRatio_working_3-way'!L15*'OddsRatio_working_3-way'!M15</f>
        <v>6.1010311230680486E-2</v>
      </c>
      <c r="R15" s="11">
        <f t="shared" si="23"/>
        <v>0</v>
      </c>
      <c r="S15" s="11">
        <f t="shared" si="24"/>
        <v>-0.87313604948353807</v>
      </c>
      <c r="T15" s="11">
        <f t="shared" si="25"/>
        <v>-0.23630204316198597</v>
      </c>
      <c r="U15" s="11">
        <f>'OddsRatio_working_3-way'!S15-'OddsRatio_working_3-way'!R15^2/3</f>
        <v>-0.87313604948353807</v>
      </c>
      <c r="V15" s="11">
        <f>'OddsRatio_working_3-way'!S15*'OddsRatio_working_3-way'!R15/3-2*'OddsRatio_working_3-way'!R15^3/27-'OddsRatio_working_3-way'!T15</f>
        <v>0.23630204316198597</v>
      </c>
      <c r="W15" s="11">
        <f>'OddsRatio_working_3-way'!V15^2+4*'OddsRatio_working_3-way'!U15^3/27</f>
        <v>-4.2776118804777177E-2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0.15701494706500577</v>
      </c>
      <c r="Y15" s="11">
        <f>IF('OddsRatio_working_3-way'!W15&gt;=0,IF('OddsRatio_working_3-way'!V15+SQRT('OddsRatio_working_3-way'!W15)&gt;0,0,PI()),ACOS('OddsRatio_working_3-way'!V15/(2*'OddsRatio_working_3-way'!X15)))</f>
        <v>0.71897282167478349</v>
      </c>
      <c r="Z15" s="11">
        <f>'OddsRatio_working_3-way'!X15^(1/3)*COS('OddsRatio_working_3-way'!Y15/3)</f>
        <v>0.52406730062226059</v>
      </c>
      <c r="AA15" s="11">
        <f>'OddsRatio_working_3-way'!X15^(1/3)*COS(('OddsRatio_working_3-way'!Y15+2*PI())/3)</f>
        <v>-0.37293500596000134</v>
      </c>
      <c r="AB15" s="11">
        <f>'OddsRatio_working_3-way'!X15^(1/3)*COS(('OddsRatio_working_3-way'!Y15+4*PI())/3)</f>
        <v>-0.15113229466225916</v>
      </c>
      <c r="AC15" s="11">
        <f>'OddsRatio_working_3-way'!X15^(1/3)*SIN('OddsRatio_working_3-way'!Y15/3)</f>
        <v>0.12805785507474032</v>
      </c>
      <c r="AD15" s="11">
        <f>'OddsRatio_working_3-way'!X15^(1/3)*SIN(('OddsRatio_working_3-way'!Y15+2*PI())/3)</f>
        <v>0.38982666809424393</v>
      </c>
      <c r="AE15" s="11">
        <f>'OddsRatio_working_3-way'!X15^(1/3)*SIN(('OddsRatio_working_3-way'!Y15+4*PI())/3)</f>
        <v>-0.51788452316898426</v>
      </c>
      <c r="AF15" s="11">
        <f>-'OddsRatio_working_3-way'!U15/(3*'OddsRatio_working_3-way'!X15^(1/3))*COS(('OddsRatio_working_3-way'!Y15)/3)</f>
        <v>0.52406730062226048</v>
      </c>
      <c r="AG15" s="11">
        <f>-'OddsRatio_working_3-way'!U15/(3*'OddsRatio_working_3-way'!X15^(1/3))*COS(('OddsRatio_working_3-way'!Y15+2*PI())/3)</f>
        <v>-0.37293500596000123</v>
      </c>
      <c r="AH15" s="11">
        <f>-'OddsRatio_working_3-way'!U15/(3*'OddsRatio_working_3-way'!X15^(1/3))*COS(('OddsRatio_working_3-way'!Y15+4*PI())/3)</f>
        <v>-0.15113229466225914</v>
      </c>
      <c r="AI15" s="11">
        <f>'OddsRatio_working_3-way'!U15/(3*'OddsRatio_working_3-way'!X15^(1/3))*SIN(('OddsRatio_working_3-way'!Y15)/3)</f>
        <v>-0.1280578550747403</v>
      </c>
      <c r="AJ15" s="11">
        <f>'OddsRatio_working_3-way'!U15/(3*'OddsRatio_working_3-way'!X15^(1/3))*SIN(('OddsRatio_working_3-way'!Y15+2*PI())/3)</f>
        <v>-0.38982666809424388</v>
      </c>
      <c r="AK15" s="11">
        <f>'OddsRatio_working_3-way'!U15/(3*'OddsRatio_working_3-way'!X15^(1/3))*SIN(('OddsRatio_working_3-way'!Y15+4*PI())/3)</f>
        <v>0.51788452316898415</v>
      </c>
      <c r="AL15" s="11">
        <f>'OddsRatio_working_3-way'!Z15+'OddsRatio_working_3-way'!AF15</f>
        <v>1.048134601244521</v>
      </c>
      <c r="AM15" s="11">
        <f>'OddsRatio_working_3-way'!AA15+'OddsRatio_working_3-way'!AG15</f>
        <v>-0.74587001192000257</v>
      </c>
      <c r="AN15" s="11">
        <f>'OddsRatio_working_3-way'!AB15+'OddsRatio_working_3-way'!AH15</f>
        <v>-0.30226458932451827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1.048134601244521</v>
      </c>
      <c r="AS15" s="11">
        <f>IF(('OddsRatio_working_3-way'!X15=0),IF(Q15&gt;0,-Q15^(1/3),(-Q15)^(1/3)),'OddsRatio_working_3-way'!AM15-'OddsRatio_working_3-way'!R15/3)</f>
        <v>-0.74587001192000257</v>
      </c>
      <c r="AT15" s="11">
        <f>IF(('OddsRatio_working_3-way'!X15=0),IF(Q15&gt;0,-Q15^(1/3),(-Q15)^(1/3)),'OddsRatio_working_3-way'!AN15-'OddsRatio_working_3-way'!R15/3)</f>
        <v>-0.30226458932451827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2.83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2.74</v>
      </c>
      <c r="D16" s="9">
        <f t="shared" si="13"/>
        <v>0.34388855248308642</v>
      </c>
      <c r="E16" s="9">
        <f t="shared" si="14"/>
        <v>0.3007563771857556</v>
      </c>
      <c r="F16" s="9">
        <f t="shared" si="15"/>
        <v>0.35535507033115782</v>
      </c>
      <c r="G16" s="9">
        <f t="shared" si="16"/>
        <v>1.0425786000983308</v>
      </c>
      <c r="H16" s="9">
        <f t="shared" si="17"/>
        <v>2.9079188381799459</v>
      </c>
      <c r="I16" s="9">
        <f t="shared" si="18"/>
        <v>3.3249502782192772</v>
      </c>
      <c r="J16" s="9">
        <f t="shared" si="19"/>
        <v>2.8140867641710954</v>
      </c>
      <c r="K16" s="11">
        <f t="shared" si="20"/>
        <v>0.35335689045936397</v>
      </c>
      <c r="L16" s="11">
        <f t="shared" si="21"/>
        <v>0.30959752321981426</v>
      </c>
      <c r="M16" s="11">
        <f t="shared" si="22"/>
        <v>0.36496350364963503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-0.28350823638331057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0.23157329378593827</v>
      </c>
      <c r="Q16" s="11">
        <f>2*'OddsRatio_working_3-way'!K16*'OddsRatio_working_3-way'!L16*'OddsRatio_working_3-way'!M16</f>
        <v>7.9852859926185626E-2</v>
      </c>
      <c r="R16" s="11">
        <f t="shared" si="23"/>
        <v>0</v>
      </c>
      <c r="S16" s="11">
        <f t="shared" si="24"/>
        <v>-0.8168132846512618</v>
      </c>
      <c r="T16" s="11">
        <f t="shared" si="25"/>
        <v>-0.28165975332802135</v>
      </c>
      <c r="U16" s="11">
        <f>'OddsRatio_working_3-way'!S16-'OddsRatio_working_3-way'!R16^2/3</f>
        <v>-0.8168132846512618</v>
      </c>
      <c r="V16" s="11">
        <f>'OddsRatio_working_3-way'!S16*'OddsRatio_working_3-way'!R16/3-2*'OddsRatio_working_3-way'!R16^3/27-'OddsRatio_working_3-way'!T16</f>
        <v>0.28165975332802135</v>
      </c>
      <c r="W16" s="11">
        <f>'OddsRatio_working_3-way'!V16^2+4*'OddsRatio_working_3-way'!U16^3/27</f>
        <v>-1.4032955207587544E-3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0.14206997586186235</v>
      </c>
      <c r="Y16" s="11">
        <f>IF('OddsRatio_working_3-way'!W16&gt;=0,IF('OddsRatio_working_3-way'!V16+SQRT('OddsRatio_working_3-way'!W16)&gt;0,0,PI()),ACOS('OddsRatio_working_3-way'!V16/(2*'OddsRatio_working_3-way'!X16)))</f>
        <v>0.13222344554606824</v>
      </c>
      <c r="Z16" s="11">
        <f>'OddsRatio_working_3-way'!X16^(1/3)*COS('OddsRatio_working_3-way'!Y16/3)</f>
        <v>0.5212893000491654</v>
      </c>
      <c r="AA16" s="11">
        <f>'OddsRatio_working_3-way'!X16^(1/3)*COS(('OddsRatio_working_3-way'!Y16+2*PI())/3)</f>
        <v>-0.28055495900018318</v>
      </c>
      <c r="AB16" s="11">
        <f>'OddsRatio_working_3-way'!X16^(1/3)*COS(('OddsRatio_working_3-way'!Y16+4*PI())/3)</f>
        <v>-0.24073434104898253</v>
      </c>
      <c r="AC16" s="11">
        <f>'OddsRatio_working_3-way'!X16^(1/3)*SIN('OddsRatio_working_3-way'!Y16/3)</f>
        <v>2.2990444493423169E-2</v>
      </c>
      <c r="AD16" s="11">
        <f>'OddsRatio_working_3-way'!X16^(1/3)*SIN(('OddsRatio_working_3-way'!Y16+2*PI())/3)</f>
        <v>0.4399545543168743</v>
      </c>
      <c r="AE16" s="11">
        <f>'OddsRatio_working_3-way'!X16^(1/3)*SIN(('OddsRatio_working_3-way'!Y16+4*PI())/3)</f>
        <v>-0.46294499881029727</v>
      </c>
      <c r="AF16" s="11">
        <f>-'OddsRatio_working_3-way'!U16/(3*'OddsRatio_working_3-way'!X16^(1/3))*COS(('OddsRatio_working_3-way'!Y16)/3)</f>
        <v>0.5212893000491654</v>
      </c>
      <c r="AG16" s="11">
        <f>-'OddsRatio_working_3-way'!U16/(3*'OddsRatio_working_3-way'!X16^(1/3))*COS(('OddsRatio_working_3-way'!Y16+2*PI())/3)</f>
        <v>-0.28055495900018318</v>
      </c>
      <c r="AH16" s="11">
        <f>-'OddsRatio_working_3-way'!U16/(3*'OddsRatio_working_3-way'!X16^(1/3))*COS(('OddsRatio_working_3-way'!Y16+4*PI())/3)</f>
        <v>-0.24073434104898253</v>
      </c>
      <c r="AI16" s="11">
        <f>'OddsRatio_working_3-way'!U16/(3*'OddsRatio_working_3-way'!X16^(1/3))*SIN(('OddsRatio_working_3-way'!Y16)/3)</f>
        <v>-2.2990444493423169E-2</v>
      </c>
      <c r="AJ16" s="11">
        <f>'OddsRatio_working_3-way'!U16/(3*'OddsRatio_working_3-way'!X16^(1/3))*SIN(('OddsRatio_working_3-way'!Y16+2*PI())/3)</f>
        <v>-0.4399545543168743</v>
      </c>
      <c r="AK16" s="11">
        <f>'OddsRatio_working_3-way'!U16/(3*'OddsRatio_working_3-way'!X16^(1/3))*SIN(('OddsRatio_working_3-way'!Y16+4*PI())/3)</f>
        <v>0.46294499881029727</v>
      </c>
      <c r="AL16" s="11">
        <f>'OddsRatio_working_3-way'!Z16+'OddsRatio_working_3-way'!AF16</f>
        <v>1.0425786000983308</v>
      </c>
      <c r="AM16" s="11">
        <f>'OddsRatio_working_3-way'!AA16+'OddsRatio_working_3-way'!AG16</f>
        <v>-0.56110991800036636</v>
      </c>
      <c r="AN16" s="11">
        <f>'OddsRatio_working_3-way'!AB16+'OddsRatio_working_3-way'!AH16</f>
        <v>-0.48146868209796506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1.0425786000983308</v>
      </c>
      <c r="AS16" s="11">
        <f>IF(('OddsRatio_working_3-way'!X16=0),IF(Q16&gt;0,-Q16^(1/3),(-Q16)^(1/3)),'OddsRatio_working_3-way'!AM16-'OddsRatio_working_3-way'!R16/3)</f>
        <v>-0.56110991800036636</v>
      </c>
      <c r="AT16" s="11">
        <f>IF(('OddsRatio_working_3-way'!X16=0),IF(Q16&gt;0,-Q16^(1/3),(-Q16)^(1/3)),'OddsRatio_working_3-way'!AN16-'OddsRatio_working_3-way'!R16/3)</f>
        <v>-0.48146868209796506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4.66</v>
      </c>
      <c r="B17" s="4">
        <f>IF('True_Odds_Calculator_3-way'!B18="","",'True_Odds_Calculator_3-way'!B18)</f>
        <v>4.04</v>
      </c>
      <c r="C17" s="4">
        <f>IF('True_Odds_Calculator_3-way'!C18="","",'True_Odds_Calculator_3-way'!C18)</f>
        <v>1.76</v>
      </c>
      <c r="D17" s="9">
        <f t="shared" si="13"/>
        <v>0.20614989304338627</v>
      </c>
      <c r="E17" s="9">
        <f t="shared" si="14"/>
        <v>0.23817966033134702</v>
      </c>
      <c r="F17" s="9">
        <f t="shared" si="15"/>
        <v>0.55567044662526643</v>
      </c>
      <c r="G17" s="9">
        <f t="shared" si="16"/>
        <v>1.0521418814478607</v>
      </c>
      <c r="H17" s="9">
        <f t="shared" si="17"/>
        <v>4.8508392860991698</v>
      </c>
      <c r="I17" s="9">
        <f t="shared" si="18"/>
        <v>4.1985113196014963</v>
      </c>
      <c r="J17" s="9">
        <f t="shared" si="19"/>
        <v>1.7996278299003743</v>
      </c>
      <c r="K17" s="11">
        <f t="shared" si="20"/>
        <v>0.21459227467811159</v>
      </c>
      <c r="L17" s="11">
        <f t="shared" si="21"/>
        <v>0.24752475247524752</v>
      </c>
      <c r="M17" s="11">
        <f t="shared" si="22"/>
        <v>0.56818181818181823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-0.25520449040612203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0.22514322247675411</v>
      </c>
      <c r="Q17" s="11">
        <f>2*'OddsRatio_working_3-way'!K17*'OddsRatio_working_3-way'!L17*'OddsRatio_working_3-way'!M17</f>
        <v>6.0360113264545351E-2</v>
      </c>
      <c r="R17" s="11">
        <f t="shared" si="23"/>
        <v>0</v>
      </c>
      <c r="S17" s="11">
        <f t="shared" si="24"/>
        <v>-0.88220713561297592</v>
      </c>
      <c r="T17" s="11">
        <f t="shared" si="25"/>
        <v>-0.23651665834128047</v>
      </c>
      <c r="U17" s="11">
        <f>'OddsRatio_working_3-way'!S17-'OddsRatio_working_3-way'!R17^2/3</f>
        <v>-0.88220713561297592</v>
      </c>
      <c r="V17" s="11">
        <f>'OddsRatio_working_3-way'!S17*'OddsRatio_working_3-way'!R17/3-2*'OddsRatio_working_3-way'!R17^3/27-'OddsRatio_working_3-way'!T17</f>
        <v>0.23651665834128047</v>
      </c>
      <c r="W17" s="11">
        <f>'OddsRatio_working_3-way'!V17^2+4*'OddsRatio_working_3-way'!U17^3/27</f>
        <v>-4.5780239042586934E-2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0.15946815412137383</v>
      </c>
      <c r="Y17" s="11">
        <f>IF('OddsRatio_working_3-way'!W17&gt;=0,IF('OddsRatio_working_3-way'!V17+SQRT('OddsRatio_working_3-way'!W17)&gt;0,0,PI()),ACOS('OddsRatio_working_3-way'!V17/(2*'OddsRatio_working_3-way'!X17)))</f>
        <v>0.73537445730886775</v>
      </c>
      <c r="Z17" s="11">
        <f>'OddsRatio_working_3-way'!X17^(1/3)*COS('OddsRatio_working_3-way'!Y17/3)</f>
        <v>0.52607094072393035</v>
      </c>
      <c r="AA17" s="11">
        <f>'OddsRatio_working_3-way'!X17^(1/3)*COS(('OddsRatio_working_3-way'!Y17+2*PI())/3)</f>
        <v>-0.37700392168786168</v>
      </c>
      <c r="AB17" s="11">
        <f>'OddsRatio_working_3-way'!X17^(1/3)*COS(('OddsRatio_working_3-way'!Y17+4*PI())/3)</f>
        <v>-0.14906701903606834</v>
      </c>
      <c r="AC17" s="11">
        <f>'OddsRatio_working_3-way'!X17^(1/3)*SIN('OddsRatio_working_3-way'!Y17/3)</f>
        <v>0.13159943210426239</v>
      </c>
      <c r="AD17" s="11">
        <f>'OddsRatio_working_3-way'!X17^(1/3)*SIN(('OddsRatio_working_3-way'!Y17+2*PI())/3)</f>
        <v>0.38979108280757019</v>
      </c>
      <c r="AE17" s="11">
        <f>'OddsRatio_working_3-way'!X17^(1/3)*SIN(('OddsRatio_working_3-way'!Y17+4*PI())/3)</f>
        <v>-0.52139051491183253</v>
      </c>
      <c r="AF17" s="11">
        <f>-'OddsRatio_working_3-way'!U17/(3*'OddsRatio_working_3-way'!X17^(1/3))*COS(('OddsRatio_working_3-way'!Y17)/3)</f>
        <v>0.52607094072393024</v>
      </c>
      <c r="AG17" s="11">
        <f>-'OddsRatio_working_3-way'!U17/(3*'OddsRatio_working_3-way'!X17^(1/3))*COS(('OddsRatio_working_3-way'!Y17+2*PI())/3)</f>
        <v>-0.37700392168786162</v>
      </c>
      <c r="AH17" s="11">
        <f>-'OddsRatio_working_3-way'!U17/(3*'OddsRatio_working_3-way'!X17^(1/3))*COS(('OddsRatio_working_3-way'!Y17+4*PI())/3)</f>
        <v>-0.14906701903606831</v>
      </c>
      <c r="AI17" s="11">
        <f>'OddsRatio_working_3-way'!U17/(3*'OddsRatio_working_3-way'!X17^(1/3))*SIN(('OddsRatio_working_3-way'!Y17)/3)</f>
        <v>-0.13159943210426239</v>
      </c>
      <c r="AJ17" s="11">
        <f>'OddsRatio_working_3-way'!U17/(3*'OddsRatio_working_3-way'!X17^(1/3))*SIN(('OddsRatio_working_3-way'!Y17+2*PI())/3)</f>
        <v>-0.38979108280757013</v>
      </c>
      <c r="AK17" s="11">
        <f>'OddsRatio_working_3-way'!U17/(3*'OddsRatio_working_3-way'!X17^(1/3))*SIN(('OddsRatio_working_3-way'!Y17+4*PI())/3)</f>
        <v>0.52139051491183241</v>
      </c>
      <c r="AL17" s="11">
        <f>'OddsRatio_working_3-way'!Z17+'OddsRatio_working_3-way'!AF17</f>
        <v>1.0521418814478607</v>
      </c>
      <c r="AM17" s="11">
        <f>'OddsRatio_working_3-way'!AA17+'OddsRatio_working_3-way'!AG17</f>
        <v>-0.75400784337572335</v>
      </c>
      <c r="AN17" s="11">
        <f>'OddsRatio_working_3-way'!AB17+'OddsRatio_working_3-way'!AH17</f>
        <v>-0.29813403807213668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1.0521418814478607</v>
      </c>
      <c r="AS17" s="11">
        <f>IF(('OddsRatio_working_3-way'!X17=0),IF(Q17&gt;0,-Q17^(1/3),(-Q17)^(1/3)),'OddsRatio_working_3-way'!AM17-'OddsRatio_working_3-way'!R17/3)</f>
        <v>-0.75400784337572335</v>
      </c>
      <c r="AT17" s="11">
        <f>IF(('OddsRatio_working_3-way'!X17=0),IF(Q17&gt;0,-Q17^(1/3),(-Q17)^(1/3)),'OddsRatio_working_3-way'!AN17-'OddsRatio_working_3-way'!R17/3)</f>
        <v>-0.29813403807213668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3.32</v>
      </c>
      <c r="B18" s="4">
        <f>IF('True_Odds_Calculator_3-way'!B19="","",'True_Odds_Calculator_3-way'!B19)</f>
        <v>3.26</v>
      </c>
      <c r="C18" s="4">
        <f>IF('True_Odds_Calculator_3-way'!C19="","",'True_Odds_Calculator_3-way'!C19)</f>
        <v>2.38</v>
      </c>
      <c r="D18" s="9">
        <f t="shared" si="13"/>
        <v>0.2923445380043142</v>
      </c>
      <c r="E18" s="9">
        <f t="shared" si="14"/>
        <v>0.29779460644755912</v>
      </c>
      <c r="F18" s="9">
        <f t="shared" si="15"/>
        <v>0.40986085554812673</v>
      </c>
      <c r="G18" s="9">
        <f t="shared" si="16"/>
        <v>1.0433713183590314</v>
      </c>
      <c r="H18" s="9">
        <f t="shared" si="17"/>
        <v>3.4206214585929522</v>
      </c>
      <c r="I18" s="9">
        <f t="shared" si="18"/>
        <v>3.3580191794914107</v>
      </c>
      <c r="J18" s="9">
        <f t="shared" si="19"/>
        <v>2.4398524193354638</v>
      </c>
      <c r="K18" s="11">
        <f t="shared" si="20"/>
        <v>0.30120481927710846</v>
      </c>
      <c r="L18" s="11">
        <f t="shared" si="21"/>
        <v>0.30674846625766872</v>
      </c>
      <c r="M18" s="11">
        <f t="shared" si="22"/>
        <v>0.42016806722689076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-0.28089426324155209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0.23137350142954663</v>
      </c>
      <c r="Q18" s="11">
        <f>2*'OddsRatio_working_3-way'!K18*'OddsRatio_working_3-way'!L18*'OddsRatio_working_3-way'!M18</f>
        <v>7.7642114573673371E-2</v>
      </c>
      <c r="R18" s="11">
        <f t="shared" si="23"/>
        <v>0</v>
      </c>
      <c r="S18" s="11">
        <f t="shared" si="24"/>
        <v>-0.82370319265146186</v>
      </c>
      <c r="T18" s="11">
        <f t="shared" si="25"/>
        <v>-0.27641046733270536</v>
      </c>
      <c r="U18" s="11">
        <f>'OddsRatio_working_3-way'!S18-'OddsRatio_working_3-way'!R18^2/3</f>
        <v>-0.82370319265146186</v>
      </c>
      <c r="V18" s="11">
        <f>'OddsRatio_working_3-way'!S18*'OddsRatio_working_3-way'!R18/3-2*'OddsRatio_working_3-way'!R18^3/27-'OddsRatio_working_3-way'!T18</f>
        <v>0.27641046733270536</v>
      </c>
      <c r="W18" s="11">
        <f>'OddsRatio_working_3-way'!V18^2+4*'OddsRatio_working_3-way'!U18^3/27</f>
        <v>-6.3930856296363497E-3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0.14387132452361809</v>
      </c>
      <c r="Y18" s="11">
        <f>IF('OddsRatio_working_3-way'!W18&gt;=0,IF('OddsRatio_working_3-way'!V18+SQRT('OddsRatio_working_3-way'!W18)&gt;0,0,PI()),ACOS('OddsRatio_working_3-way'!V18/(2*'OddsRatio_working_3-way'!X18)))</f>
        <v>0.28158231054889327</v>
      </c>
      <c r="Z18" s="11">
        <f>'OddsRatio_working_3-way'!X18^(1/3)*COS('OddsRatio_working_3-way'!Y18/3)</f>
        <v>0.5216856591795157</v>
      </c>
      <c r="AA18" s="11">
        <f>'OddsRatio_working_3-way'!X18^(1/3)*COS(('OddsRatio_working_3-way'!Y18+2*PI())/3)</f>
        <v>-0.30337344112652154</v>
      </c>
      <c r="AB18" s="11">
        <f>'OddsRatio_working_3-way'!X18^(1/3)*COS(('OddsRatio_working_3-way'!Y18+4*PI())/3)</f>
        <v>-0.21831221805299433</v>
      </c>
      <c r="AC18" s="11">
        <f>'OddsRatio_working_3-way'!X18^(1/3)*SIN('OddsRatio_working_3-way'!Y18/3)</f>
        <v>4.9110120039099703E-2</v>
      </c>
      <c r="AD18" s="11">
        <f>'OddsRatio_working_3-way'!X18^(1/3)*SIN(('OddsRatio_working_3-way'!Y18+2*PI())/3)</f>
        <v>0.42723797361994126</v>
      </c>
      <c r="AE18" s="11">
        <f>'OddsRatio_working_3-way'!X18^(1/3)*SIN(('OddsRatio_working_3-way'!Y18+4*PI())/3)</f>
        <v>-0.47634809365904096</v>
      </c>
      <c r="AF18" s="11">
        <f>-'OddsRatio_working_3-way'!U18/(3*'OddsRatio_working_3-way'!X18^(1/3))*COS(('OddsRatio_working_3-way'!Y18)/3)</f>
        <v>0.5216856591795157</v>
      </c>
      <c r="AG18" s="11">
        <f>-'OddsRatio_working_3-way'!U18/(3*'OddsRatio_working_3-way'!X18^(1/3))*COS(('OddsRatio_working_3-way'!Y18+2*PI())/3)</f>
        <v>-0.30337344112652154</v>
      </c>
      <c r="AH18" s="11">
        <f>-'OddsRatio_working_3-way'!U18/(3*'OddsRatio_working_3-way'!X18^(1/3))*COS(('OddsRatio_working_3-way'!Y18+4*PI())/3)</f>
        <v>-0.21831221805299433</v>
      </c>
      <c r="AI18" s="11">
        <f>'OddsRatio_working_3-way'!U18/(3*'OddsRatio_working_3-way'!X18^(1/3))*SIN(('OddsRatio_working_3-way'!Y18)/3)</f>
        <v>-4.9110120039099703E-2</v>
      </c>
      <c r="AJ18" s="11">
        <f>'OddsRatio_working_3-way'!U18/(3*'OddsRatio_working_3-way'!X18^(1/3))*SIN(('OddsRatio_working_3-way'!Y18+2*PI())/3)</f>
        <v>-0.42723797361994126</v>
      </c>
      <c r="AK18" s="11">
        <f>'OddsRatio_working_3-way'!U18/(3*'OddsRatio_working_3-way'!X18^(1/3))*SIN(('OddsRatio_working_3-way'!Y18+4*PI())/3)</f>
        <v>0.47634809365904096</v>
      </c>
      <c r="AL18" s="11">
        <f>'OddsRatio_working_3-way'!Z18+'OddsRatio_working_3-way'!AF18</f>
        <v>1.0433713183590314</v>
      </c>
      <c r="AM18" s="11">
        <f>'OddsRatio_working_3-way'!AA18+'OddsRatio_working_3-way'!AG18</f>
        <v>-0.60674688225304307</v>
      </c>
      <c r="AN18" s="11">
        <f>'OddsRatio_working_3-way'!AB18+'OddsRatio_working_3-way'!AH18</f>
        <v>-0.43662443610598867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1.0433713183590314</v>
      </c>
      <c r="AS18" s="11">
        <f>IF(('OddsRatio_working_3-way'!X18=0),IF(Q18&gt;0,-Q18^(1/3),(-Q18)^(1/3)),'OddsRatio_working_3-way'!AM18-'OddsRatio_working_3-way'!R18/3)</f>
        <v>-0.60674688225304307</v>
      </c>
      <c r="AT18" s="11">
        <f>IF(('OddsRatio_working_3-way'!X18=0),IF(Q18&gt;0,-Q18^(1/3),(-Q18)^(1/3)),'OddsRatio_working_3-way'!AN18-'OddsRatio_working_3-way'!R18/3)</f>
        <v>-0.43662443610598867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3.53</v>
      </c>
      <c r="B19" s="4">
        <f>IF('True_Odds_Calculator_3-way'!B20="","",'True_Odds_Calculator_3-way'!B20)</f>
        <v>3.38</v>
      </c>
      <c r="C19" s="4">
        <f>IF('True_Odds_Calculator_3-way'!C20="","",'True_Odds_Calculator_3-way'!C20)</f>
        <v>2.23</v>
      </c>
      <c r="D19" s="9">
        <f t="shared" si="13"/>
        <v>0.2748101569334927</v>
      </c>
      <c r="E19" s="9">
        <f t="shared" si="14"/>
        <v>0.28715658203186439</v>
      </c>
      <c r="F19" s="9">
        <f t="shared" si="15"/>
        <v>0.43803326103464296</v>
      </c>
      <c r="G19" s="9">
        <f t="shared" si="16"/>
        <v>1.0430338703845088</v>
      </c>
      <c r="H19" s="9">
        <f t="shared" si="17"/>
        <v>3.6388756920728071</v>
      </c>
      <c r="I19" s="9">
        <f t="shared" si="18"/>
        <v>3.4824206115151308</v>
      </c>
      <c r="J19" s="9">
        <f t="shared" si="19"/>
        <v>2.2829316605729457</v>
      </c>
      <c r="K19" s="11">
        <f t="shared" si="20"/>
        <v>0.28328611898016998</v>
      </c>
      <c r="L19" s="11">
        <f t="shared" si="21"/>
        <v>0.29585798816568049</v>
      </c>
      <c r="M19" s="11">
        <f t="shared" si="22"/>
        <v>0.44843049327354262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-0.27835967512636317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0.23076614887603727</v>
      </c>
      <c r="Q19" s="11">
        <f>2*'OddsRatio_working_3-way'!K19*'OddsRatio_working_3-way'!L19*'OddsRatio_working_3-way'!M19</f>
        <v>7.516812666971899E-2</v>
      </c>
      <c r="R19" s="11">
        <f t="shared" si="23"/>
        <v>0</v>
      </c>
      <c r="S19" s="11">
        <f t="shared" si="24"/>
        <v>-0.82902147651695413</v>
      </c>
      <c r="T19" s="11">
        <f t="shared" si="25"/>
        <v>-0.27003956889803071</v>
      </c>
      <c r="U19" s="11">
        <f>'OddsRatio_working_3-way'!S19-'OddsRatio_working_3-way'!R19^2/3</f>
        <v>-0.82902147651695413</v>
      </c>
      <c r="V19" s="11">
        <f>'OddsRatio_working_3-way'!S19*'OddsRatio_working_3-way'!R19/3-2*'OddsRatio_working_3-way'!R19^3/27-'OddsRatio_working_3-way'!T19</f>
        <v>0.27003956889803071</v>
      </c>
      <c r="W19" s="11">
        <f>'OddsRatio_working_3-way'!V19^2+4*'OddsRatio_working_3-way'!U19^3/27</f>
        <v>-1.1488567344340533E-2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0.14526694059125669</v>
      </c>
      <c r="Y19" s="11">
        <f>IF('OddsRatio_working_3-way'!W19&gt;=0,IF('OddsRatio_working_3-way'!V19+SQRT('OddsRatio_working_3-way'!W19)&gt;0,0,PI()),ACOS('OddsRatio_working_3-way'!V19/(2*'OddsRatio_working_3-way'!X19)))</f>
        <v>0.37785040016372773</v>
      </c>
      <c r="Z19" s="11">
        <f>'OddsRatio_working_3-way'!X19^(1/3)*COS('OddsRatio_working_3-way'!Y19/3)</f>
        <v>0.52151693519225439</v>
      </c>
      <c r="AA19" s="11">
        <f>'OddsRatio_working_3-way'!X19^(1/3)*COS(('OddsRatio_working_3-way'!Y19+2*PI())/3)</f>
        <v>-0.31794617484162652</v>
      </c>
      <c r="AB19" s="11">
        <f>'OddsRatio_working_3-way'!X19^(1/3)*COS(('OddsRatio_working_3-way'!Y19+4*PI())/3)</f>
        <v>-0.20357076035062757</v>
      </c>
      <c r="AC19" s="11">
        <f>'OddsRatio_working_3-way'!X19^(1/3)*SIN('OddsRatio_working_3-way'!Y19/3)</f>
        <v>6.603467634505325E-2</v>
      </c>
      <c r="AD19" s="11">
        <f>'OddsRatio_working_3-way'!X19^(1/3)*SIN(('OddsRatio_working_3-way'!Y19+2*PI())/3)</f>
        <v>0.41862957620776858</v>
      </c>
      <c r="AE19" s="11">
        <f>'OddsRatio_working_3-way'!X19^(1/3)*SIN(('OddsRatio_working_3-way'!Y19+4*PI())/3)</f>
        <v>-0.48466425255282181</v>
      </c>
      <c r="AF19" s="11">
        <f>-'OddsRatio_working_3-way'!U19/(3*'OddsRatio_working_3-way'!X19^(1/3))*COS(('OddsRatio_working_3-way'!Y19)/3)</f>
        <v>0.52151693519225428</v>
      </c>
      <c r="AG19" s="11">
        <f>-'OddsRatio_working_3-way'!U19/(3*'OddsRatio_working_3-way'!X19^(1/3))*COS(('OddsRatio_working_3-way'!Y19+2*PI())/3)</f>
        <v>-0.31794617484162646</v>
      </c>
      <c r="AH19" s="11">
        <f>-'OddsRatio_working_3-way'!U19/(3*'OddsRatio_working_3-way'!X19^(1/3))*COS(('OddsRatio_working_3-way'!Y19+4*PI())/3)</f>
        <v>-0.20357076035062754</v>
      </c>
      <c r="AI19" s="11">
        <f>'OddsRatio_working_3-way'!U19/(3*'OddsRatio_working_3-way'!X19^(1/3))*SIN(('OddsRatio_working_3-way'!Y19)/3)</f>
        <v>-6.6034676345053236E-2</v>
      </c>
      <c r="AJ19" s="11">
        <f>'OddsRatio_working_3-way'!U19/(3*'OddsRatio_working_3-way'!X19^(1/3))*SIN(('OddsRatio_working_3-way'!Y19+2*PI())/3)</f>
        <v>-0.41862957620776847</v>
      </c>
      <c r="AK19" s="11">
        <f>'OddsRatio_working_3-way'!U19/(3*'OddsRatio_working_3-way'!X19^(1/3))*SIN(('OddsRatio_working_3-way'!Y19+4*PI())/3)</f>
        <v>0.48466425255282169</v>
      </c>
      <c r="AL19" s="11">
        <f>'OddsRatio_working_3-way'!Z19+'OddsRatio_working_3-way'!AF19</f>
        <v>1.0430338703845088</v>
      </c>
      <c r="AM19" s="11">
        <f>'OddsRatio_working_3-way'!AA19+'OddsRatio_working_3-way'!AG19</f>
        <v>-0.63589234968325292</v>
      </c>
      <c r="AN19" s="11">
        <f>'OddsRatio_working_3-way'!AB19+'OddsRatio_working_3-way'!AH19</f>
        <v>-0.40714152070125509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1.0430338703845088</v>
      </c>
      <c r="AS19" s="11">
        <f>IF(('OddsRatio_working_3-way'!X19=0),IF(Q19&gt;0,-Q19^(1/3),(-Q19)^(1/3)),'OddsRatio_working_3-way'!AM19-'OddsRatio_working_3-way'!R19/3)</f>
        <v>-0.63589234968325292</v>
      </c>
      <c r="AT19" s="11">
        <f>IF(('OddsRatio_working_3-way'!X19=0),IF(Q19&gt;0,-Q19^(1/3),(-Q19)^(1/3)),'OddsRatio_working_3-way'!AN19-'OddsRatio_working_3-way'!R19/3)</f>
        <v>-0.40714152070125509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2.96</v>
      </c>
      <c r="B20" s="4">
        <f>IF('True_Odds_Calculator_3-way'!B21="","",'True_Odds_Calculator_3-way'!B21)</f>
        <v>3.46</v>
      </c>
      <c r="C20" s="4">
        <f>IF('True_Odds_Calculator_3-way'!C21="","",'True_Odds_Calculator_3-way'!C21)</f>
        <v>2.5</v>
      </c>
      <c r="D20" s="9">
        <f t="shared" si="13"/>
        <v>0.32886308049902396</v>
      </c>
      <c r="E20" s="9">
        <f t="shared" si="14"/>
        <v>0.28078955129403871</v>
      </c>
      <c r="F20" s="9">
        <f t="shared" si="15"/>
        <v>0.39034736820693716</v>
      </c>
      <c r="G20" s="9">
        <f t="shared" si="16"/>
        <v>1.0412138545444889</v>
      </c>
      <c r="H20" s="9">
        <f t="shared" si="17"/>
        <v>3.0407791549071983</v>
      </c>
      <c r="I20" s="9">
        <f t="shared" si="18"/>
        <v>3.5613860821794421</v>
      </c>
      <c r="J20" s="9">
        <f t="shared" si="19"/>
        <v>2.5618207818167331</v>
      </c>
      <c r="K20" s="11">
        <f t="shared" si="20"/>
        <v>0.33783783783783783</v>
      </c>
      <c r="L20" s="11">
        <f t="shared" si="21"/>
        <v>0.28901734104046245</v>
      </c>
      <c r="M20" s="11">
        <f t="shared" si="22"/>
        <v>0.4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-0.28247148882987017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0.23121387283236994</v>
      </c>
      <c r="Q20" s="11">
        <f>2*'OddsRatio_working_3-way'!K20*'OddsRatio_working_3-way'!L20*'OddsRatio_working_3-way'!M20</f>
        <v>7.8112794875800667E-2</v>
      </c>
      <c r="R20" s="11">
        <f t="shared" si="23"/>
        <v>0</v>
      </c>
      <c r="S20" s="11">
        <f t="shared" si="24"/>
        <v>-0.81853879763287474</v>
      </c>
      <c r="T20" s="11">
        <f t="shared" si="25"/>
        <v>-0.27653337757867397</v>
      </c>
      <c r="U20" s="11">
        <f>'OddsRatio_working_3-way'!S20-'OddsRatio_working_3-way'!R20^2/3</f>
        <v>-0.81853879763287474</v>
      </c>
      <c r="V20" s="11">
        <f>'OddsRatio_working_3-way'!S20*'OddsRatio_working_3-way'!R20/3-2*'OddsRatio_working_3-way'!R20^3/27-'OddsRatio_working_3-way'!T20</f>
        <v>0.27653337757867397</v>
      </c>
      <c r="W20" s="11">
        <f>'OddsRatio_working_3-way'!V20^2+4*'OddsRatio_working_3-way'!U20^3/27</f>
        <v>-4.7775446910940378E-3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0.14252039644044243</v>
      </c>
      <c r="Y20" s="11">
        <f>IF('OddsRatio_working_3-way'!W20&gt;=0,IF('OddsRatio_working_3-way'!V20+SQRT('OddsRatio_working_3-way'!W20)&gt;0,0,PI()),ACOS('OddsRatio_working_3-way'!V20/(2*'OddsRatio_working_3-way'!X20)))</f>
        <v>0.24493251374538216</v>
      </c>
      <c r="Z20" s="11">
        <f>'OddsRatio_working_3-way'!X20^(1/3)*COS('OddsRatio_working_3-way'!Y20/3)</f>
        <v>0.52060692727224445</v>
      </c>
      <c r="AA20" s="11">
        <f>'OddsRatio_working_3-way'!X20^(1/3)*COS(('OddsRatio_working_3-way'!Y20+2*PI())/3)</f>
        <v>-0.2971954663647991</v>
      </c>
      <c r="AB20" s="11">
        <f>'OddsRatio_working_3-way'!X20^(1/3)*COS(('OddsRatio_working_3-way'!Y20+4*PI())/3)</f>
        <v>-0.22341146090744524</v>
      </c>
      <c r="AC20" s="11">
        <f>'OddsRatio_working_3-way'!X20^(1/3)*SIN('OddsRatio_working_3-way'!Y20/3)</f>
        <v>4.259921541269196E-2</v>
      </c>
      <c r="AD20" s="11">
        <f>'OddsRatio_working_3-way'!X20^(1/3)*SIN(('OddsRatio_working_3-way'!Y20+2*PI())/3)</f>
        <v>0.42955921669757535</v>
      </c>
      <c r="AE20" s="11">
        <f>'OddsRatio_working_3-way'!X20^(1/3)*SIN(('OddsRatio_working_3-way'!Y20+4*PI())/3)</f>
        <v>-0.47215843211026737</v>
      </c>
      <c r="AF20" s="11">
        <f>-'OddsRatio_working_3-way'!U20/(3*'OddsRatio_working_3-way'!X20^(1/3))*COS(('OddsRatio_working_3-way'!Y20)/3)</f>
        <v>0.52060692727224445</v>
      </c>
      <c r="AG20" s="11">
        <f>-'OddsRatio_working_3-way'!U20/(3*'OddsRatio_working_3-way'!X20^(1/3))*COS(('OddsRatio_working_3-way'!Y20+2*PI())/3)</f>
        <v>-0.2971954663647991</v>
      </c>
      <c r="AH20" s="11">
        <f>-'OddsRatio_working_3-way'!U20/(3*'OddsRatio_working_3-way'!X20^(1/3))*COS(('OddsRatio_working_3-way'!Y20+4*PI())/3)</f>
        <v>-0.22341146090744524</v>
      </c>
      <c r="AI20" s="11">
        <f>'OddsRatio_working_3-way'!U20/(3*'OddsRatio_working_3-way'!X20^(1/3))*SIN(('OddsRatio_working_3-way'!Y20)/3)</f>
        <v>-4.259921541269196E-2</v>
      </c>
      <c r="AJ20" s="11">
        <f>'OddsRatio_working_3-way'!U20/(3*'OddsRatio_working_3-way'!X20^(1/3))*SIN(('OddsRatio_working_3-way'!Y20+2*PI())/3)</f>
        <v>-0.42955921669757535</v>
      </c>
      <c r="AK20" s="11">
        <f>'OddsRatio_working_3-way'!U20/(3*'OddsRatio_working_3-way'!X20^(1/3))*SIN(('OddsRatio_working_3-way'!Y20+4*PI())/3)</f>
        <v>0.47215843211026737</v>
      </c>
      <c r="AL20" s="11">
        <f>'OddsRatio_working_3-way'!Z20+'OddsRatio_working_3-way'!AF20</f>
        <v>1.0412138545444889</v>
      </c>
      <c r="AM20" s="11">
        <f>'OddsRatio_working_3-way'!AA20+'OddsRatio_working_3-way'!AG20</f>
        <v>-0.5943909327295982</v>
      </c>
      <c r="AN20" s="11">
        <f>'OddsRatio_working_3-way'!AB20+'OddsRatio_working_3-way'!AH20</f>
        <v>-0.44682292181489047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1.0412138545444889</v>
      </c>
      <c r="AS20" s="11">
        <f>IF(('OddsRatio_working_3-way'!X20=0),IF(Q20&gt;0,-Q20^(1/3),(-Q20)^(1/3)),'OddsRatio_working_3-way'!AM20-'OddsRatio_working_3-way'!R20/3)</f>
        <v>-0.5943909327295982</v>
      </c>
      <c r="AT20" s="11">
        <f>IF(('OddsRatio_working_3-way'!X20=0),IF(Q20&gt;0,-Q20^(1/3),(-Q20)^(1/3)),'OddsRatio_working_3-way'!AN20-'OddsRatio_working_3-way'!R20/3)</f>
        <v>-0.44682292181489047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2.6</v>
      </c>
      <c r="B21" s="4">
        <f>IF('True_Odds_Calculator_3-way'!B22="","",'True_Odds_Calculator_3-way'!B22)</f>
        <v>3.51</v>
      </c>
      <c r="C21" s="4">
        <f>IF('True_Odds_Calculator_3-way'!C22="","",'True_Odds_Calculator_3-way'!C22)</f>
        <v>2.79</v>
      </c>
      <c r="D21" s="9">
        <f t="shared" si="13"/>
        <v>0.37473506438011617</v>
      </c>
      <c r="E21" s="9">
        <f t="shared" si="14"/>
        <v>0.27643087395867844</v>
      </c>
      <c r="F21" s="9">
        <f t="shared" si="15"/>
        <v>0.34883406166120551</v>
      </c>
      <c r="G21" s="9">
        <f t="shared" si="16"/>
        <v>1.0428449907906807</v>
      </c>
      <c r="H21" s="9">
        <f t="shared" si="17"/>
        <v>2.668551985265089</v>
      </c>
      <c r="I21" s="9">
        <f t="shared" si="18"/>
        <v>3.6175409268846086</v>
      </c>
      <c r="J21" s="9">
        <f t="shared" si="19"/>
        <v>2.8666925335153182</v>
      </c>
      <c r="K21" s="11">
        <f t="shared" si="20"/>
        <v>0.38461538461538458</v>
      </c>
      <c r="L21" s="11">
        <f t="shared" si="21"/>
        <v>0.28490028490028491</v>
      </c>
      <c r="M21" s="11">
        <f t="shared" si="22"/>
        <v>0.35842293906810035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-0.28233327599194702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0.23172204037933286</v>
      </c>
      <c r="Q21" s="11">
        <f>2*'OddsRatio_working_3-way'!K21*'OddsRatio_working_3-way'!L21*'OddsRatio_working_3-way'!M21</f>
        <v>7.8549844196384028E-2</v>
      </c>
      <c r="R21" s="11">
        <f t="shared" si="23"/>
        <v>0</v>
      </c>
      <c r="S21" s="11">
        <f t="shared" si="24"/>
        <v>-0.8207393888134612</v>
      </c>
      <c r="T21" s="11">
        <f t="shared" si="25"/>
        <v>-0.27821674197066487</v>
      </c>
      <c r="U21" s="11">
        <f>'OddsRatio_working_3-way'!S21-'OddsRatio_working_3-way'!R21^2/3</f>
        <v>-0.8207393888134612</v>
      </c>
      <c r="V21" s="11">
        <f>'OddsRatio_working_3-way'!S21*'OddsRatio_working_3-way'!R21/3-2*'OddsRatio_working_3-way'!R21^3/27-'OddsRatio_working_3-way'!T21</f>
        <v>0.27821674197066487</v>
      </c>
      <c r="W21" s="11">
        <f>'OddsRatio_working_3-way'!V21^2+4*'OddsRatio_working_3-way'!U21^3/27</f>
        <v>-4.5007541747019153E-3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0.14309551852475449</v>
      </c>
      <c r="Y21" s="11">
        <f>IF('OddsRatio_working_3-way'!W21&gt;=0,IF('OddsRatio_working_3-way'!V21+SQRT('OddsRatio_working_3-way'!W21)&gt;0,0,PI()),ACOS('OddsRatio_working_3-way'!V21/(2*'OddsRatio_working_3-way'!X21)))</f>
        <v>0.23661743438423888</v>
      </c>
      <c r="Z21" s="11">
        <f>'OddsRatio_working_3-way'!X21^(1/3)*COS('OddsRatio_working_3-way'!Y21/3)</f>
        <v>0.52142249539534047</v>
      </c>
      <c r="AA21" s="11">
        <f>'OddsRatio_working_3-way'!X21^(1/3)*COS(('OddsRatio_working_3-way'!Y21+2*PI())/3)</f>
        <v>-0.29640134681685787</v>
      </c>
      <c r="AB21" s="11">
        <f>'OddsRatio_working_3-way'!X21^(1/3)*COS(('OddsRatio_working_3-way'!Y21+4*PI())/3)</f>
        <v>-0.22502114857848274</v>
      </c>
      <c r="AC21" s="11">
        <f>'OddsRatio_working_3-way'!X21^(1/3)*SIN('OddsRatio_working_3-way'!Y21/3)</f>
        <v>4.1211376667734792E-2</v>
      </c>
      <c r="AD21" s="11">
        <f>'OddsRatio_working_3-way'!X21^(1/3)*SIN(('OddsRatio_working_3-way'!Y21+2*PI())/3)</f>
        <v>0.43095943878317194</v>
      </c>
      <c r="AE21" s="11">
        <f>'OddsRatio_working_3-way'!X21^(1/3)*SIN(('OddsRatio_working_3-way'!Y21+4*PI())/3)</f>
        <v>-0.47217081545090672</v>
      </c>
      <c r="AF21" s="11">
        <f>-'OddsRatio_working_3-way'!U21/(3*'OddsRatio_working_3-way'!X21^(1/3))*COS(('OddsRatio_working_3-way'!Y21)/3)</f>
        <v>0.52142249539534036</v>
      </c>
      <c r="AG21" s="11">
        <f>-'OddsRatio_working_3-way'!U21/(3*'OddsRatio_working_3-way'!X21^(1/3))*COS(('OddsRatio_working_3-way'!Y21+2*PI())/3)</f>
        <v>-0.29640134681685781</v>
      </c>
      <c r="AH21" s="11">
        <f>-'OddsRatio_working_3-way'!U21/(3*'OddsRatio_working_3-way'!X21^(1/3))*COS(('OddsRatio_working_3-way'!Y21+4*PI())/3)</f>
        <v>-0.22502114857848268</v>
      </c>
      <c r="AI21" s="11">
        <f>'OddsRatio_working_3-way'!U21/(3*'OddsRatio_working_3-way'!X21^(1/3))*SIN(('OddsRatio_working_3-way'!Y21)/3)</f>
        <v>-4.1211376667734785E-2</v>
      </c>
      <c r="AJ21" s="11">
        <f>'OddsRatio_working_3-way'!U21/(3*'OddsRatio_working_3-way'!X21^(1/3))*SIN(('OddsRatio_working_3-way'!Y21+2*PI())/3)</f>
        <v>-0.43095943878317189</v>
      </c>
      <c r="AK21" s="11">
        <f>'OddsRatio_working_3-way'!U21/(3*'OddsRatio_working_3-way'!X21^(1/3))*SIN(('OddsRatio_working_3-way'!Y21+4*PI())/3)</f>
        <v>0.47217081545090661</v>
      </c>
      <c r="AL21" s="11">
        <f>'OddsRatio_working_3-way'!Z21+'OddsRatio_working_3-way'!AF21</f>
        <v>1.0428449907906807</v>
      </c>
      <c r="AM21" s="11">
        <f>'OddsRatio_working_3-way'!AA21+'OddsRatio_working_3-way'!AG21</f>
        <v>-0.59280269363371563</v>
      </c>
      <c r="AN21" s="11">
        <f>'OddsRatio_working_3-way'!AB21+'OddsRatio_working_3-way'!AH21</f>
        <v>-0.45004229715696542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1.0428449907906807</v>
      </c>
      <c r="AS21" s="11">
        <f>IF(('OddsRatio_working_3-way'!X21=0),IF(Q21&gt;0,-Q21^(1/3),(-Q21)^(1/3)),'OddsRatio_working_3-way'!AM21-'OddsRatio_working_3-way'!R21/3)</f>
        <v>-0.59280269363371563</v>
      </c>
      <c r="AT21" s="11">
        <f>IF(('OddsRatio_working_3-way'!X21=0),IF(Q21&gt;0,-Q21^(1/3),(-Q21)^(1/3)),'OddsRatio_working_3-way'!AN21-'OddsRatio_working_3-way'!R21/3)</f>
        <v>-0.45004229715696542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</v>
      </c>
      <c r="B22" s="4">
        <f>IF('True_Odds_Calculator_3-way'!B23="","",'True_Odds_Calculator_3-way'!B23)</f>
        <v>3.62</v>
      </c>
      <c r="C22" s="4">
        <f>IF('True_Odds_Calculator_3-way'!C23="","",'True_Odds_Calculator_3-way'!C23)</f>
        <v>3.63</v>
      </c>
      <c r="D22" s="9">
        <f t="shared" si="13"/>
        <v>0.4654037875692395</v>
      </c>
      <c r="E22" s="9">
        <f t="shared" si="14"/>
        <v>0.26767115377308215</v>
      </c>
      <c r="F22" s="9">
        <f t="shared" si="15"/>
        <v>0.26692505865767813</v>
      </c>
      <c r="G22" s="9">
        <f t="shared" si="16"/>
        <v>1.0442471027009712</v>
      </c>
      <c r="H22" s="9">
        <f t="shared" si="17"/>
        <v>2.1486718129710689</v>
      </c>
      <c r="I22" s="9">
        <f t="shared" si="18"/>
        <v>3.735927409076544</v>
      </c>
      <c r="J22" s="9">
        <f t="shared" si="19"/>
        <v>3.746369880103555</v>
      </c>
      <c r="K22" s="11">
        <f t="shared" si="20"/>
        <v>0.47619047619047616</v>
      </c>
      <c r="L22" s="11">
        <f t="shared" si="21"/>
        <v>0.27624309392265195</v>
      </c>
      <c r="M22" s="11">
        <f t="shared" si="22"/>
        <v>0.27548209366391185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-0.27467253434104244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0.23011198299997893</v>
      </c>
      <c r="Q22" s="11">
        <f>2*'OddsRatio_working_3-way'!K22*'OddsRatio_working_3-way'!L22*'OddsRatio_working_3-way'!M22</f>
        <v>7.2476215118103621E-2</v>
      </c>
      <c r="R22" s="11">
        <f t="shared" si="23"/>
        <v>0</v>
      </c>
      <c r="S22" s="11">
        <f t="shared" si="24"/>
        <v>-0.83776844871669742</v>
      </c>
      <c r="T22" s="11">
        <f t="shared" si="25"/>
        <v>-0.26386407833596776</v>
      </c>
      <c r="U22" s="11">
        <f>'OddsRatio_working_3-way'!S22-'OddsRatio_working_3-way'!R22^2/3</f>
        <v>-0.83776844871669742</v>
      </c>
      <c r="V22" s="11">
        <f>'OddsRatio_working_3-way'!S22*'OddsRatio_working_3-way'!R22/3-2*'OddsRatio_working_3-way'!R22^3/27-'OddsRatio_working_3-way'!T22</f>
        <v>0.26386407833596776</v>
      </c>
      <c r="W22" s="11">
        <f>'OddsRatio_working_3-way'!V22^2+4*'OddsRatio_working_3-way'!U22^3/27</f>
        <v>-1.7485791168358647E-2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0.14757205274411578</v>
      </c>
      <c r="Y22" s="11">
        <f>IF('OddsRatio_working_3-way'!W22&gt;=0,IF('OddsRatio_working_3-way'!V22+SQRT('OddsRatio_working_3-way'!W22)&gt;0,0,PI()),ACOS('OddsRatio_working_3-way'!V22/(2*'OddsRatio_working_3-way'!X22)))</f>
        <v>0.46456224062125107</v>
      </c>
      <c r="Z22" s="11">
        <f>'OddsRatio_working_3-way'!X22^(1/3)*COS('OddsRatio_working_3-way'!Y22/3)</f>
        <v>0.5221235513504856</v>
      </c>
      <c r="AA22" s="11">
        <f>'OddsRatio_working_3-way'!X22^(1/3)*COS(('OddsRatio_working_3-way'!Y22+2*PI())/3)</f>
        <v>-0.33164761011135296</v>
      </c>
      <c r="AB22" s="11">
        <f>'OddsRatio_working_3-way'!X22^(1/3)*COS(('OddsRatio_working_3-way'!Y22+4*PI())/3)</f>
        <v>-0.19047594123913281</v>
      </c>
      <c r="AC22" s="11">
        <f>'OddsRatio_working_3-way'!X22^(1/3)*SIN('OddsRatio_working_3-way'!Y22/3)</f>
        <v>8.1505501025325069E-2</v>
      </c>
      <c r="AD22" s="11">
        <f>'OddsRatio_working_3-way'!X22^(1/3)*SIN(('OddsRatio_working_3-way'!Y22+2*PI())/3)</f>
        <v>0.41141950887100687</v>
      </c>
      <c r="AE22" s="11">
        <f>'OddsRatio_working_3-way'!X22^(1/3)*SIN(('OddsRatio_working_3-way'!Y22+4*PI())/3)</f>
        <v>-0.49292500989633192</v>
      </c>
      <c r="AF22" s="11">
        <f>-'OddsRatio_working_3-way'!U22/(3*'OddsRatio_working_3-way'!X22^(1/3))*COS(('OddsRatio_working_3-way'!Y22)/3)</f>
        <v>0.5221235513504856</v>
      </c>
      <c r="AG22" s="11">
        <f>-'OddsRatio_working_3-way'!U22/(3*'OddsRatio_working_3-way'!X22^(1/3))*COS(('OddsRatio_working_3-way'!Y22+2*PI())/3)</f>
        <v>-0.33164761011135296</v>
      </c>
      <c r="AH22" s="11">
        <f>-'OddsRatio_working_3-way'!U22/(3*'OddsRatio_working_3-way'!X22^(1/3))*COS(('OddsRatio_working_3-way'!Y22+4*PI())/3)</f>
        <v>-0.19047594123913281</v>
      </c>
      <c r="AI22" s="11">
        <f>'OddsRatio_working_3-way'!U22/(3*'OddsRatio_working_3-way'!X22^(1/3))*SIN(('OddsRatio_working_3-way'!Y22)/3)</f>
        <v>-8.1505501025325069E-2</v>
      </c>
      <c r="AJ22" s="11">
        <f>'OddsRatio_working_3-way'!U22/(3*'OddsRatio_working_3-way'!X22^(1/3))*SIN(('OddsRatio_working_3-way'!Y22+2*PI())/3)</f>
        <v>-0.41141950887100687</v>
      </c>
      <c r="AK22" s="11">
        <f>'OddsRatio_working_3-way'!U22/(3*'OddsRatio_working_3-way'!X22^(1/3))*SIN(('OddsRatio_working_3-way'!Y22+4*PI())/3)</f>
        <v>0.49292500989633192</v>
      </c>
      <c r="AL22" s="11">
        <f>'OddsRatio_working_3-way'!Z22+'OddsRatio_working_3-way'!AF22</f>
        <v>1.0442471027009712</v>
      </c>
      <c r="AM22" s="11">
        <f>'OddsRatio_working_3-way'!AA22+'OddsRatio_working_3-way'!AG22</f>
        <v>-0.66329522022270593</v>
      </c>
      <c r="AN22" s="11">
        <f>'OddsRatio_working_3-way'!AB22+'OddsRatio_working_3-way'!AH22</f>
        <v>-0.38095188247826561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1.0442471027009712</v>
      </c>
      <c r="AS22" s="11">
        <f>IF(('OddsRatio_working_3-way'!X22=0),IF(Q22&gt;0,-Q22^(1/3),(-Q22)^(1/3)),'OddsRatio_working_3-way'!AM22-'OddsRatio_working_3-way'!R22/3)</f>
        <v>-0.66329522022270593</v>
      </c>
      <c r="AT22" s="11">
        <f>IF(('OddsRatio_working_3-way'!X22=0),IF(Q22&gt;0,-Q22^(1/3),(-Q22)^(1/3)),'OddsRatio_working_3-way'!AN22-'OddsRatio_working_3-way'!R22/3)</f>
        <v>-0.38095188247826561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2.52</v>
      </c>
      <c r="B23" s="4">
        <f>IF('True_Odds_Calculator_3-way'!B24="","",'True_Odds_Calculator_3-way'!B24)</f>
        <v>3.53</v>
      </c>
      <c r="C23" s="4">
        <f>IF('True_Odds_Calculator_3-way'!C24="","",'True_Odds_Calculator_3-way'!C24)</f>
        <v>2.88</v>
      </c>
      <c r="D23" s="9">
        <f t="shared" si="13"/>
        <v>0.38702615450289057</v>
      </c>
      <c r="E23" s="9">
        <f t="shared" si="14"/>
        <v>0.27501228049813414</v>
      </c>
      <c r="F23" s="9">
        <f t="shared" si="15"/>
        <v>0.33796156499897506</v>
      </c>
      <c r="G23" s="9">
        <f t="shared" si="16"/>
        <v>1.0419767813686662</v>
      </c>
      <c r="H23" s="9">
        <f t="shared" si="17"/>
        <v>2.5838047076803727</v>
      </c>
      <c r="I23" s="9">
        <f t="shared" si="18"/>
        <v>3.6362012568627264</v>
      </c>
      <c r="J23" s="9">
        <f t="shared" si="19"/>
        <v>2.958916348973093</v>
      </c>
      <c r="K23" s="11">
        <f t="shared" si="20"/>
        <v>0.3968253968253968</v>
      </c>
      <c r="L23" s="11">
        <f t="shared" si="21"/>
        <v>0.28328611898016998</v>
      </c>
      <c r="M23" s="11">
        <f t="shared" si="22"/>
        <v>0.34722222222222221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-0.28219819036627336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0.23146586826945653</v>
      </c>
      <c r="Q23" s="11">
        <f>2*'OddsRatio_working_3-way'!K23*'OddsRatio_working_3-way'!L23*'OddsRatio_working_3-way'!M23</f>
        <v>7.8066060124605915E-2</v>
      </c>
      <c r="R23" s="11">
        <f t="shared" si="23"/>
        <v>0</v>
      </c>
      <c r="S23" s="11">
        <f t="shared" si="24"/>
        <v>-0.82022449530604769</v>
      </c>
      <c r="T23" s="11">
        <f t="shared" si="25"/>
        <v>-0.2766355802044006</v>
      </c>
      <c r="U23" s="11">
        <f>'OddsRatio_working_3-way'!S23-'OddsRatio_working_3-way'!R23^2/3</f>
        <v>-0.82022449530604769</v>
      </c>
      <c r="V23" s="11">
        <f>'OddsRatio_working_3-way'!S23*'OddsRatio_working_3-way'!R23/3-2*'OddsRatio_working_3-way'!R23^3/27-'OddsRatio_working_3-way'!T23</f>
        <v>0.2766355802044006</v>
      </c>
      <c r="W23" s="11">
        <f>'OddsRatio_working_3-way'!V23^2+4*'OddsRatio_working_3-way'!U23^3/27</f>
        <v>-5.224011457138189E-3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0.1429608824925227</v>
      </c>
      <c r="Y23" s="11">
        <f>IF('OddsRatio_working_3-way'!W23&gt;=0,IF('OddsRatio_working_3-way'!V23+SQRT('OddsRatio_working_3-way'!W23)&gt;0,0,PI()),ACOS('OddsRatio_working_3-way'!V23/(2*'OddsRatio_working_3-way'!X23)))</f>
        <v>0.25555979600897061</v>
      </c>
      <c r="Z23" s="11">
        <f>'OddsRatio_working_3-way'!X23^(1/3)*COS('OddsRatio_working_3-way'!Y23/3)</f>
        <v>0.52098839068433311</v>
      </c>
      <c r="AA23" s="11">
        <f>'OddsRatio_working_3-way'!X23^(1/3)*COS(('OddsRatio_working_3-way'!Y23+2*PI())/3)</f>
        <v>-0.2990227095313151</v>
      </c>
      <c r="AB23" s="11">
        <f>'OddsRatio_working_3-way'!X23^(1/3)*COS(('OddsRatio_working_3-way'!Y23+4*PI())/3)</f>
        <v>-0.22196568115301815</v>
      </c>
      <c r="AC23" s="11">
        <f>'OddsRatio_working_3-way'!X23^(1/3)*SIN('OddsRatio_working_3-way'!Y23/3)</f>
        <v>4.4488896077162395E-2</v>
      </c>
      <c r="AD23" s="11">
        <f>'OddsRatio_working_3-way'!X23^(1/3)*SIN(('OddsRatio_working_3-way'!Y23+2*PI())/3)</f>
        <v>0.42894473337082323</v>
      </c>
      <c r="AE23" s="11">
        <f>'OddsRatio_working_3-way'!X23^(1/3)*SIN(('OddsRatio_working_3-way'!Y23+4*PI())/3)</f>
        <v>-0.47343362944798562</v>
      </c>
      <c r="AF23" s="11">
        <f>-'OddsRatio_working_3-way'!U23/(3*'OddsRatio_working_3-way'!X23^(1/3))*COS(('OddsRatio_working_3-way'!Y23)/3)</f>
        <v>0.52098839068433311</v>
      </c>
      <c r="AG23" s="11">
        <f>-'OddsRatio_working_3-way'!U23/(3*'OddsRatio_working_3-way'!X23^(1/3))*COS(('OddsRatio_working_3-way'!Y23+2*PI())/3)</f>
        <v>-0.2990227095313151</v>
      </c>
      <c r="AH23" s="11">
        <f>-'OddsRatio_working_3-way'!U23/(3*'OddsRatio_working_3-way'!X23^(1/3))*COS(('OddsRatio_working_3-way'!Y23+4*PI())/3)</f>
        <v>-0.22196568115301815</v>
      </c>
      <c r="AI23" s="11">
        <f>'OddsRatio_working_3-way'!U23/(3*'OddsRatio_working_3-way'!X23^(1/3))*SIN(('OddsRatio_working_3-way'!Y23)/3)</f>
        <v>-4.4488896077162395E-2</v>
      </c>
      <c r="AJ23" s="11">
        <f>'OddsRatio_working_3-way'!U23/(3*'OddsRatio_working_3-way'!X23^(1/3))*SIN(('OddsRatio_working_3-way'!Y23+2*PI())/3)</f>
        <v>-0.42894473337082323</v>
      </c>
      <c r="AK23" s="11">
        <f>'OddsRatio_working_3-way'!U23/(3*'OddsRatio_working_3-way'!X23^(1/3))*SIN(('OddsRatio_working_3-way'!Y23+4*PI())/3)</f>
        <v>0.47343362944798562</v>
      </c>
      <c r="AL23" s="11">
        <f>'OddsRatio_working_3-way'!Z23+'OddsRatio_working_3-way'!AF23</f>
        <v>1.0419767813686662</v>
      </c>
      <c r="AM23" s="11">
        <f>'OddsRatio_working_3-way'!AA23+'OddsRatio_working_3-way'!AG23</f>
        <v>-0.5980454190626302</v>
      </c>
      <c r="AN23" s="11">
        <f>'OddsRatio_working_3-way'!AB23+'OddsRatio_working_3-way'!AH23</f>
        <v>-0.4439313623060363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1.0419767813686662</v>
      </c>
      <c r="AS23" s="11">
        <f>IF(('OddsRatio_working_3-way'!X23=0),IF(Q23&gt;0,-Q23^(1/3),(-Q23)^(1/3)),'OddsRatio_working_3-way'!AM23-'OddsRatio_working_3-way'!R23/3)</f>
        <v>-0.5980454190626302</v>
      </c>
      <c r="AT23" s="11">
        <f>IF(('OddsRatio_working_3-way'!X23=0),IF(Q23&gt;0,-Q23^(1/3),(-Q23)^(1/3)),'OddsRatio_working_3-way'!AN23-'OddsRatio_working_3-way'!R23/3)</f>
        <v>-0.4439313623060363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2.4900000000000002</v>
      </c>
      <c r="B24" s="4">
        <f>IF('True_Odds_Calculator_3-way'!B25="","",'True_Odds_Calculator_3-way'!B25)</f>
        <v>3.49</v>
      </c>
      <c r="C24" s="4">
        <f>IF('True_Odds_Calculator_3-way'!C25="","",'True_Odds_Calculator_3-way'!C25)</f>
        <v>2.94</v>
      </c>
      <c r="D24" s="9">
        <f t="shared" si="13"/>
        <v>0.39142830384174043</v>
      </c>
      <c r="E24" s="9">
        <f t="shared" si="14"/>
        <v>0.27791672488096414</v>
      </c>
      <c r="F24" s="9">
        <f t="shared" si="15"/>
        <v>0.33065497127729554</v>
      </c>
      <c r="G24" s="9">
        <f t="shared" si="16"/>
        <v>1.0434538738341281</v>
      </c>
      <c r="H24" s="9">
        <f t="shared" si="17"/>
        <v>2.5547462720128511</v>
      </c>
      <c r="I24" s="9">
        <f t="shared" si="18"/>
        <v>3.5982001458469792</v>
      </c>
      <c r="J24" s="9">
        <f t="shared" si="19"/>
        <v>3.0243005152382088</v>
      </c>
      <c r="K24" s="11">
        <f t="shared" si="20"/>
        <v>0.40160642570281119</v>
      </c>
      <c r="L24" s="11">
        <f t="shared" si="21"/>
        <v>0.28653295128939826</v>
      </c>
      <c r="M24" s="11">
        <f t="shared" si="22"/>
        <v>0.3401360544217687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-0.28171841802623643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0.23171257432904918</v>
      </c>
      <c r="Q24" s="11">
        <f>2*'OddsRatio_working_3-way'!K24*'OddsRatio_working_3-way'!L24*'OddsRatio_working_3-way'!M24</f>
        <v>7.8281275111165255E-2</v>
      </c>
      <c r="R24" s="11">
        <f t="shared" si="23"/>
        <v>0</v>
      </c>
      <c r="S24" s="11">
        <f t="shared" si="24"/>
        <v>-0.82249707332755861</v>
      </c>
      <c r="T24" s="11">
        <f t="shared" si="25"/>
        <v>-0.27787063288093194</v>
      </c>
      <c r="U24" s="11">
        <f>'OddsRatio_working_3-way'!S24-'OddsRatio_working_3-way'!R24^2/3</f>
        <v>-0.82249707332755861</v>
      </c>
      <c r="V24" s="11">
        <f>'OddsRatio_working_3-way'!S24*'OddsRatio_working_3-way'!R24/3-2*'OddsRatio_working_3-way'!R24^3/27-'OddsRatio_working_3-way'!T24</f>
        <v>0.27787063288093194</v>
      </c>
      <c r="W24" s="11">
        <f>'OddsRatio_working_3-way'!V24^2+4*'OddsRatio_working_3-way'!U24^3/27</f>
        <v>-5.2205707763563064E-3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0.14355544172375176</v>
      </c>
      <c r="Y24" s="11">
        <f>IF('OddsRatio_working_3-way'!W24&gt;=0,IF('OddsRatio_working_3-way'!V24+SQRT('OddsRatio_working_3-way'!W24)&gt;0,0,PI()),ACOS('OddsRatio_working_3-way'!V24/(2*'OddsRatio_working_3-way'!X24)))</f>
        <v>0.25439217010190163</v>
      </c>
      <c r="Z24" s="11">
        <f>'OddsRatio_working_3-way'!X24^(1/3)*COS('OddsRatio_working_3-way'!Y24/3)</f>
        <v>0.52172693691706407</v>
      </c>
      <c r="AA24" s="11">
        <f>'OddsRatio_working_3-way'!X24^(1/3)*COS(('OddsRatio_working_3-way'!Y24+2*PI())/3)</f>
        <v>-0.29926946803207571</v>
      </c>
      <c r="AB24" s="11">
        <f>'OddsRatio_working_3-way'!X24^(1/3)*COS(('OddsRatio_working_3-way'!Y24+4*PI())/3)</f>
        <v>-0.22245746888498821</v>
      </c>
      <c r="AC24" s="11">
        <f>'OddsRatio_working_3-way'!X24^(1/3)*SIN('OddsRatio_working_3-way'!Y24/3)</f>
        <v>4.4347428384564257E-2</v>
      </c>
      <c r="AD24" s="11">
        <f>'OddsRatio_working_3-way'!X24^(1/3)*SIN(('OddsRatio_working_3-way'!Y24+2*PI())/3)</f>
        <v>0.42965506701653666</v>
      </c>
      <c r="AE24" s="11">
        <f>'OddsRatio_working_3-way'!X24^(1/3)*SIN(('OddsRatio_working_3-way'!Y24+4*PI())/3)</f>
        <v>-0.4740024954011009</v>
      </c>
      <c r="AF24" s="11">
        <f>-'OddsRatio_working_3-way'!U24/(3*'OddsRatio_working_3-way'!X24^(1/3))*COS(('OddsRatio_working_3-way'!Y24)/3)</f>
        <v>0.52172693691706407</v>
      </c>
      <c r="AG24" s="11">
        <f>-'OddsRatio_working_3-way'!U24/(3*'OddsRatio_working_3-way'!X24^(1/3))*COS(('OddsRatio_working_3-way'!Y24+2*PI())/3)</f>
        <v>-0.29926946803207571</v>
      </c>
      <c r="AH24" s="11">
        <f>-'OddsRatio_working_3-way'!U24/(3*'OddsRatio_working_3-way'!X24^(1/3))*COS(('OddsRatio_working_3-way'!Y24+4*PI())/3)</f>
        <v>-0.22245746888498821</v>
      </c>
      <c r="AI24" s="11">
        <f>'OddsRatio_working_3-way'!U24/(3*'OddsRatio_working_3-way'!X24^(1/3))*SIN(('OddsRatio_working_3-way'!Y24)/3)</f>
        <v>-4.4347428384564257E-2</v>
      </c>
      <c r="AJ24" s="11">
        <f>'OddsRatio_working_3-way'!U24/(3*'OddsRatio_working_3-way'!X24^(1/3))*SIN(('OddsRatio_working_3-way'!Y24+2*PI())/3)</f>
        <v>-0.42965506701653666</v>
      </c>
      <c r="AK24" s="11">
        <f>'OddsRatio_working_3-way'!U24/(3*'OddsRatio_working_3-way'!X24^(1/3))*SIN(('OddsRatio_working_3-way'!Y24+4*PI())/3)</f>
        <v>0.4740024954011009</v>
      </c>
      <c r="AL24" s="11">
        <f>'OddsRatio_working_3-way'!Z24+'OddsRatio_working_3-way'!AF24</f>
        <v>1.0434538738341281</v>
      </c>
      <c r="AM24" s="11">
        <f>'OddsRatio_working_3-way'!AA24+'OddsRatio_working_3-way'!AG24</f>
        <v>-0.59853893606415143</v>
      </c>
      <c r="AN24" s="11">
        <f>'OddsRatio_working_3-way'!AB24+'OddsRatio_working_3-way'!AH24</f>
        <v>-0.44491493776997643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1.0434538738341281</v>
      </c>
      <c r="AS24" s="11">
        <f>IF(('OddsRatio_working_3-way'!X24=0),IF(Q24&gt;0,-Q24^(1/3),(-Q24)^(1/3)),'OddsRatio_working_3-way'!AM24-'OddsRatio_working_3-way'!R24/3)</f>
        <v>-0.59853893606415143</v>
      </c>
      <c r="AT24" s="11">
        <f>IF(('OddsRatio_working_3-way'!X24=0),IF(Q24&gt;0,-Q24^(1/3),(-Q24)^(1/3)),'OddsRatio_working_3-way'!AN24-'OddsRatio_working_3-way'!R24/3)</f>
        <v>-0.44491493776997643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1.53</v>
      </c>
      <c r="B25" s="4">
        <f>IF('True_Odds_Calculator_3-way'!B26="","",'True_Odds_Calculator_3-way'!B26)</f>
        <v>4.3</v>
      </c>
      <c r="C25" s="4">
        <f>IF('True_Odds_Calculator_3-way'!C26="","",'True_Odds_Calculator_3-way'!C26)</f>
        <v>6.88</v>
      </c>
      <c r="D25" s="9">
        <f t="shared" si="13"/>
        <v>0.63990444185070328</v>
      </c>
      <c r="E25" s="9">
        <f t="shared" si="14"/>
        <v>0.22203416881102278</v>
      </c>
      <c r="F25" s="9">
        <f t="shared" si="15"/>
        <v>0.13806138933827408</v>
      </c>
      <c r="G25" s="9">
        <f t="shared" si="16"/>
        <v>1.061761002078315</v>
      </c>
      <c r="H25" s="9">
        <f t="shared" si="17"/>
        <v>1.5627333311015068</v>
      </c>
      <c r="I25" s="9">
        <f t="shared" si="18"/>
        <v>4.5038113068584398</v>
      </c>
      <c r="J25" s="9">
        <f t="shared" si="19"/>
        <v>7.2431546922204912</v>
      </c>
      <c r="K25" s="11">
        <f t="shared" si="20"/>
        <v>0.65359477124183007</v>
      </c>
      <c r="L25" s="11">
        <f t="shared" si="21"/>
        <v>0.23255813953488372</v>
      </c>
      <c r="M25" s="11">
        <f t="shared" si="22"/>
        <v>0.14534883720930233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-0.22720548468170398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0.21452153964163634</v>
      </c>
      <c r="Q25" s="11">
        <f>2*'OddsRatio_working_3-way'!K25*'OddsRatio_working_3-way'!L25*'OddsRatio_working_3-way'!M25</f>
        <v>4.4185693026083696E-2</v>
      </c>
      <c r="R25" s="11">
        <f t="shared" si="23"/>
        <v>0</v>
      </c>
      <c r="S25" s="11">
        <f t="shared" si="24"/>
        <v>-0.94417412476711648</v>
      </c>
      <c r="T25" s="11">
        <f t="shared" si="25"/>
        <v>-0.19447458800558526</v>
      </c>
      <c r="U25" s="11">
        <f>'OddsRatio_working_3-way'!S25-'OddsRatio_working_3-way'!R25^2/3</f>
        <v>-0.94417412476711648</v>
      </c>
      <c r="V25" s="11">
        <f>'OddsRatio_working_3-way'!S25*'OddsRatio_working_3-way'!R25/3-2*'OddsRatio_working_3-way'!R25^3/27-'OddsRatio_working_3-way'!T25</f>
        <v>0.19447458800558526</v>
      </c>
      <c r="W25" s="11">
        <f>'OddsRatio_working_3-way'!V25^2+4*'OddsRatio_working_3-way'!U25^3/27</f>
        <v>-8.6875631126031985E-2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0.1765616015063681</v>
      </c>
      <c r="Y25" s="11">
        <f>IF('OddsRatio_working_3-way'!W25&gt;=0,IF('OddsRatio_working_3-way'!V25+SQRT('OddsRatio_working_3-way'!W25)&gt;0,0,PI()),ACOS('OddsRatio_working_3-way'!V25/(2*'OddsRatio_working_3-way'!X25)))</f>
        <v>0.98756099324971491</v>
      </c>
      <c r="Z25" s="11">
        <f>'OddsRatio_working_3-way'!X25^(1/3)*COS('OddsRatio_working_3-way'!Y25/3)</f>
        <v>0.53088050103915752</v>
      </c>
      <c r="AA25" s="11">
        <f>'OddsRatio_working_3-way'!X25^(1/3)*COS(('OddsRatio_working_3-way'!Y25+2*PI())/3)</f>
        <v>-0.42250059371317067</v>
      </c>
      <c r="AB25" s="11">
        <f>'OddsRatio_working_3-way'!X25^(1/3)*COS(('OddsRatio_working_3-way'!Y25+4*PI())/3)</f>
        <v>-0.10837990732598657</v>
      </c>
      <c r="AC25" s="11">
        <f>'OddsRatio_working_3-way'!X25^(1/3)*SIN('OddsRatio_working_3-way'!Y25/3)</f>
        <v>0.18135766284367072</v>
      </c>
      <c r="AD25" s="11">
        <f>'OddsRatio_working_3-way'!X25^(1/3)*SIN(('OddsRatio_working_3-way'!Y25+2*PI())/3)</f>
        <v>0.36907716885188629</v>
      </c>
      <c r="AE25" s="11">
        <f>'OddsRatio_working_3-way'!X25^(1/3)*SIN(('OddsRatio_working_3-way'!Y25+4*PI())/3)</f>
        <v>-0.55043483169555696</v>
      </c>
      <c r="AF25" s="11">
        <f>-'OddsRatio_working_3-way'!U25/(3*'OddsRatio_working_3-way'!X25^(1/3))*COS(('OddsRatio_working_3-way'!Y25)/3)</f>
        <v>0.53088050103915752</v>
      </c>
      <c r="AG25" s="11">
        <f>-'OddsRatio_working_3-way'!U25/(3*'OddsRatio_working_3-way'!X25^(1/3))*COS(('OddsRatio_working_3-way'!Y25+2*PI())/3)</f>
        <v>-0.42250059371317067</v>
      </c>
      <c r="AH25" s="11">
        <f>-'OddsRatio_working_3-way'!U25/(3*'OddsRatio_working_3-way'!X25^(1/3))*COS(('OddsRatio_working_3-way'!Y25+4*PI())/3)</f>
        <v>-0.10837990732598657</v>
      </c>
      <c r="AI25" s="11">
        <f>'OddsRatio_working_3-way'!U25/(3*'OddsRatio_working_3-way'!X25^(1/3))*SIN(('OddsRatio_working_3-way'!Y25)/3)</f>
        <v>-0.18135766284367072</v>
      </c>
      <c r="AJ25" s="11">
        <f>'OddsRatio_working_3-way'!U25/(3*'OddsRatio_working_3-way'!X25^(1/3))*SIN(('OddsRatio_working_3-way'!Y25+2*PI())/3)</f>
        <v>-0.36907716885188629</v>
      </c>
      <c r="AK25" s="11">
        <f>'OddsRatio_working_3-way'!U25/(3*'OddsRatio_working_3-way'!X25^(1/3))*SIN(('OddsRatio_working_3-way'!Y25+4*PI())/3)</f>
        <v>0.55043483169555696</v>
      </c>
      <c r="AL25" s="11">
        <f>'OddsRatio_working_3-way'!Z25+'OddsRatio_working_3-way'!AF25</f>
        <v>1.061761002078315</v>
      </c>
      <c r="AM25" s="11">
        <f>'OddsRatio_working_3-way'!AA25+'OddsRatio_working_3-way'!AG25</f>
        <v>-0.84500118742634134</v>
      </c>
      <c r="AN25" s="11">
        <f>'OddsRatio_working_3-way'!AB25+'OddsRatio_working_3-way'!AH25</f>
        <v>-0.21675981465197314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1.061761002078315</v>
      </c>
      <c r="AS25" s="11">
        <f>IF(('OddsRatio_working_3-way'!X25=0),IF(Q25&gt;0,-Q25^(1/3),(-Q25)^(1/3)),'OddsRatio_working_3-way'!AM25-'OddsRatio_working_3-way'!R25/3)</f>
        <v>-0.84500118742634134</v>
      </c>
      <c r="AT25" s="11">
        <f>IF(('OddsRatio_working_3-way'!X25=0),IF(Q25&gt;0,-Q25^(1/3),(-Q25)^(1/3)),'OddsRatio_working_3-way'!AN25-'OddsRatio_working_3-way'!R25/3)</f>
        <v>-0.21675981465197314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2.73</v>
      </c>
      <c r="B26" s="4">
        <f>IF('True_Odds_Calculator_3-way'!B27="","",'True_Odds_Calculator_3-way'!B27)</f>
        <v>3.21</v>
      </c>
      <c r="C26" s="4">
        <f>IF('True_Odds_Calculator_3-way'!C27="","",'True_Odds_Calculator_3-way'!C27)</f>
        <v>2.86</v>
      </c>
      <c r="D26" s="9">
        <f t="shared" si="13"/>
        <v>0.35682833663851155</v>
      </c>
      <c r="E26" s="9">
        <f t="shared" si="14"/>
        <v>0.30279405517151498</v>
      </c>
      <c r="F26" s="9">
        <f t="shared" si="15"/>
        <v>0.34037760818997326</v>
      </c>
      <c r="G26" s="9">
        <f t="shared" si="16"/>
        <v>1.0418890255659496</v>
      </c>
      <c r="H26" s="9">
        <f t="shared" si="17"/>
        <v>2.8024680142290936</v>
      </c>
      <c r="I26" s="9">
        <f t="shared" si="18"/>
        <v>3.3025747465007496</v>
      </c>
      <c r="J26" s="9">
        <f t="shared" si="19"/>
        <v>2.9379135875526661</v>
      </c>
      <c r="K26" s="11">
        <f t="shared" si="20"/>
        <v>0.36630036630036628</v>
      </c>
      <c r="L26" s="11">
        <f t="shared" si="21"/>
        <v>0.3115264797507788</v>
      </c>
      <c r="M26" s="11">
        <f t="shared" si="22"/>
        <v>0.34965034965034969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-0.28373806878479779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0.23141647872057658</v>
      </c>
      <c r="Q26" s="11">
        <f>2*'OddsRatio_working_3-way'!K26*'OddsRatio_working_3-way'!L26*'OddsRatio_working_3-way'!M26</f>
        <v>7.9798785765716029E-2</v>
      </c>
      <c r="R26" s="11">
        <f t="shared" si="23"/>
        <v>0</v>
      </c>
      <c r="S26" s="11">
        <f t="shared" si="24"/>
        <v>-0.81559897729513087</v>
      </c>
      <c r="T26" s="11">
        <f t="shared" si="25"/>
        <v>-0.28124102665349332</v>
      </c>
      <c r="U26" s="11">
        <f>'OddsRatio_working_3-way'!S26-'OddsRatio_working_3-way'!R26^2/3</f>
        <v>-0.81559897729513087</v>
      </c>
      <c r="V26" s="11">
        <f>'OddsRatio_working_3-way'!S26*'OddsRatio_working_3-way'!R26/3-2*'OddsRatio_working_3-way'!R26^3/27-'OddsRatio_working_3-way'!T26</f>
        <v>0.28124102665349332</v>
      </c>
      <c r="W26" s="11">
        <f>'OddsRatio_working_3-way'!V26^2+4*'OddsRatio_working_3-way'!U26^3/27</f>
        <v>-1.279458185913282E-3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0.14175328325917555</v>
      </c>
      <c r="Y26" s="11">
        <f>IF('OddsRatio_working_3-way'!W26&gt;=0,IF('OddsRatio_working_3-way'!V26+SQRT('OddsRatio_working_3-way'!W26)&gt;0,0,PI()),ACOS('OddsRatio_working_3-way'!V26/(2*'OddsRatio_working_3-way'!X26)))</f>
        <v>0.12650535929629836</v>
      </c>
      <c r="Z26" s="11">
        <f>'OddsRatio_working_3-way'!X26^(1/3)*COS('OddsRatio_working_3-way'!Y26/3)</f>
        <v>0.52094451278297482</v>
      </c>
      <c r="AA26" s="11">
        <f>'OddsRatio_working_3-way'!X26^(1/3)*COS(('OddsRatio_working_3-way'!Y26+2*PI())/3)</f>
        <v>-0.27950788810584076</v>
      </c>
      <c r="AB26" s="11">
        <f>'OddsRatio_working_3-way'!X26^(1/3)*COS(('OddsRatio_working_3-way'!Y26+4*PI())/3)</f>
        <v>-0.24143662467713392</v>
      </c>
      <c r="AC26" s="11">
        <f>'OddsRatio_working_3-way'!X26^(1/3)*SIN('OddsRatio_working_3-way'!Y26/3)</f>
        <v>2.1980454188953044E-2</v>
      </c>
      <c r="AD26" s="11">
        <f>'OddsRatio_working_3-way'!X26^(1/3)*SIN(('OddsRatio_working_3-way'!Y26+2*PI())/3)</f>
        <v>0.44016095493768692</v>
      </c>
      <c r="AE26" s="11">
        <f>'OddsRatio_working_3-way'!X26^(1/3)*SIN(('OddsRatio_working_3-way'!Y26+4*PI())/3)</f>
        <v>-0.46214140912663998</v>
      </c>
      <c r="AF26" s="11">
        <f>-'OddsRatio_working_3-way'!U26/(3*'OddsRatio_working_3-way'!X26^(1/3))*COS(('OddsRatio_working_3-way'!Y26)/3)</f>
        <v>0.52094451278297471</v>
      </c>
      <c r="AG26" s="11">
        <f>-'OddsRatio_working_3-way'!U26/(3*'OddsRatio_working_3-way'!X26^(1/3))*COS(('OddsRatio_working_3-way'!Y26+2*PI())/3)</f>
        <v>-0.27950788810584071</v>
      </c>
      <c r="AH26" s="11">
        <f>-'OddsRatio_working_3-way'!U26/(3*'OddsRatio_working_3-way'!X26^(1/3))*COS(('OddsRatio_working_3-way'!Y26+4*PI())/3)</f>
        <v>-0.24143662467713387</v>
      </c>
      <c r="AI26" s="11">
        <f>'OddsRatio_working_3-way'!U26/(3*'OddsRatio_working_3-way'!X26^(1/3))*SIN(('OddsRatio_working_3-way'!Y26)/3)</f>
        <v>-2.1980454188953037E-2</v>
      </c>
      <c r="AJ26" s="11">
        <f>'OddsRatio_working_3-way'!U26/(3*'OddsRatio_working_3-way'!X26^(1/3))*SIN(('OddsRatio_working_3-way'!Y26+2*PI())/3)</f>
        <v>-0.44016095493768681</v>
      </c>
      <c r="AK26" s="11">
        <f>'OddsRatio_working_3-way'!U26/(3*'OddsRatio_working_3-way'!X26^(1/3))*SIN(('OddsRatio_working_3-way'!Y26+4*PI())/3)</f>
        <v>0.46214140912663987</v>
      </c>
      <c r="AL26" s="11">
        <f>'OddsRatio_working_3-way'!Z26+'OddsRatio_working_3-way'!AF26</f>
        <v>1.0418890255659496</v>
      </c>
      <c r="AM26" s="11">
        <f>'OddsRatio_working_3-way'!AA26+'OddsRatio_working_3-way'!AG26</f>
        <v>-0.55901577621168141</v>
      </c>
      <c r="AN26" s="11">
        <f>'OddsRatio_working_3-way'!AB26+'OddsRatio_working_3-way'!AH26</f>
        <v>-0.48287324935426779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1.0418890255659496</v>
      </c>
      <c r="AS26" s="11">
        <f>IF(('OddsRatio_working_3-way'!X26=0),IF(Q26&gt;0,-Q26^(1/3),(-Q26)^(1/3)),'OddsRatio_working_3-way'!AM26-'OddsRatio_working_3-way'!R26/3)</f>
        <v>-0.55901577621168141</v>
      </c>
      <c r="AT26" s="11">
        <f>IF(('OddsRatio_working_3-way'!X26=0),IF(Q26&gt;0,-Q26^(1/3),(-Q26)^(1/3)),'OddsRatio_working_3-way'!AN26-'OddsRatio_working_3-way'!R26/3)</f>
        <v>-0.48287324935426779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</v>
      </c>
      <c r="B27" s="4">
        <f>IF('True_Odds_Calculator_3-way'!B28="","",'True_Odds_Calculator_3-way'!B28)</f>
        <v>2.95</v>
      </c>
      <c r="C27" s="4">
        <f>IF('True_Odds_Calculator_3-way'!C28="","",'True_Odds_Calculator_3-way'!C28)</f>
        <v>3.89</v>
      </c>
      <c r="D27" s="9">
        <f t="shared" si="13"/>
        <v>0.43171748431361823</v>
      </c>
      <c r="E27" s="9">
        <f t="shared" si="14"/>
        <v>0.32395336672778191</v>
      </c>
      <c r="F27" s="9">
        <f t="shared" si="15"/>
        <v>0.24432914895860025</v>
      </c>
      <c r="G27" s="9">
        <f t="shared" si="16"/>
        <v>1.0701866897298347</v>
      </c>
      <c r="H27" s="9">
        <f t="shared" si="17"/>
        <v>2.3163296283676962</v>
      </c>
      <c r="I27" s="9">
        <f t="shared" si="18"/>
        <v>3.0868640449731775</v>
      </c>
      <c r="J27" s="9">
        <f t="shared" si="19"/>
        <v>4.0928395333192213</v>
      </c>
      <c r="K27" s="11">
        <f t="shared" si="20"/>
        <v>0.44843049327354262</v>
      </c>
      <c r="L27" s="11">
        <f t="shared" si="21"/>
        <v>0.33898305084745761</v>
      </c>
      <c r="M27" s="11">
        <f t="shared" si="22"/>
        <v>0.25706940874035988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-0.27087011068423628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0.23719864878832328</v>
      </c>
      <c r="Q27" s="11">
        <f>2*'OddsRatio_working_3-way'!K27*'OddsRatio_working_3-way'!L27*'OddsRatio_working_3-way'!M27</f>
        <v>7.8154414757272903E-2</v>
      </c>
      <c r="R27" s="11">
        <f t="shared" si="23"/>
        <v>0</v>
      </c>
      <c r="S27" s="11">
        <f t="shared" si="24"/>
        <v>-0.87569148249374362</v>
      </c>
      <c r="T27" s="11">
        <f t="shared" si="25"/>
        <v>-0.28853096622528618</v>
      </c>
      <c r="U27" s="11">
        <f>'OddsRatio_working_3-way'!S27-'OddsRatio_working_3-way'!R27^2/3</f>
        <v>-0.87569148249374362</v>
      </c>
      <c r="V27" s="11">
        <f>'OddsRatio_working_3-way'!S27*'OddsRatio_working_3-way'!R27/3-2*'OddsRatio_working_3-way'!R27^3/27-'OddsRatio_working_3-way'!T27</f>
        <v>0.28853096622528618</v>
      </c>
      <c r="W27" s="11">
        <f>'OddsRatio_working_3-way'!V27^2+4*'OddsRatio_working_3-way'!U27^3/27</f>
        <v>-1.6233048836073294E-2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0.15770476158551025</v>
      </c>
      <c r="Y27" s="11">
        <f>IF('OddsRatio_working_3-way'!W27&gt;=0,IF('OddsRatio_working_3-way'!V27+SQRT('OddsRatio_working_3-way'!W27)&gt;0,0,PI()),ACOS('OddsRatio_working_3-way'!V27/(2*'OddsRatio_working_3-way'!X27)))</f>
        <v>0.41582831728038494</v>
      </c>
      <c r="Z27" s="11">
        <f>'OddsRatio_working_3-way'!X27^(1/3)*COS('OddsRatio_working_3-way'!Y27/3)</f>
        <v>0.53509334486491733</v>
      </c>
      <c r="AA27" s="11">
        <f>'OddsRatio_working_3-way'!X27^(1/3)*COS(('OddsRatio_working_3-way'!Y27+2*PI())/3)</f>
        <v>-0.33219344214597085</v>
      </c>
      <c r="AB27" s="11">
        <f>'OddsRatio_working_3-way'!X27^(1/3)*COS(('OddsRatio_working_3-way'!Y27+4*PI())/3)</f>
        <v>-0.20289990271894659</v>
      </c>
      <c r="AC27" s="11">
        <f>'OddsRatio_working_3-way'!X27^(1/3)*SIN('OddsRatio_working_3-way'!Y27/3)</f>
        <v>7.4647659792672086E-2</v>
      </c>
      <c r="AD27" s="11">
        <f>'OddsRatio_working_3-way'!X27^(1/3)*SIN(('OddsRatio_working_3-way'!Y27+2*PI())/3)</f>
        <v>0.42608060015266985</v>
      </c>
      <c r="AE27" s="11">
        <f>'OddsRatio_working_3-way'!X27^(1/3)*SIN(('OddsRatio_working_3-way'!Y27+4*PI())/3)</f>
        <v>-0.50072825994534187</v>
      </c>
      <c r="AF27" s="11">
        <f>-'OddsRatio_working_3-way'!U27/(3*'OddsRatio_working_3-way'!X27^(1/3))*COS(('OddsRatio_working_3-way'!Y27)/3)</f>
        <v>0.53509334486491744</v>
      </c>
      <c r="AG27" s="11">
        <f>-'OddsRatio_working_3-way'!U27/(3*'OddsRatio_working_3-way'!X27^(1/3))*COS(('OddsRatio_working_3-way'!Y27+2*PI())/3)</f>
        <v>-0.33219344214597091</v>
      </c>
      <c r="AH27" s="11">
        <f>-'OddsRatio_working_3-way'!U27/(3*'OddsRatio_working_3-way'!X27^(1/3))*COS(('OddsRatio_working_3-way'!Y27+4*PI())/3)</f>
        <v>-0.20289990271894662</v>
      </c>
      <c r="AI27" s="11">
        <f>'OddsRatio_working_3-way'!U27/(3*'OddsRatio_working_3-way'!X27^(1/3))*SIN(('OddsRatio_working_3-way'!Y27)/3)</f>
        <v>-7.46476597926721E-2</v>
      </c>
      <c r="AJ27" s="11">
        <f>'OddsRatio_working_3-way'!U27/(3*'OddsRatio_working_3-way'!X27^(1/3))*SIN(('OddsRatio_working_3-way'!Y27+2*PI())/3)</f>
        <v>-0.42608060015266991</v>
      </c>
      <c r="AK27" s="11">
        <f>'OddsRatio_working_3-way'!U27/(3*'OddsRatio_working_3-way'!X27^(1/3))*SIN(('OddsRatio_working_3-way'!Y27+4*PI())/3)</f>
        <v>0.50072825994534198</v>
      </c>
      <c r="AL27" s="11">
        <f>'OddsRatio_working_3-way'!Z27+'OddsRatio_working_3-way'!AF27</f>
        <v>1.0701866897298347</v>
      </c>
      <c r="AM27" s="11">
        <f>'OddsRatio_working_3-way'!AA27+'OddsRatio_working_3-way'!AG27</f>
        <v>-0.66438688429194181</v>
      </c>
      <c r="AN27" s="11">
        <f>'OddsRatio_working_3-way'!AB27+'OddsRatio_working_3-way'!AH27</f>
        <v>-0.40579980543789318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1.0701866897298347</v>
      </c>
      <c r="AS27" s="11">
        <f>IF(('OddsRatio_working_3-way'!X27=0),IF(Q27&gt;0,-Q27^(1/3),(-Q27)^(1/3)),'OddsRatio_working_3-way'!AM27-'OddsRatio_working_3-way'!R27/3)</f>
        <v>-0.66438688429194181</v>
      </c>
      <c r="AT27" s="11">
        <f>IF(('OddsRatio_working_3-way'!X27=0),IF(Q27&gt;0,-Q27^(1/3),(-Q27)^(1/3)),'OddsRatio_working_3-way'!AN27-'OddsRatio_working_3-way'!R27/3)</f>
        <v>-0.40579980543789318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1.73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5.26</v>
      </c>
      <c r="D28" s="9">
        <f t="shared" si="13"/>
        <v>0.55776487308506917</v>
      </c>
      <c r="E28" s="9">
        <f t="shared" si="14"/>
        <v>0.26451694137625165</v>
      </c>
      <c r="F28" s="9">
        <f t="shared" si="15"/>
        <v>0.17771818553867902</v>
      </c>
      <c r="G28" s="9">
        <f t="shared" si="16"/>
        <v>1.0861235136022762</v>
      </c>
      <c r="H28" s="9">
        <f t="shared" si="17"/>
        <v>1.7928701649296621</v>
      </c>
      <c r="I28" s="9">
        <f t="shared" si="18"/>
        <v>3.7804761948218264</v>
      </c>
      <c r="J28" s="9">
        <f t="shared" si="19"/>
        <v>5.6268861679456972</v>
      </c>
      <c r="K28" s="11">
        <f t="shared" si="20"/>
        <v>0.5780346820809249</v>
      </c>
      <c r="L28" s="11">
        <f t="shared" si="21"/>
        <v>0.2808988764044944</v>
      </c>
      <c r="M28" s="11">
        <f t="shared" si="22"/>
        <v>0.19011406844106465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-0.24574833228832538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0.23305858555725764</v>
      </c>
      <c r="Q28" s="11">
        <f>2*'OddsRatio_working_3-way'!K28*'OddsRatio_working_3-way'!L28*'OddsRatio_working_3-way'!M28</f>
        <v>6.1737373657551692E-2</v>
      </c>
      <c r="R28" s="11">
        <f t="shared" si="23"/>
        <v>0</v>
      </c>
      <c r="S28" s="11">
        <f t="shared" si="24"/>
        <v>-0.94836283683838218</v>
      </c>
      <c r="T28" s="11">
        <f t="shared" si="25"/>
        <v>-0.25122194353334626</v>
      </c>
      <c r="U28" s="11">
        <f>'OddsRatio_working_3-way'!S28-'OddsRatio_working_3-way'!R28^2/3</f>
        <v>-0.94836283683838218</v>
      </c>
      <c r="V28" s="11">
        <f>'OddsRatio_working_3-way'!S28*'OddsRatio_working_3-way'!R28/3-2*'OddsRatio_working_3-way'!R28^3/27-'OddsRatio_working_3-way'!T28</f>
        <v>0.25122194353334626</v>
      </c>
      <c r="W28" s="11">
        <f>'OddsRatio_working_3-way'!V28^2+4*'OddsRatio_working_3-way'!U28^3/27</f>
        <v>-6.3250500304512861E-2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0.1777378443221819</v>
      </c>
      <c r="Y28" s="11">
        <f>IF('OddsRatio_working_3-way'!W28&gt;=0,IF('OddsRatio_working_3-way'!V28+SQRT('OddsRatio_working_3-way'!W28)&gt;0,0,PI()),ACOS('OddsRatio_working_3-way'!V28/(2*'OddsRatio_working_3-way'!X28)))</f>
        <v>0.78594434961212045</v>
      </c>
      <c r="Z28" s="11">
        <f>'OddsRatio_working_3-way'!X28^(1/3)*COS('OddsRatio_working_3-way'!Y28/3)</f>
        <v>0.54306175680113811</v>
      </c>
      <c r="AA28" s="11">
        <f>'OddsRatio_working_3-way'!X28^(1/3)*COS(('OddsRatio_working_3-way'!Y28+2*PI())/3)</f>
        <v>-0.39764057443795414</v>
      </c>
      <c r="AB28" s="11">
        <f>'OddsRatio_working_3-way'!X28^(1/3)*COS(('OddsRatio_working_3-way'!Y28+4*PI())/3)</f>
        <v>-0.14542118236318391</v>
      </c>
      <c r="AC28" s="11">
        <f>'OddsRatio_working_3-way'!X28^(1/3)*SIN('OddsRatio_working_3-way'!Y28/3)</f>
        <v>0.14561893390921232</v>
      </c>
      <c r="AD28" s="11">
        <f>'OddsRatio_working_3-way'!X28^(1/3)*SIN(('OddsRatio_working_3-way'!Y28+2*PI())/3)</f>
        <v>0.39749581025898617</v>
      </c>
      <c r="AE28" s="11">
        <f>'OddsRatio_working_3-way'!X28^(1/3)*SIN(('OddsRatio_working_3-way'!Y28+4*PI())/3)</f>
        <v>-0.54311474416819849</v>
      </c>
      <c r="AF28" s="11">
        <f>-'OddsRatio_working_3-way'!U28/(3*'OddsRatio_working_3-way'!X28^(1/3))*COS(('OddsRatio_working_3-way'!Y28)/3)</f>
        <v>0.54306175680113811</v>
      </c>
      <c r="AG28" s="11">
        <f>-'OddsRatio_working_3-way'!U28/(3*'OddsRatio_working_3-way'!X28^(1/3))*COS(('OddsRatio_working_3-way'!Y28+2*PI())/3)</f>
        <v>-0.39764057443795414</v>
      </c>
      <c r="AH28" s="11">
        <f>-'OddsRatio_working_3-way'!U28/(3*'OddsRatio_working_3-way'!X28^(1/3))*COS(('OddsRatio_working_3-way'!Y28+4*PI())/3)</f>
        <v>-0.14542118236318391</v>
      </c>
      <c r="AI28" s="11">
        <f>'OddsRatio_working_3-way'!U28/(3*'OddsRatio_working_3-way'!X28^(1/3))*SIN(('OddsRatio_working_3-way'!Y28)/3)</f>
        <v>-0.14561893390921232</v>
      </c>
      <c r="AJ28" s="11">
        <f>'OddsRatio_working_3-way'!U28/(3*'OddsRatio_working_3-way'!X28^(1/3))*SIN(('OddsRatio_working_3-way'!Y28+2*PI())/3)</f>
        <v>-0.39749581025898617</v>
      </c>
      <c r="AK28" s="11">
        <f>'OddsRatio_working_3-way'!U28/(3*'OddsRatio_working_3-way'!X28^(1/3))*SIN(('OddsRatio_working_3-way'!Y28+4*PI())/3)</f>
        <v>0.54311474416819849</v>
      </c>
      <c r="AL28" s="11">
        <f>'OddsRatio_working_3-way'!Z28+'OddsRatio_working_3-way'!AF28</f>
        <v>1.0861235136022762</v>
      </c>
      <c r="AM28" s="11">
        <f>'OddsRatio_working_3-way'!AA28+'OddsRatio_working_3-way'!AG28</f>
        <v>-0.79528114887590828</v>
      </c>
      <c r="AN28" s="11">
        <f>'OddsRatio_working_3-way'!AB28+'OddsRatio_working_3-way'!AH28</f>
        <v>-0.29084236472636782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1.0861235136022762</v>
      </c>
      <c r="AS28" s="11">
        <f>IF(('OddsRatio_working_3-way'!X28=0),IF(Q28&gt;0,-Q28^(1/3),(-Q28)^(1/3)),'OddsRatio_working_3-way'!AM28-'OddsRatio_working_3-way'!R28/3)</f>
        <v>-0.79528114887590828</v>
      </c>
      <c r="AT28" s="11">
        <f>IF(('OddsRatio_working_3-way'!X28=0),IF(Q28&gt;0,-Q28^(1/3),(-Q28)^(1/3)),'OddsRatio_working_3-way'!AN28-'OddsRatio_working_3-way'!R28/3)</f>
        <v>-0.29084236472636782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1.68</v>
      </c>
      <c r="B29" s="4">
        <f>IF('True_Odds_Calculator_3-way'!B30="","",'True_Odds_Calculator_3-way'!B30)</f>
        <v>3.53</v>
      </c>
      <c r="C29" s="4">
        <f>IF('True_Odds_Calculator_3-way'!C30="","",'True_Odds_Calculator_3-way'!C30)</f>
        <v>5.89</v>
      </c>
      <c r="D29" s="9">
        <f t="shared" si="13"/>
        <v>0.57499388506008675</v>
      </c>
      <c r="E29" s="9">
        <f t="shared" si="14"/>
        <v>0.26666177336233571</v>
      </c>
      <c r="F29" s="9">
        <f t="shared" si="15"/>
        <v>0.1583443415775776</v>
      </c>
      <c r="G29" s="9">
        <f t="shared" si="16"/>
        <v>1.0869837206936255</v>
      </c>
      <c r="H29" s="9">
        <f t="shared" si="17"/>
        <v>1.7391489300716654</v>
      </c>
      <c r="I29" s="9">
        <f t="shared" si="18"/>
        <v>3.7500688133548716</v>
      </c>
      <c r="J29" s="9">
        <f t="shared" si="19"/>
        <v>6.3153503941918272</v>
      </c>
      <c r="K29" s="11">
        <f t="shared" si="20"/>
        <v>0.59523809523809523</v>
      </c>
      <c r="L29" s="11">
        <f t="shared" si="21"/>
        <v>0.28328611898016998</v>
      </c>
      <c r="M29" s="11">
        <f t="shared" si="22"/>
        <v>0.16977928692699493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-0.24084576331626839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0.23189198437013669</v>
      </c>
      <c r="Q29" s="11">
        <f>2*'OddsRatio_working_3-way'!K29*'OddsRatio_working_3-way'!L29*'OddsRatio_working_3-way'!M29</f>
        <v>5.7257280091391791E-2</v>
      </c>
      <c r="R29" s="11">
        <f t="shared" si="23"/>
        <v>0</v>
      </c>
      <c r="S29" s="11">
        <f t="shared" si="24"/>
        <v>-0.96282359787922045</v>
      </c>
      <c r="T29" s="11">
        <f t="shared" si="25"/>
        <v>-0.237734221698573</v>
      </c>
      <c r="U29" s="11">
        <f>'OddsRatio_working_3-way'!S29-'OddsRatio_working_3-way'!R29^2/3</f>
        <v>-0.96282359787922045</v>
      </c>
      <c r="V29" s="11">
        <f>'OddsRatio_working_3-way'!S29*'OddsRatio_working_3-way'!R29/3-2*'OddsRatio_working_3-way'!R29^3/27-'OddsRatio_working_3-way'!T29</f>
        <v>0.237734221698573</v>
      </c>
      <c r="W29" s="11">
        <f>'OddsRatio_working_3-way'!V29^2+4*'OddsRatio_working_3-way'!U29^3/27</f>
        <v>-7.5714390547230642E-2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0.18181855702448038</v>
      </c>
      <c r="Y29" s="11">
        <f>IF('OddsRatio_working_3-way'!W29&gt;=0,IF('OddsRatio_working_3-way'!V29+SQRT('OddsRatio_working_3-way'!W29)&gt;0,0,PI()),ACOS('OddsRatio_working_3-way'!V29/(2*'OddsRatio_working_3-way'!X29)))</f>
        <v>0.85824330299617768</v>
      </c>
      <c r="Z29" s="11">
        <f>'OddsRatio_working_3-way'!X29^(1/3)*COS('OddsRatio_working_3-way'!Y29/3)</f>
        <v>0.54349186034681285</v>
      </c>
      <c r="AA29" s="11">
        <f>'OddsRatio_working_3-way'!X29^(1/3)*COS(('OddsRatio_working_3-way'!Y29+2*PI())/3)</f>
        <v>-0.41019573252926239</v>
      </c>
      <c r="AB29" s="11">
        <f>'OddsRatio_working_3-way'!X29^(1/3)*COS(('OddsRatio_working_3-way'!Y29+4*PI())/3)</f>
        <v>-0.13329612781755051</v>
      </c>
      <c r="AC29" s="11">
        <f>'OddsRatio_working_3-way'!X29^(1/3)*SIN('OddsRatio_working_3-way'!Y29/3)</f>
        <v>0.15986806131880793</v>
      </c>
      <c r="AD29" s="11">
        <f>'OddsRatio_working_3-way'!X29^(1/3)*SIN(('OddsRatio_working_3-way'!Y29+2*PI())/3)</f>
        <v>0.39074372715100031</v>
      </c>
      <c r="AE29" s="11">
        <f>'OddsRatio_working_3-way'!X29^(1/3)*SIN(('OddsRatio_working_3-way'!Y29+4*PI())/3)</f>
        <v>-0.55061178846980818</v>
      </c>
      <c r="AF29" s="11">
        <f>-'OddsRatio_working_3-way'!U29/(3*'OddsRatio_working_3-way'!X29^(1/3))*COS(('OddsRatio_working_3-way'!Y29)/3)</f>
        <v>0.54349186034681263</v>
      </c>
      <c r="AG29" s="11">
        <f>-'OddsRatio_working_3-way'!U29/(3*'OddsRatio_working_3-way'!X29^(1/3))*COS(('OddsRatio_working_3-way'!Y29+2*PI())/3)</f>
        <v>-0.41019573252926222</v>
      </c>
      <c r="AH29" s="11">
        <f>-'OddsRatio_working_3-way'!U29/(3*'OddsRatio_working_3-way'!X29^(1/3))*COS(('OddsRatio_working_3-way'!Y29+4*PI())/3)</f>
        <v>-0.13329612781755046</v>
      </c>
      <c r="AI29" s="11">
        <f>'OddsRatio_working_3-way'!U29/(3*'OddsRatio_working_3-way'!X29^(1/3))*SIN(('OddsRatio_working_3-way'!Y29)/3)</f>
        <v>-0.15986806131880785</v>
      </c>
      <c r="AJ29" s="11">
        <f>'OddsRatio_working_3-way'!U29/(3*'OddsRatio_working_3-way'!X29^(1/3))*SIN(('OddsRatio_working_3-way'!Y29+2*PI())/3)</f>
        <v>-0.39074372715100014</v>
      </c>
      <c r="AK29" s="11">
        <f>'OddsRatio_working_3-way'!U29/(3*'OddsRatio_working_3-way'!X29^(1/3))*SIN(('OddsRatio_working_3-way'!Y29+4*PI())/3)</f>
        <v>0.55061178846980796</v>
      </c>
      <c r="AL29" s="11">
        <f>'OddsRatio_working_3-way'!Z29+'OddsRatio_working_3-way'!AF29</f>
        <v>1.0869837206936255</v>
      </c>
      <c r="AM29" s="11">
        <f>'OddsRatio_working_3-way'!AA29+'OddsRatio_working_3-way'!AG29</f>
        <v>-0.82039146505852467</v>
      </c>
      <c r="AN29" s="11">
        <f>'OddsRatio_working_3-way'!AB29+'OddsRatio_working_3-way'!AH29</f>
        <v>-0.26659225563510097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1.0869837206936255</v>
      </c>
      <c r="AS29" s="11">
        <f>IF(('OddsRatio_working_3-way'!X29=0),IF(Q29&gt;0,-Q29^(1/3),(-Q29)^(1/3)),'OddsRatio_working_3-way'!AM29-'OddsRatio_working_3-way'!R29/3)</f>
        <v>-0.82039146505852467</v>
      </c>
      <c r="AT29" s="11">
        <f>IF(('OddsRatio_working_3-way'!X29=0),IF(Q29&gt;0,-Q29^(1/3),(-Q29)^(1/3)),'OddsRatio_working_3-way'!AN29-'OddsRatio_working_3-way'!R29/3)</f>
        <v>-0.26659225563510097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2.76</v>
      </c>
      <c r="B30" s="4">
        <f>IF('True_Odds_Calculator_3-way'!B31="","",'True_Odds_Calculator_3-way'!B31)</f>
        <v>3.36</v>
      </c>
      <c r="C30" s="4">
        <f>IF('True_Odds_Calculator_3-way'!C31="","",'True_Odds_Calculator_3-way'!C31)</f>
        <v>2.68</v>
      </c>
      <c r="D30" s="9">
        <f t="shared" si="13"/>
        <v>0.35097264124637706</v>
      </c>
      <c r="E30" s="9">
        <f t="shared" si="14"/>
        <v>0.28738584306436138</v>
      </c>
      <c r="F30" s="9">
        <f t="shared" si="15"/>
        <v>0.36164151568926145</v>
      </c>
      <c r="G30" s="9">
        <f t="shared" si="16"/>
        <v>1.050695984270493</v>
      </c>
      <c r="H30" s="9">
        <f t="shared" si="17"/>
        <v>2.849224932316067</v>
      </c>
      <c r="I30" s="9">
        <f t="shared" si="18"/>
        <v>3.4796425228783638</v>
      </c>
      <c r="J30" s="9">
        <f t="shared" si="19"/>
        <v>2.7651692535744283</v>
      </c>
      <c r="K30" s="11">
        <f t="shared" si="20"/>
        <v>0.3623188405797102</v>
      </c>
      <c r="L30" s="11">
        <f t="shared" si="21"/>
        <v>0.29761904761904762</v>
      </c>
      <c r="M30" s="11">
        <f t="shared" si="22"/>
        <v>0.37313432835820892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-0.28077006272982896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0.23336989998248917</v>
      </c>
      <c r="Q30" s="11">
        <f>2*'OddsRatio_working_3-way'!K30*'OddsRatio_working_3-way'!L30*'OddsRatio_working_3-way'!M30</f>
        <v>8.0472379304306632E-2</v>
      </c>
      <c r="R30" s="11">
        <f t="shared" si="23"/>
        <v>0</v>
      </c>
      <c r="S30" s="11">
        <f t="shared" si="24"/>
        <v>-0.83117800278817255</v>
      </c>
      <c r="T30" s="11">
        <f t="shared" si="25"/>
        <v>-0.28661310440971477</v>
      </c>
      <c r="U30" s="11">
        <f>'OddsRatio_working_3-way'!S30-'OddsRatio_working_3-way'!R30^2/3</f>
        <v>-0.83117800278817255</v>
      </c>
      <c r="V30" s="11">
        <f>'OddsRatio_working_3-way'!S30*'OddsRatio_working_3-way'!R30/3-2*'OddsRatio_working_3-way'!R30^3/27-'OddsRatio_working_3-way'!T30</f>
        <v>0.28661310440971477</v>
      </c>
      <c r="W30" s="11">
        <f>'OddsRatio_working_3-way'!V30^2+4*'OddsRatio_working_3-way'!U30^3/27</f>
        <v>-2.9233039875202066E-3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0.14583413147039195</v>
      </c>
      <c r="Y30" s="11">
        <f>IF('OddsRatio_working_3-way'!W30&gt;=0,IF('OddsRatio_working_3-way'!V30+SQRT('OddsRatio_working_3-way'!W30)&gt;0,0,PI()),ACOS('OddsRatio_working_3-way'!V30/(2*'OddsRatio_working_3-way'!X30)))</f>
        <v>0.18645200778735105</v>
      </c>
      <c r="Z30" s="11">
        <f>'OddsRatio_working_3-way'!X30^(1/3)*COS('OddsRatio_working_3-way'!Y30/3)</f>
        <v>0.52534799213524652</v>
      </c>
      <c r="AA30" s="11">
        <f>'OddsRatio_working_3-way'!X30^(1/3)*COS(('OddsRatio_working_3-way'!Y30+2*PI())/3)</f>
        <v>-0.29098682119408992</v>
      </c>
      <c r="AB30" s="11">
        <f>'OddsRatio_working_3-way'!X30^(1/3)*COS(('OddsRatio_working_3-way'!Y30+4*PI())/3)</f>
        <v>-0.23436117094115672</v>
      </c>
      <c r="AC30" s="11">
        <f>'OddsRatio_working_3-way'!X30^(1/3)*SIN('OddsRatio_working_3-way'!Y30/3)</f>
        <v>3.2692834416568554E-2</v>
      </c>
      <c r="AD30" s="11">
        <f>'OddsRatio_working_3-way'!X30^(1/3)*SIN(('OddsRatio_working_3-way'!Y30+2*PI())/3)</f>
        <v>0.43861828980798662</v>
      </c>
      <c r="AE30" s="11">
        <f>'OddsRatio_working_3-way'!X30^(1/3)*SIN(('OddsRatio_working_3-way'!Y30+4*PI())/3)</f>
        <v>-0.47131112422455523</v>
      </c>
      <c r="AF30" s="11">
        <f>-'OddsRatio_working_3-way'!U30/(3*'OddsRatio_working_3-way'!X30^(1/3))*COS(('OddsRatio_working_3-way'!Y30)/3)</f>
        <v>0.52534799213524652</v>
      </c>
      <c r="AG30" s="11">
        <f>-'OddsRatio_working_3-way'!U30/(3*'OddsRatio_working_3-way'!X30^(1/3))*COS(('OddsRatio_working_3-way'!Y30+2*PI())/3)</f>
        <v>-0.29098682119408992</v>
      </c>
      <c r="AH30" s="11">
        <f>-'OddsRatio_working_3-way'!U30/(3*'OddsRatio_working_3-way'!X30^(1/3))*COS(('OddsRatio_working_3-way'!Y30+4*PI())/3)</f>
        <v>-0.23436117094115672</v>
      </c>
      <c r="AI30" s="11">
        <f>'OddsRatio_working_3-way'!U30/(3*'OddsRatio_working_3-way'!X30^(1/3))*SIN(('OddsRatio_working_3-way'!Y30)/3)</f>
        <v>-3.2692834416568554E-2</v>
      </c>
      <c r="AJ30" s="11">
        <f>'OddsRatio_working_3-way'!U30/(3*'OddsRatio_working_3-way'!X30^(1/3))*SIN(('OddsRatio_working_3-way'!Y30+2*PI())/3)</f>
        <v>-0.43861828980798662</v>
      </c>
      <c r="AK30" s="11">
        <f>'OddsRatio_working_3-way'!U30/(3*'OddsRatio_working_3-way'!X30^(1/3))*SIN(('OddsRatio_working_3-way'!Y30+4*PI())/3)</f>
        <v>0.47131112422455523</v>
      </c>
      <c r="AL30" s="11">
        <f>'OddsRatio_working_3-way'!Z30+'OddsRatio_working_3-way'!AF30</f>
        <v>1.050695984270493</v>
      </c>
      <c r="AM30" s="11">
        <f>'OddsRatio_working_3-way'!AA30+'OddsRatio_working_3-way'!AG30</f>
        <v>-0.58197364238817983</v>
      </c>
      <c r="AN30" s="11">
        <f>'OddsRatio_working_3-way'!AB30+'OddsRatio_working_3-way'!AH30</f>
        <v>-0.46872234188231343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1.050695984270493</v>
      </c>
      <c r="AS30" s="11">
        <f>IF(('OddsRatio_working_3-way'!X30=0),IF(Q30&gt;0,-Q30^(1/3),(-Q30)^(1/3)),'OddsRatio_working_3-way'!AM30-'OddsRatio_working_3-way'!R30/3)</f>
        <v>-0.58197364238817983</v>
      </c>
      <c r="AT30" s="11">
        <f>IF(('OddsRatio_working_3-way'!X30=0),IF(Q30&gt;0,-Q30^(1/3),(-Q30)^(1/3)),'OddsRatio_working_3-way'!AN30-'OddsRatio_working_3-way'!R30/3)</f>
        <v>-0.46872234188231343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8.83</v>
      </c>
      <c r="B31" s="4">
        <f>IF('True_Odds_Calculator_3-way'!B32="","",'True_Odds_Calculator_3-way'!B32)</f>
        <v>5.07</v>
      </c>
      <c r="C31" s="4">
        <f>IF('True_Odds_Calculator_3-way'!C32="","",'True_Odds_Calculator_3-way'!C32)</f>
        <v>1.37</v>
      </c>
      <c r="D31" s="9">
        <f t="shared" si="13"/>
        <v>0.10458024093968164</v>
      </c>
      <c r="E31" s="9">
        <f t="shared" si="14"/>
        <v>0.18346910382451936</v>
      </c>
      <c r="F31" s="9">
        <f t="shared" si="15"/>
        <v>0.71195065523579915</v>
      </c>
      <c r="G31" s="9">
        <f t="shared" si="16"/>
        <v>1.093491152625043</v>
      </c>
      <c r="H31" s="9">
        <f t="shared" si="17"/>
        <v>9.5620357250540877</v>
      </c>
      <c r="I31" s="9">
        <f t="shared" si="18"/>
        <v>5.4505089911839262</v>
      </c>
      <c r="J31" s="9">
        <f t="shared" si="19"/>
        <v>1.4045917264712657</v>
      </c>
      <c r="K31" s="11">
        <f t="shared" si="20"/>
        <v>0.11325028312570781</v>
      </c>
      <c r="L31" s="11">
        <f t="shared" si="21"/>
        <v>0.1972386587771203</v>
      </c>
      <c r="M31" s="11">
        <f t="shared" si="22"/>
        <v>0.72992700729927007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-0.19225102558934004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0.20005772814933048</v>
      </c>
      <c r="Q31" s="11">
        <f>2*'OddsRatio_working_3-way'!K31*'OddsRatio_working_3-way'!L31*'OddsRatio_working_3-way'!M31</f>
        <v>3.260924664210766E-2</v>
      </c>
      <c r="R31" s="11">
        <f t="shared" si="23"/>
        <v>0</v>
      </c>
      <c r="S31" s="11">
        <f t="shared" si="24"/>
        <v>-1.0406068187988033</v>
      </c>
      <c r="T31" s="11">
        <f t="shared" si="25"/>
        <v>-0.1696180633738881</v>
      </c>
      <c r="U31" s="11">
        <f>'OddsRatio_working_3-way'!S31-'OddsRatio_working_3-way'!R31^2/3</f>
        <v>-1.0406068187988033</v>
      </c>
      <c r="V31" s="11">
        <f>'OddsRatio_working_3-way'!S31*'OddsRatio_working_3-way'!R31/3-2*'OddsRatio_working_3-way'!R31^3/27-'OddsRatio_working_3-way'!T31</f>
        <v>0.1696180633738881</v>
      </c>
      <c r="W31" s="11">
        <f>'OddsRatio_working_3-way'!V31^2+4*'OddsRatio_working_3-way'!U31^3/27</f>
        <v>-0.13816810587158143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0.20429047536185441</v>
      </c>
      <c r="Y31" s="11">
        <f>IF('OddsRatio_working_3-way'!W31&gt;=0,IF('OddsRatio_working_3-way'!V31+SQRT('OddsRatio_working_3-way'!W31)&gt;0,0,PI()),ACOS('OddsRatio_working_3-way'!V31/(2*'OddsRatio_working_3-way'!X31)))</f>
        <v>1.142700267581823</v>
      </c>
      <c r="Z31" s="11">
        <f>'OddsRatio_working_3-way'!X31^(1/3)*COS('OddsRatio_working_3-way'!Y31/3)</f>
        <v>0.54674557631252152</v>
      </c>
      <c r="AA31" s="11">
        <f>'OddsRatio_working_3-way'!X31^(1/3)*COS(('OddsRatio_working_3-way'!Y31+2*PI())/3)</f>
        <v>-0.46298729389545096</v>
      </c>
      <c r="AB31" s="11">
        <f>'OddsRatio_working_3-way'!X31^(1/3)*COS(('OddsRatio_working_3-way'!Y31+4*PI())/3)</f>
        <v>-8.3758282417070493E-2</v>
      </c>
      <c r="AC31" s="11">
        <f>'OddsRatio_working_3-way'!X31^(1/3)*SIN('OddsRatio_working_3-way'!Y31/3)</f>
        <v>0.21894797186155859</v>
      </c>
      <c r="AD31" s="11">
        <f>'OddsRatio_working_3-way'!X31^(1/3)*SIN(('OddsRatio_working_3-way'!Y31+2*PI())/3)</f>
        <v>0.36402157256262779</v>
      </c>
      <c r="AE31" s="11">
        <f>'OddsRatio_working_3-way'!X31^(1/3)*SIN(('OddsRatio_working_3-way'!Y31+4*PI())/3)</f>
        <v>-0.58296954442418636</v>
      </c>
      <c r="AF31" s="11">
        <f>-'OddsRatio_working_3-way'!U31/(3*'OddsRatio_working_3-way'!X31^(1/3))*COS(('OddsRatio_working_3-way'!Y31)/3)</f>
        <v>0.54674557631252141</v>
      </c>
      <c r="AG31" s="11">
        <f>-'OddsRatio_working_3-way'!U31/(3*'OddsRatio_working_3-way'!X31^(1/3))*COS(('OddsRatio_working_3-way'!Y31+2*PI())/3)</f>
        <v>-0.46298729389545085</v>
      </c>
      <c r="AH31" s="11">
        <f>-'OddsRatio_working_3-way'!U31/(3*'OddsRatio_working_3-way'!X31^(1/3))*COS(('OddsRatio_working_3-way'!Y31+4*PI())/3)</f>
        <v>-8.3758282417070479E-2</v>
      </c>
      <c r="AI31" s="11">
        <f>'OddsRatio_working_3-way'!U31/(3*'OddsRatio_working_3-way'!X31^(1/3))*SIN(('OddsRatio_working_3-way'!Y31)/3)</f>
        <v>-0.21894797186155854</v>
      </c>
      <c r="AJ31" s="11">
        <f>'OddsRatio_working_3-way'!U31/(3*'OddsRatio_working_3-way'!X31^(1/3))*SIN(('OddsRatio_working_3-way'!Y31+2*PI())/3)</f>
        <v>-0.36402157256262774</v>
      </c>
      <c r="AK31" s="11">
        <f>'OddsRatio_working_3-way'!U31/(3*'OddsRatio_working_3-way'!X31^(1/3))*SIN(('OddsRatio_working_3-way'!Y31+4*PI())/3)</f>
        <v>0.58296954442418625</v>
      </c>
      <c r="AL31" s="11">
        <f>'OddsRatio_working_3-way'!Z31+'OddsRatio_working_3-way'!AF31</f>
        <v>1.093491152625043</v>
      </c>
      <c r="AM31" s="11">
        <f>'OddsRatio_working_3-way'!AA31+'OddsRatio_working_3-way'!AG31</f>
        <v>-0.9259745877909018</v>
      </c>
      <c r="AN31" s="11">
        <f>'OddsRatio_working_3-way'!AB31+'OddsRatio_working_3-way'!AH31</f>
        <v>-0.16751656483414096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1.093491152625043</v>
      </c>
      <c r="AS31" s="11">
        <f>IF(('OddsRatio_working_3-way'!X31=0),IF(Q31&gt;0,-Q31^(1/3),(-Q31)^(1/3)),'OddsRatio_working_3-way'!AM31-'OddsRatio_working_3-way'!R31/3)</f>
        <v>-0.9259745877909018</v>
      </c>
      <c r="AT31" s="11">
        <f>IF(('OddsRatio_working_3-way'!X31=0),IF(Q31&gt;0,-Q31^(1/3),(-Q31)^(1/3)),'OddsRatio_working_3-way'!AN31-'OddsRatio_working_3-way'!R31/3)</f>
        <v>-0.16751656483414096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1.86</v>
      </c>
      <c r="B32" s="4">
        <f>IF('True_Odds_Calculator_3-way'!B33="","",'True_Odds_Calculator_3-way'!B33)</f>
        <v>3.81</v>
      </c>
      <c r="C32" s="4">
        <f>IF('True_Odds_Calculator_3-way'!C33="","",'True_Odds_Calculator_3-way'!C33)</f>
        <v>4.2300000000000004</v>
      </c>
      <c r="D32" s="9">
        <f t="shared" si="13"/>
        <v>0.52291154993091749</v>
      </c>
      <c r="E32" s="9">
        <f t="shared" si="14"/>
        <v>0.2511859950139913</v>
      </c>
      <c r="F32" s="9">
        <f t="shared" si="15"/>
        <v>0.22590245505509121</v>
      </c>
      <c r="G32" s="9">
        <f t="shared" si="16"/>
        <v>1.0608945466619062</v>
      </c>
      <c r="H32" s="9">
        <f t="shared" si="17"/>
        <v>1.9123693101292394</v>
      </c>
      <c r="I32" s="9">
        <f t="shared" si="18"/>
        <v>3.9811136761199566</v>
      </c>
      <c r="J32" s="9">
        <f t="shared" si="19"/>
        <v>4.4266893857179568</v>
      </c>
      <c r="K32" s="11">
        <f t="shared" si="20"/>
        <v>0.5376344086021505</v>
      </c>
      <c r="L32" s="11">
        <f t="shared" si="21"/>
        <v>0.26246719160104987</v>
      </c>
      <c r="M32" s="11">
        <f t="shared" si="22"/>
        <v>0.23640661938534277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-0.2603928207593742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0.23018170543827299</v>
      </c>
      <c r="Q32" s="11">
        <f>2*'OddsRatio_working_3-way'!K32*'OddsRatio_working_3-way'!L32*'OddsRatio_working_3-way'!M32</f>
        <v>6.6719334909644337E-2</v>
      </c>
      <c r="R32" s="11">
        <f t="shared" si="23"/>
        <v>0</v>
      </c>
      <c r="S32" s="11">
        <f t="shared" si="24"/>
        <v>-0.88397869329500856</v>
      </c>
      <c r="T32" s="11">
        <f t="shared" si="25"/>
        <v>-0.25622570820145174</v>
      </c>
      <c r="U32" s="11">
        <f>'OddsRatio_working_3-way'!S32-'OddsRatio_working_3-way'!R32^2/3</f>
        <v>-0.88397869329500856</v>
      </c>
      <c r="V32" s="11">
        <f>'OddsRatio_working_3-way'!S32*'OddsRatio_working_3-way'!R32/3-2*'OddsRatio_working_3-way'!R32^3/27-'OddsRatio_working_3-way'!T32</f>
        <v>0.25622570820145174</v>
      </c>
      <c r="W32" s="11">
        <f>'OddsRatio_working_3-way'!V32^2+4*'OddsRatio_working_3-way'!U32^3/27</f>
        <v>-3.6682779708007665E-2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0.15994873651528416</v>
      </c>
      <c r="Y32" s="11">
        <f>IF('OddsRatio_working_3-way'!W32&gt;=0,IF('OddsRatio_working_3-way'!V32+SQRT('OddsRatio_working_3-way'!W32)&gt;0,0,PI()),ACOS('OddsRatio_working_3-way'!V32/(2*'OddsRatio_working_3-way'!X32)))</f>
        <v>0.64189611783524836</v>
      </c>
      <c r="Z32" s="11">
        <f>'OddsRatio_working_3-way'!X32^(1/3)*COS('OddsRatio_working_3-way'!Y32/3)</f>
        <v>0.53044727333095298</v>
      </c>
      <c r="AA32" s="11">
        <f>'OddsRatio_working_3-way'!X32^(1/3)*COS(('OddsRatio_working_3-way'!Y32+2*PI())/3)</f>
        <v>-0.36504317876806286</v>
      </c>
      <c r="AB32" s="11">
        <f>'OddsRatio_working_3-way'!X32^(1/3)*COS(('OddsRatio_working_3-way'!Y32+4*PI())/3)</f>
        <v>-0.16540409456289026</v>
      </c>
      <c r="AC32" s="11">
        <f>'OddsRatio_working_3-way'!X32^(1/3)*SIN('OddsRatio_working_3-way'!Y32/3)</f>
        <v>0.11526167900662697</v>
      </c>
      <c r="AD32" s="11">
        <f>'OddsRatio_working_3-way'!X32^(1/3)*SIN(('OddsRatio_working_3-way'!Y32+2*PI())/3)</f>
        <v>0.4017499745694797</v>
      </c>
      <c r="AE32" s="11">
        <f>'OddsRatio_working_3-way'!X32^(1/3)*SIN(('OddsRatio_working_3-way'!Y32+4*PI())/3)</f>
        <v>-0.51701165357610646</v>
      </c>
      <c r="AF32" s="11">
        <f>-'OddsRatio_working_3-way'!U32/(3*'OddsRatio_working_3-way'!X32^(1/3))*COS(('OddsRatio_working_3-way'!Y32)/3)</f>
        <v>0.5304472733309531</v>
      </c>
      <c r="AG32" s="11">
        <f>-'OddsRatio_working_3-way'!U32/(3*'OddsRatio_working_3-way'!X32^(1/3))*COS(('OddsRatio_working_3-way'!Y32+2*PI())/3)</f>
        <v>-0.36504317876806291</v>
      </c>
      <c r="AH32" s="11">
        <f>-'OddsRatio_working_3-way'!U32/(3*'OddsRatio_working_3-way'!X32^(1/3))*COS(('OddsRatio_working_3-way'!Y32+4*PI())/3)</f>
        <v>-0.16540409456289032</v>
      </c>
      <c r="AI32" s="11">
        <f>'OddsRatio_working_3-way'!U32/(3*'OddsRatio_working_3-way'!X32^(1/3))*SIN(('OddsRatio_working_3-way'!Y32)/3)</f>
        <v>-0.11526167900662698</v>
      </c>
      <c r="AJ32" s="11">
        <f>'OddsRatio_working_3-way'!U32/(3*'OddsRatio_working_3-way'!X32^(1/3))*SIN(('OddsRatio_working_3-way'!Y32+2*PI())/3)</f>
        <v>-0.40174997456947981</v>
      </c>
      <c r="AK32" s="11">
        <f>'OddsRatio_working_3-way'!U32/(3*'OddsRatio_working_3-way'!X32^(1/3))*SIN(('OddsRatio_working_3-way'!Y32+4*PI())/3)</f>
        <v>0.51701165357610657</v>
      </c>
      <c r="AL32" s="11">
        <f>'OddsRatio_working_3-way'!Z32+'OddsRatio_working_3-way'!AF32</f>
        <v>1.0608945466619062</v>
      </c>
      <c r="AM32" s="11">
        <f>'OddsRatio_working_3-way'!AA32+'OddsRatio_working_3-way'!AG32</f>
        <v>-0.73008635753612583</v>
      </c>
      <c r="AN32" s="11">
        <f>'OddsRatio_working_3-way'!AB32+'OddsRatio_working_3-way'!AH32</f>
        <v>-0.33080818912578058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1.0608945466619062</v>
      </c>
      <c r="AS32" s="11">
        <f>IF(('OddsRatio_working_3-way'!X32=0),IF(Q32&gt;0,-Q32^(1/3),(-Q32)^(1/3)),'OddsRatio_working_3-way'!AM32-'OddsRatio_working_3-way'!R32/3)</f>
        <v>-0.73008635753612583</v>
      </c>
      <c r="AT32" s="11">
        <f>IF(('OddsRatio_working_3-way'!X32=0),IF(Q32&gt;0,-Q32^(1/3),(-Q32)^(1/3)),'OddsRatio_working_3-way'!AN32-'OddsRatio_working_3-way'!R32/3)</f>
        <v>-0.33080818912578058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6.02</v>
      </c>
      <c r="B33" s="4">
        <f>IF('True_Odds_Calculator_3-way'!B34="","",'True_Odds_Calculator_3-way'!B34)</f>
        <v>4.49</v>
      </c>
      <c r="C33" s="4">
        <f>IF('True_Odds_Calculator_3-way'!C34="","",'True_Odds_Calculator_3-way'!C34)</f>
        <v>1.54</v>
      </c>
      <c r="D33" s="9">
        <f t="shared" si="13"/>
        <v>0.1564609805764583</v>
      </c>
      <c r="E33" s="9">
        <f t="shared" si="14"/>
        <v>0.21060685857115199</v>
      </c>
      <c r="F33" s="9">
        <f t="shared" si="15"/>
        <v>0.63293216085238979</v>
      </c>
      <c r="G33" s="9">
        <f t="shared" si="16"/>
        <v>1.0739780654617259</v>
      </c>
      <c r="H33" s="9">
        <f t="shared" si="17"/>
        <v>6.3913698886178638</v>
      </c>
      <c r="I33" s="9">
        <f t="shared" si="18"/>
        <v>4.7481834484614245</v>
      </c>
      <c r="J33" s="9">
        <f t="shared" si="19"/>
        <v>1.5799481553493322</v>
      </c>
      <c r="K33" s="11">
        <f t="shared" si="20"/>
        <v>0.16611295681063123</v>
      </c>
      <c r="L33" s="11">
        <f t="shared" si="21"/>
        <v>0.22271714922048996</v>
      </c>
      <c r="M33" s="11">
        <f t="shared" si="22"/>
        <v>0.64935064935064934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-0.2272790214321414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0.21741275838605453</v>
      </c>
      <c r="Q33" s="11">
        <f>2*'OddsRatio_working_3-way'!K33*'OddsRatio_working_3-way'!L33*'OddsRatio_working_3-way'!M33</f>
        <v>4.8047018427857351E-2</v>
      </c>
      <c r="R33" s="11">
        <f t="shared" si="23"/>
        <v>0</v>
      </c>
      <c r="S33" s="11">
        <f t="shared" si="24"/>
        <v>-0.95658964481667907</v>
      </c>
      <c r="T33" s="11">
        <f t="shared" si="25"/>
        <v>-0.21140102647882408</v>
      </c>
      <c r="U33" s="11">
        <f>'OddsRatio_working_3-way'!S33-'OddsRatio_working_3-way'!R33^2/3</f>
        <v>-0.95658964481667907</v>
      </c>
      <c r="V33" s="11">
        <f>'OddsRatio_working_3-way'!S33*'OddsRatio_working_3-way'!R33/3-2*'OddsRatio_working_3-way'!R33^3/27-'OddsRatio_working_3-way'!T33</f>
        <v>0.21140102647882408</v>
      </c>
      <c r="W33" s="11">
        <f>'OddsRatio_working_3-way'!V33^2+4*'OddsRatio_working_3-way'!U33^3/27</f>
        <v>-8.4989681000688211E-2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0.18005559904998003</v>
      </c>
      <c r="Y33" s="11">
        <f>IF('OddsRatio_working_3-way'!W33&gt;=0,IF('OddsRatio_working_3-way'!V33+SQRT('OddsRatio_working_3-way'!W33)&gt;0,0,PI()),ACOS('OddsRatio_working_3-way'!V33/(2*'OddsRatio_working_3-way'!X33)))</f>
        <v>0.94339404420888906</v>
      </c>
      <c r="Z33" s="11">
        <f>'OddsRatio_working_3-way'!X33^(1/3)*COS('OddsRatio_working_3-way'!Y33/3)</f>
        <v>0.53698903273086296</v>
      </c>
      <c r="AA33" s="11">
        <f>'OddsRatio_working_3-way'!X33^(1/3)*COS(('OddsRatio_working_3-way'!Y33+2*PI())/3)</f>
        <v>-0.41975421109356725</v>
      </c>
      <c r="AB33" s="11">
        <f>'OddsRatio_working_3-way'!X33^(1/3)*COS(('OddsRatio_working_3-way'!Y33+4*PI())/3)</f>
        <v>-0.11723482163729572</v>
      </c>
      <c r="AC33" s="11">
        <f>'OddsRatio_working_3-way'!X33^(1/3)*SIN('OddsRatio_working_3-way'!Y33/3)</f>
        <v>0.17465965093765967</v>
      </c>
      <c r="AD33" s="11">
        <f>'OddsRatio_working_3-way'!X33^(1/3)*SIN(('OddsRatio_working_3-way'!Y33+2*PI())/3)</f>
        <v>0.37771631842973108</v>
      </c>
      <c r="AE33" s="11">
        <f>'OddsRatio_working_3-way'!X33^(1/3)*SIN(('OddsRatio_working_3-way'!Y33+4*PI())/3)</f>
        <v>-0.55237596936739064</v>
      </c>
      <c r="AF33" s="11">
        <f>-'OddsRatio_working_3-way'!U33/(3*'OddsRatio_working_3-way'!X33^(1/3))*COS(('OddsRatio_working_3-way'!Y33)/3)</f>
        <v>0.53698903273086296</v>
      </c>
      <c r="AG33" s="11">
        <f>-'OddsRatio_working_3-way'!U33/(3*'OddsRatio_working_3-way'!X33^(1/3))*COS(('OddsRatio_working_3-way'!Y33+2*PI())/3)</f>
        <v>-0.41975421109356725</v>
      </c>
      <c r="AH33" s="11">
        <f>-'OddsRatio_working_3-way'!U33/(3*'OddsRatio_working_3-way'!X33^(1/3))*COS(('OddsRatio_working_3-way'!Y33+4*PI())/3)</f>
        <v>-0.11723482163729572</v>
      </c>
      <c r="AI33" s="11">
        <f>'OddsRatio_working_3-way'!U33/(3*'OddsRatio_working_3-way'!X33^(1/3))*SIN(('OddsRatio_working_3-way'!Y33)/3)</f>
        <v>-0.17465965093765967</v>
      </c>
      <c r="AJ33" s="11">
        <f>'OddsRatio_working_3-way'!U33/(3*'OddsRatio_working_3-way'!X33^(1/3))*SIN(('OddsRatio_working_3-way'!Y33+2*PI())/3)</f>
        <v>-0.37771631842973108</v>
      </c>
      <c r="AK33" s="11">
        <f>'OddsRatio_working_3-way'!U33/(3*'OddsRatio_working_3-way'!X33^(1/3))*SIN(('OddsRatio_working_3-way'!Y33+4*PI())/3)</f>
        <v>0.55237596936739064</v>
      </c>
      <c r="AL33" s="11">
        <f>'OddsRatio_working_3-way'!Z33+'OddsRatio_working_3-way'!AF33</f>
        <v>1.0739780654617259</v>
      </c>
      <c r="AM33" s="11">
        <f>'OddsRatio_working_3-way'!AA33+'OddsRatio_working_3-way'!AG33</f>
        <v>-0.83950842218713451</v>
      </c>
      <c r="AN33" s="11">
        <f>'OddsRatio_working_3-way'!AB33+'OddsRatio_working_3-way'!AH33</f>
        <v>-0.23446964327459144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1.0739780654617259</v>
      </c>
      <c r="AS33" s="11">
        <f>IF(('OddsRatio_working_3-way'!X33=0),IF(Q33&gt;0,-Q33^(1/3),(-Q33)^(1/3)),'OddsRatio_working_3-way'!AM33-'OddsRatio_working_3-way'!R33/3)</f>
        <v>-0.83950842218713451</v>
      </c>
      <c r="AT33" s="11">
        <f>IF(('OddsRatio_working_3-way'!X33=0),IF(Q33&gt;0,-Q33^(1/3),(-Q33)^(1/3)),'OddsRatio_working_3-way'!AN33-'OddsRatio_working_3-way'!R33/3)</f>
        <v>-0.23446964327459144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2.48</v>
      </c>
      <c r="B34" s="4">
        <f>IF('True_Odds_Calculator_3-way'!B35="","",'True_Odds_Calculator_3-way'!B35)</f>
        <v>3.67</v>
      </c>
      <c r="C34" s="4">
        <f>IF('True_Odds_Calculator_3-way'!C35="","",'True_Odds_Calculator_3-way'!C35)</f>
        <v>2.85</v>
      </c>
      <c r="D34" s="9">
        <f t="shared" si="13"/>
        <v>0.39360854211248719</v>
      </c>
      <c r="E34" s="9">
        <f t="shared" si="14"/>
        <v>0.26459806432908012</v>
      </c>
      <c r="F34" s="9">
        <f t="shared" si="15"/>
        <v>0.34179339355843258</v>
      </c>
      <c r="G34" s="9">
        <f t="shared" si="16"/>
        <v>1.040942749446252</v>
      </c>
      <c r="H34" s="9">
        <f t="shared" si="17"/>
        <v>2.5405952691804528</v>
      </c>
      <c r="I34" s="9">
        <f t="shared" si="18"/>
        <v>3.7793171410214925</v>
      </c>
      <c r="J34" s="9">
        <f t="shared" si="19"/>
        <v>2.9257440864755662</v>
      </c>
      <c r="K34" s="11">
        <f t="shared" si="20"/>
        <v>0.40322580645161293</v>
      </c>
      <c r="L34" s="11">
        <f t="shared" si="21"/>
        <v>0.27247956403269757</v>
      </c>
      <c r="M34" s="11">
        <f t="shared" si="22"/>
        <v>0.35087719298245612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-0.28182667709089892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0.23130693041824921</v>
      </c>
      <c r="Q34" s="11">
        <f>2*'OddsRatio_working_3-way'!K34*'OddsRatio_working_3-way'!L34*'OddsRatio_working_3-way'!M34</f>
        <v>7.7102310139416402E-2</v>
      </c>
      <c r="R34" s="11">
        <f t="shared" si="23"/>
        <v>0</v>
      </c>
      <c r="S34" s="11">
        <f t="shared" si="24"/>
        <v>-0.82074178642657258</v>
      </c>
      <c r="T34" s="11">
        <f t="shared" si="25"/>
        <v>-0.27358059547552421</v>
      </c>
      <c r="U34" s="11">
        <f>'OddsRatio_working_3-way'!S34-'OddsRatio_working_3-way'!R34^2/3</f>
        <v>-0.82074178642657258</v>
      </c>
      <c r="V34" s="11">
        <f>'OddsRatio_working_3-way'!S34*'OddsRatio_working_3-way'!R34/3-2*'OddsRatio_working_3-way'!R34^3/27-'OddsRatio_working_3-way'!T34</f>
        <v>0.27358059547552421</v>
      </c>
      <c r="W34" s="11">
        <f>'OddsRatio_working_3-way'!V34^2+4*'OddsRatio_working_3-way'!U34^3/27</f>
        <v>-7.0596852749198746E-3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0.14309614555925529</v>
      </c>
      <c r="Y34" s="11">
        <f>IF('OddsRatio_working_3-way'!W34&gt;=0,IF('OddsRatio_working_3-way'!V34+SQRT('OddsRatio_working_3-way'!W34)&gt;0,0,PI()),ACOS('OddsRatio_working_3-way'!V34/(2*'OddsRatio_working_3-way'!X34)))</f>
        <v>0.29797557180280454</v>
      </c>
      <c r="Z34" s="11">
        <f>'OddsRatio_working_3-way'!X34^(1/3)*COS('OddsRatio_working_3-way'!Y34/3)</f>
        <v>0.52047137472312599</v>
      </c>
      <c r="AA34" s="11">
        <f>'OddsRatio_working_3-way'!X34^(1/3)*COS(('OddsRatio_working_3-way'!Y34+2*PI())/3)</f>
        <v>-0.30515347534146803</v>
      </c>
      <c r="AB34" s="11">
        <f>'OddsRatio_working_3-way'!X34^(1/3)*COS(('OddsRatio_working_3-way'!Y34+4*PI())/3)</f>
        <v>-0.21531789938165785</v>
      </c>
      <c r="AC34" s="11">
        <f>'OddsRatio_working_3-way'!X34^(1/3)*SIN('OddsRatio_working_3-way'!Y34/3)</f>
        <v>5.1866593963201493E-2</v>
      </c>
      <c r="AD34" s="11">
        <f>'OddsRatio_working_3-way'!X34^(1/3)*SIN(('OddsRatio_working_3-way'!Y34+2*PI())/3)</f>
        <v>0.42480813547123636</v>
      </c>
      <c r="AE34" s="11">
        <f>'OddsRatio_working_3-way'!X34^(1/3)*SIN(('OddsRatio_working_3-way'!Y34+4*PI())/3)</f>
        <v>-0.47667472943443778</v>
      </c>
      <c r="AF34" s="11">
        <f>-'OddsRatio_working_3-way'!U34/(3*'OddsRatio_working_3-way'!X34^(1/3))*COS(('OddsRatio_working_3-way'!Y34)/3)</f>
        <v>0.52047137472312599</v>
      </c>
      <c r="AG34" s="11">
        <f>-'OddsRatio_working_3-way'!U34/(3*'OddsRatio_working_3-way'!X34^(1/3))*COS(('OddsRatio_working_3-way'!Y34+2*PI())/3)</f>
        <v>-0.30515347534146803</v>
      </c>
      <c r="AH34" s="11">
        <f>-'OddsRatio_working_3-way'!U34/(3*'OddsRatio_working_3-way'!X34^(1/3))*COS(('OddsRatio_working_3-way'!Y34+4*PI())/3)</f>
        <v>-0.21531789938165785</v>
      </c>
      <c r="AI34" s="11">
        <f>'OddsRatio_working_3-way'!U34/(3*'OddsRatio_working_3-way'!X34^(1/3))*SIN(('OddsRatio_working_3-way'!Y34)/3)</f>
        <v>-5.1866593963201493E-2</v>
      </c>
      <c r="AJ34" s="11">
        <f>'OddsRatio_working_3-way'!U34/(3*'OddsRatio_working_3-way'!X34^(1/3))*SIN(('OddsRatio_working_3-way'!Y34+2*PI())/3)</f>
        <v>-0.42480813547123636</v>
      </c>
      <c r="AK34" s="11">
        <f>'OddsRatio_working_3-way'!U34/(3*'OddsRatio_working_3-way'!X34^(1/3))*SIN(('OddsRatio_working_3-way'!Y34+4*PI())/3)</f>
        <v>0.47667472943443778</v>
      </c>
      <c r="AL34" s="11">
        <f>'OddsRatio_working_3-way'!Z34+'OddsRatio_working_3-way'!AF34</f>
        <v>1.040942749446252</v>
      </c>
      <c r="AM34" s="11">
        <f>'OddsRatio_working_3-way'!AA34+'OddsRatio_working_3-way'!AG34</f>
        <v>-0.61030695068293606</v>
      </c>
      <c r="AN34" s="11">
        <f>'OddsRatio_working_3-way'!AB34+'OddsRatio_working_3-way'!AH34</f>
        <v>-0.4306357987633157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1.040942749446252</v>
      </c>
      <c r="AS34" s="11">
        <f>IF(('OddsRatio_working_3-way'!X34=0),IF(Q34&gt;0,-Q34^(1/3),(-Q34)^(1/3)),'OddsRatio_working_3-way'!AM34-'OddsRatio_working_3-way'!R34/3)</f>
        <v>-0.61030695068293606</v>
      </c>
      <c r="AT34" s="11">
        <f>IF(('OddsRatio_working_3-way'!X34=0),IF(Q34&gt;0,-Q34^(1/3),(-Q34)^(1/3)),'OddsRatio_working_3-way'!AN34-'OddsRatio_working_3-way'!R34/3)</f>
        <v>-0.4306357987633157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2.64</v>
      </c>
      <c r="B35" s="4">
        <f>IF('True_Odds_Calculator_3-way'!B36="","",'True_Odds_Calculator_3-way'!B36)</f>
        <v>3.45</v>
      </c>
      <c r="C35" s="4">
        <f>IF('True_Odds_Calculator_3-way'!C36="","",'True_Odds_Calculator_3-way'!C36)</f>
        <v>2.79</v>
      </c>
      <c r="D35" s="9">
        <f t="shared" si="13"/>
        <v>0.36928470283730153</v>
      </c>
      <c r="E35" s="9">
        <f t="shared" si="14"/>
        <v>0.28157176793421762</v>
      </c>
      <c r="F35" s="9">
        <f t="shared" si="15"/>
        <v>0.34914352922848074</v>
      </c>
      <c r="G35" s="9">
        <f t="shared" si="16"/>
        <v>1.0414254782694758</v>
      </c>
      <c r="H35" s="9">
        <f t="shared" si="17"/>
        <v>2.707937784361941</v>
      </c>
      <c r="I35" s="9">
        <f t="shared" si="18"/>
        <v>3.5514924217602157</v>
      </c>
      <c r="J35" s="9">
        <f t="shared" si="19"/>
        <v>2.8641516061023617</v>
      </c>
      <c r="K35" s="11">
        <f t="shared" si="20"/>
        <v>0.37878787878787878</v>
      </c>
      <c r="L35" s="11">
        <f t="shared" si="21"/>
        <v>0.28985507246376813</v>
      </c>
      <c r="M35" s="11">
        <f t="shared" si="22"/>
        <v>0.35842293906810035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-0.28303212898818308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0.23139293826530852</v>
      </c>
      <c r="Q35" s="11">
        <f>2*'OddsRatio_working_3-way'!K35*'OddsRatio_working_3-way'!L35*'OddsRatio_working_3-way'!M35</f>
        <v>7.8705081042621944E-2</v>
      </c>
      <c r="R35" s="11">
        <f t="shared" si="23"/>
        <v>0</v>
      </c>
      <c r="S35" s="11">
        <f t="shared" si="24"/>
        <v>-0.81755007494209053</v>
      </c>
      <c r="T35" s="11">
        <f t="shared" si="25"/>
        <v>-0.278078256783024</v>
      </c>
      <c r="U35" s="11">
        <f>'OddsRatio_working_3-way'!S35-'OddsRatio_working_3-way'!R35^2/3</f>
        <v>-0.81755007494209053</v>
      </c>
      <c r="V35" s="11">
        <f>'OddsRatio_working_3-way'!S35*'OddsRatio_working_3-way'!R35/3-2*'OddsRatio_working_3-way'!R35^3/27-'OddsRatio_working_3-way'!T35</f>
        <v>0.278078256783024</v>
      </c>
      <c r="W35" s="11">
        <f>'OddsRatio_working_3-way'!V35^2+4*'OddsRatio_working_3-way'!U35^3/27</f>
        <v>-3.6266700252658851E-3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0.142262246327646</v>
      </c>
      <c r="Y35" s="11">
        <f>IF('OddsRatio_working_3-way'!W35&gt;=0,IF('OddsRatio_working_3-way'!V35+SQRT('OddsRatio_working_3-way'!W35)&gt;0,0,PI()),ACOS('OddsRatio_working_3-way'!V35/(2*'OddsRatio_working_3-way'!X35)))</f>
        <v>0.21327092214010657</v>
      </c>
      <c r="Z35" s="11">
        <f>'OddsRatio_working_3-way'!X35^(1/3)*COS('OddsRatio_working_3-way'!Y35/3)</f>
        <v>0.52071273913473803</v>
      </c>
      <c r="AA35" s="11">
        <f>'OddsRatio_working_3-way'!X35^(1/3)*COS(('OddsRatio_working_3-way'!Y35+2*PI())/3)</f>
        <v>-0.29246869138659243</v>
      </c>
      <c r="AB35" s="11">
        <f>'OddsRatio_working_3-way'!X35^(1/3)*COS(('OddsRatio_working_3-way'!Y35+4*PI())/3)</f>
        <v>-0.2282440477481455</v>
      </c>
      <c r="AC35" s="11">
        <f>'OddsRatio_working_3-way'!X35^(1/3)*SIN('OddsRatio_working_3-way'!Y35/3)</f>
        <v>3.7080115293265187E-2</v>
      </c>
      <c r="AD35" s="11">
        <f>'OddsRatio_working_3-way'!X35^(1/3)*SIN(('OddsRatio_working_3-way'!Y35+2*PI())/3)</f>
        <v>0.43241040251822999</v>
      </c>
      <c r="AE35" s="11">
        <f>'OddsRatio_working_3-way'!X35^(1/3)*SIN(('OddsRatio_working_3-way'!Y35+4*PI())/3)</f>
        <v>-0.46949051781149514</v>
      </c>
      <c r="AF35" s="11">
        <f>-'OddsRatio_working_3-way'!U35/(3*'OddsRatio_working_3-way'!X35^(1/3))*COS(('OddsRatio_working_3-way'!Y35)/3)</f>
        <v>0.52071273913473792</v>
      </c>
      <c r="AG35" s="11">
        <f>-'OddsRatio_working_3-way'!U35/(3*'OddsRatio_working_3-way'!X35^(1/3))*COS(('OddsRatio_working_3-way'!Y35+2*PI())/3)</f>
        <v>-0.29246869138659232</v>
      </c>
      <c r="AH35" s="11">
        <f>-'OddsRatio_working_3-way'!U35/(3*'OddsRatio_working_3-way'!X35^(1/3))*COS(('OddsRatio_working_3-way'!Y35+4*PI())/3)</f>
        <v>-0.22824404774814544</v>
      </c>
      <c r="AI35" s="11">
        <f>'OddsRatio_working_3-way'!U35/(3*'OddsRatio_working_3-way'!X35^(1/3))*SIN(('OddsRatio_working_3-way'!Y35)/3)</f>
        <v>-3.708011529326518E-2</v>
      </c>
      <c r="AJ35" s="11">
        <f>'OddsRatio_working_3-way'!U35/(3*'OddsRatio_working_3-way'!X35^(1/3))*SIN(('OddsRatio_working_3-way'!Y35+2*PI())/3)</f>
        <v>-0.43241040251822993</v>
      </c>
      <c r="AK35" s="11">
        <f>'OddsRatio_working_3-way'!U35/(3*'OddsRatio_working_3-way'!X35^(1/3))*SIN(('OddsRatio_working_3-way'!Y35+4*PI())/3)</f>
        <v>0.46949051781149503</v>
      </c>
      <c r="AL35" s="11">
        <f>'OddsRatio_working_3-way'!Z35+'OddsRatio_working_3-way'!AF35</f>
        <v>1.0414254782694758</v>
      </c>
      <c r="AM35" s="11">
        <f>'OddsRatio_working_3-way'!AA35+'OddsRatio_working_3-way'!AG35</f>
        <v>-0.58493738277318474</v>
      </c>
      <c r="AN35" s="11">
        <f>'OddsRatio_working_3-way'!AB35+'OddsRatio_working_3-way'!AH35</f>
        <v>-0.45648809549629094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1.0414254782694758</v>
      </c>
      <c r="AS35" s="11">
        <f>IF(('OddsRatio_working_3-way'!X35=0),IF(Q35&gt;0,-Q35^(1/3),(-Q35)^(1/3)),'OddsRatio_working_3-way'!AM35-'OddsRatio_working_3-way'!R35/3)</f>
        <v>-0.58493738277318474</v>
      </c>
      <c r="AT35" s="11">
        <f>IF(('OddsRatio_working_3-way'!X35=0),IF(Q35&gt;0,-Q35^(1/3),(-Q35)^(1/3)),'OddsRatio_working_3-way'!AN35-'OddsRatio_working_3-way'!R35/3)</f>
        <v>-0.45648809549629094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2.15</v>
      </c>
      <c r="B36" s="4">
        <f>IF('True_Odds_Calculator_3-way'!B37="","",'True_Odds_Calculator_3-way'!B37)</f>
        <v>3.35</v>
      </c>
      <c r="C36" s="4">
        <f>IF('True_Odds_Calculator_3-way'!C37="","",'True_Odds_Calculator_3-way'!C37)</f>
        <v>3.76</v>
      </c>
      <c r="D36" s="9">
        <f t="shared" si="13"/>
        <v>0.45379565471335226</v>
      </c>
      <c r="E36" s="9">
        <f t="shared" si="14"/>
        <v>0.28905058917003956</v>
      </c>
      <c r="F36" s="9">
        <f t="shared" si="15"/>
        <v>0.25715375611660823</v>
      </c>
      <c r="G36" s="9">
        <f t="shared" si="16"/>
        <v>1.0466391542450439</v>
      </c>
      <c r="H36" s="9">
        <f t="shared" si="17"/>
        <v>2.2036350273818002</v>
      </c>
      <c r="I36" s="9">
        <f t="shared" si="18"/>
        <v>3.4596020124758535</v>
      </c>
      <c r="J36" s="9">
        <f t="shared" si="19"/>
        <v>3.8887240657163211</v>
      </c>
      <c r="K36" s="11">
        <f t="shared" si="20"/>
        <v>0.46511627906976744</v>
      </c>
      <c r="L36" s="11">
        <f t="shared" si="21"/>
        <v>0.29850746268656714</v>
      </c>
      <c r="M36" s="11">
        <f t="shared" si="22"/>
        <v>0.26595744680851063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-0.275425199583478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0.23115496244655004</v>
      </c>
      <c r="Q36" s="11">
        <f>2*'OddsRatio_working_3-way'!K36*'OddsRatio_working_3-way'!L36*'OddsRatio_working_3-way'!M36</f>
        <v>7.3851425701773166E-2</v>
      </c>
      <c r="R36" s="11">
        <f t="shared" si="23"/>
        <v>0</v>
      </c>
      <c r="S36" s="11">
        <f t="shared" si="24"/>
        <v>-0.83926584348898625</v>
      </c>
      <c r="T36" s="11">
        <f t="shared" si="25"/>
        <v>-0.26813605223290293</v>
      </c>
      <c r="U36" s="11">
        <f>'OddsRatio_working_3-way'!S36-'OddsRatio_working_3-way'!R36^2/3</f>
        <v>-0.83926584348898625</v>
      </c>
      <c r="V36" s="11">
        <f>'OddsRatio_working_3-way'!S36*'OddsRatio_working_3-way'!R36/3-2*'OddsRatio_working_3-way'!R36^3/27-'OddsRatio_working_3-way'!T36</f>
        <v>0.26813605223290293</v>
      </c>
      <c r="W36" s="11">
        <f>'OddsRatio_working_3-way'!V36^2+4*'OddsRatio_working_3-way'!U36^3/27</f>
        <v>-1.5681027173836695E-2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0.14796787631178832</v>
      </c>
      <c r="Y36" s="11">
        <f>IF('OddsRatio_working_3-way'!W36&gt;=0,IF('OddsRatio_working_3-way'!V36+SQRT('OddsRatio_working_3-way'!W36)&gt;0,0,PI()),ACOS('OddsRatio_working_3-way'!V36/(2*'OddsRatio_working_3-way'!X36)))</f>
        <v>0.43691423251443018</v>
      </c>
      <c r="Z36" s="11">
        <f>'OddsRatio_working_3-way'!X36^(1/3)*COS('OddsRatio_working_3-way'!Y36/3)</f>
        <v>0.52331957712252197</v>
      </c>
      <c r="AA36" s="11">
        <f>'OddsRatio_working_3-way'!X36^(1/3)*COS(('OddsRatio_working_3-way'!Y36+2*PI())/3)</f>
        <v>-0.32813479155091996</v>
      </c>
      <c r="AB36" s="11">
        <f>'OddsRatio_working_3-way'!X36^(1/3)*COS(('OddsRatio_working_3-way'!Y36+4*PI())/3)</f>
        <v>-0.19518478557160204</v>
      </c>
      <c r="AC36" s="11">
        <f>'OddsRatio_working_3-way'!X36^(1/3)*SIN('OddsRatio_working_3-way'!Y36/3)</f>
        <v>7.6758721740921521E-2</v>
      </c>
      <c r="AD36" s="11">
        <f>'OddsRatio_working_3-way'!X36^(1/3)*SIN(('OddsRatio_working_3-way'!Y36+2*PI())/3)</f>
        <v>0.41482868721537292</v>
      </c>
      <c r="AE36" s="11">
        <f>'OddsRatio_working_3-way'!X36^(1/3)*SIN(('OddsRatio_working_3-way'!Y36+4*PI())/3)</f>
        <v>-0.49158740895629449</v>
      </c>
      <c r="AF36" s="11">
        <f>-'OddsRatio_working_3-way'!U36/(3*'OddsRatio_working_3-way'!X36^(1/3))*COS(('OddsRatio_working_3-way'!Y36)/3)</f>
        <v>0.52331957712252197</v>
      </c>
      <c r="AG36" s="11">
        <f>-'OddsRatio_working_3-way'!U36/(3*'OddsRatio_working_3-way'!X36^(1/3))*COS(('OddsRatio_working_3-way'!Y36+2*PI())/3)</f>
        <v>-0.32813479155091996</v>
      </c>
      <c r="AH36" s="11">
        <f>-'OddsRatio_working_3-way'!U36/(3*'OddsRatio_working_3-way'!X36^(1/3))*COS(('OddsRatio_working_3-way'!Y36+4*PI())/3)</f>
        <v>-0.19518478557160204</v>
      </c>
      <c r="AI36" s="11">
        <f>'OddsRatio_working_3-way'!U36/(3*'OddsRatio_working_3-way'!X36^(1/3))*SIN(('OddsRatio_working_3-way'!Y36)/3)</f>
        <v>-7.6758721740921521E-2</v>
      </c>
      <c r="AJ36" s="11">
        <f>'OddsRatio_working_3-way'!U36/(3*'OddsRatio_working_3-way'!X36^(1/3))*SIN(('OddsRatio_working_3-way'!Y36+2*PI())/3)</f>
        <v>-0.41482868721537292</v>
      </c>
      <c r="AK36" s="11">
        <f>'OddsRatio_working_3-way'!U36/(3*'OddsRatio_working_3-way'!X36^(1/3))*SIN(('OddsRatio_working_3-way'!Y36+4*PI())/3)</f>
        <v>0.49158740895629449</v>
      </c>
      <c r="AL36" s="11">
        <f>'OddsRatio_working_3-way'!Z36+'OddsRatio_working_3-way'!AF36</f>
        <v>1.0466391542450439</v>
      </c>
      <c r="AM36" s="11">
        <f>'OddsRatio_working_3-way'!AA36+'OddsRatio_working_3-way'!AG36</f>
        <v>-0.65626958310183992</v>
      </c>
      <c r="AN36" s="11">
        <f>'OddsRatio_working_3-way'!AB36+'OddsRatio_working_3-way'!AH36</f>
        <v>-0.39036957114320409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1.0466391542450439</v>
      </c>
      <c r="AS36" s="11">
        <f>IF(('OddsRatio_working_3-way'!X36=0),IF(Q36&gt;0,-Q36^(1/3),(-Q36)^(1/3)),'OddsRatio_working_3-way'!AM36-'OddsRatio_working_3-way'!R36/3)</f>
        <v>-0.65626958310183992</v>
      </c>
      <c r="AT36" s="11">
        <f>IF(('OddsRatio_working_3-way'!X36=0),IF(Q36&gt;0,-Q36^(1/3),(-Q36)^(1/3)),'OddsRatio_working_3-way'!AN36-'OddsRatio_working_3-way'!R36/3)</f>
        <v>-0.39036957114320409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2.3199999999999998</v>
      </c>
      <c r="B37" s="4">
        <f>IF('True_Odds_Calculator_3-way'!B38="","",'True_Odds_Calculator_3-way'!B38)</f>
        <v>3.46</v>
      </c>
      <c r="C37" s="4">
        <f>IF('True_Odds_Calculator_3-way'!C38="","",'True_Odds_Calculator_3-way'!C38)</f>
        <v>3.25</v>
      </c>
      <c r="D37" s="9">
        <f t="shared" si="13"/>
        <v>0.42074763793976833</v>
      </c>
      <c r="E37" s="9">
        <f t="shared" si="14"/>
        <v>0.28044917774496142</v>
      </c>
      <c r="F37" s="9">
        <f t="shared" si="15"/>
        <v>0.29880318431527036</v>
      </c>
      <c r="G37" s="9">
        <f t="shared" si="16"/>
        <v>1.0429709104585558</v>
      </c>
      <c r="H37" s="9">
        <f t="shared" si="17"/>
        <v>2.3767216018052939</v>
      </c>
      <c r="I37" s="9">
        <f t="shared" si="18"/>
        <v>3.5657084397280467</v>
      </c>
      <c r="J37" s="9">
        <f t="shared" si="19"/>
        <v>3.3466845485317505</v>
      </c>
      <c r="K37" s="11">
        <f t="shared" si="20"/>
        <v>0.43103448275862072</v>
      </c>
      <c r="L37" s="11">
        <f t="shared" si="21"/>
        <v>0.28901734104046245</v>
      </c>
      <c r="M37" s="11">
        <f t="shared" si="22"/>
        <v>0.30769230769230771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-0.28005550359546771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0.23113721040769075</v>
      </c>
      <c r="Q37" s="11">
        <f>2*'OddsRatio_working_3-way'!K37*'OddsRatio_working_3-way'!L37*'OddsRatio_working_3-way'!M37</f>
        <v>7.666242467916777E-2</v>
      </c>
      <c r="R37" s="11">
        <f t="shared" si="23"/>
        <v>0</v>
      </c>
      <c r="S37" s="11">
        <f t="shared" si="24"/>
        <v>-0.82532643508253256</v>
      </c>
      <c r="T37" s="11">
        <f t="shared" si="25"/>
        <v>-0.27374011113848518</v>
      </c>
      <c r="U37" s="11">
        <f>'OddsRatio_working_3-way'!S37-'OddsRatio_working_3-way'!R37^2/3</f>
        <v>-0.82532643508253256</v>
      </c>
      <c r="V37" s="11">
        <f>'OddsRatio_working_3-way'!S37*'OddsRatio_working_3-way'!R37/3-2*'OddsRatio_working_3-way'!R37^3/27-'OddsRatio_working_3-way'!T37</f>
        <v>0.27374011113848518</v>
      </c>
      <c r="W37" s="11">
        <f>'OddsRatio_working_3-way'!V37^2+4*'OddsRatio_working_3-way'!U37^3/27</f>
        <v>-8.3526372434589991E-3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0.14429681709030279</v>
      </c>
      <c r="Y37" s="11">
        <f>IF('OddsRatio_working_3-way'!W37&gt;=0,IF('OddsRatio_working_3-way'!V37+SQRT('OddsRatio_working_3-way'!W37)&gt;0,0,PI()),ACOS('OddsRatio_working_3-way'!V37/(2*'OddsRatio_working_3-way'!X37)))</f>
        <v>0.32223069183007147</v>
      </c>
      <c r="Z37" s="11">
        <f>'OddsRatio_working_3-way'!X37^(1/3)*COS('OddsRatio_working_3-way'!Y37/3)</f>
        <v>0.52148545522927792</v>
      </c>
      <c r="AA37" s="11">
        <f>'OddsRatio_working_3-way'!X37^(1/3)*COS(('OddsRatio_working_3-way'!Y37+2*PI())/3)</f>
        <v>-0.30943871059955969</v>
      </c>
      <c r="AB37" s="11">
        <f>'OddsRatio_working_3-way'!X37^(1/3)*COS(('OddsRatio_working_3-way'!Y37+4*PI())/3)</f>
        <v>-0.21204674462971831</v>
      </c>
      <c r="AC37" s="11">
        <f>'OddsRatio_working_3-way'!X37^(1/3)*SIN('OddsRatio_working_3-way'!Y37/3)</f>
        <v>5.6229277769594771E-2</v>
      </c>
      <c r="AD37" s="11">
        <f>'OddsRatio_working_3-way'!X37^(1/3)*SIN(('OddsRatio_working_3-way'!Y37+2*PI())/3)</f>
        <v>0.42350501304784977</v>
      </c>
      <c r="AE37" s="11">
        <f>'OddsRatio_working_3-way'!X37^(1/3)*SIN(('OddsRatio_working_3-way'!Y37+4*PI())/3)</f>
        <v>-0.47973429081744456</v>
      </c>
      <c r="AF37" s="11">
        <f>-'OddsRatio_working_3-way'!U37/(3*'OddsRatio_working_3-way'!X37^(1/3))*COS(('OddsRatio_working_3-way'!Y37)/3)</f>
        <v>0.52148545522927792</v>
      </c>
      <c r="AG37" s="11">
        <f>-'OddsRatio_working_3-way'!U37/(3*'OddsRatio_working_3-way'!X37^(1/3))*COS(('OddsRatio_working_3-way'!Y37+2*PI())/3)</f>
        <v>-0.30943871059955969</v>
      </c>
      <c r="AH37" s="11">
        <f>-'OddsRatio_working_3-way'!U37/(3*'OddsRatio_working_3-way'!X37^(1/3))*COS(('OddsRatio_working_3-way'!Y37+4*PI())/3)</f>
        <v>-0.21204674462971831</v>
      </c>
      <c r="AI37" s="11">
        <f>'OddsRatio_working_3-way'!U37/(3*'OddsRatio_working_3-way'!X37^(1/3))*SIN(('OddsRatio_working_3-way'!Y37)/3)</f>
        <v>-5.6229277769594771E-2</v>
      </c>
      <c r="AJ37" s="11">
        <f>'OddsRatio_working_3-way'!U37/(3*'OddsRatio_working_3-way'!X37^(1/3))*SIN(('OddsRatio_working_3-way'!Y37+2*PI())/3)</f>
        <v>-0.42350501304784977</v>
      </c>
      <c r="AK37" s="11">
        <f>'OddsRatio_working_3-way'!U37/(3*'OddsRatio_working_3-way'!X37^(1/3))*SIN(('OddsRatio_working_3-way'!Y37+4*PI())/3)</f>
        <v>0.47973429081744456</v>
      </c>
      <c r="AL37" s="11">
        <f>'OddsRatio_working_3-way'!Z37+'OddsRatio_working_3-way'!AF37</f>
        <v>1.0429709104585558</v>
      </c>
      <c r="AM37" s="11">
        <f>'OddsRatio_working_3-way'!AA37+'OddsRatio_working_3-way'!AG37</f>
        <v>-0.61887742119911937</v>
      </c>
      <c r="AN37" s="11">
        <f>'OddsRatio_working_3-way'!AB37+'OddsRatio_working_3-way'!AH37</f>
        <v>-0.42409348925943663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1.0429709104585558</v>
      </c>
      <c r="AS37" s="11">
        <f>IF(('OddsRatio_working_3-way'!X37=0),IF(Q37&gt;0,-Q37^(1/3),(-Q37)^(1/3)),'OddsRatio_working_3-way'!AM37-'OddsRatio_working_3-way'!R37/3)</f>
        <v>-0.61887742119911937</v>
      </c>
      <c r="AT37" s="11">
        <f>IF(('OddsRatio_working_3-way'!X37=0),IF(Q37&gt;0,-Q37^(1/3),(-Q37)^(1/3)),'OddsRatio_working_3-way'!AN37-'OddsRatio_working_3-way'!R37/3)</f>
        <v>-0.42409348925943663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2.48</v>
      </c>
      <c r="B40" s="4">
        <f>IF('True_Odds_Calculator_3-way'!B39="","",'True_Odds_Calculator_3-way'!B39)</f>
        <v>3.82</v>
      </c>
      <c r="C40" s="4">
        <f>IF('True_Odds_Calculator_3-way'!C39="","",'True_Odds_Calculator_3-way'!C39)</f>
        <v>2.76</v>
      </c>
      <c r="D40" s="9">
        <f t="shared" si="13"/>
        <v>0.39331464122874643</v>
      </c>
      <c r="E40" s="9">
        <f t="shared" si="14"/>
        <v>0.25386665275069725</v>
      </c>
      <c r="F40" s="9">
        <f t="shared" si="15"/>
        <v>0.35281870602055637</v>
      </c>
      <c r="G40" s="9">
        <f t="shared" si="16"/>
        <v>1.0422254773676252</v>
      </c>
      <c r="H40" s="9">
        <f t="shared" si="17"/>
        <v>2.5424937065040853</v>
      </c>
      <c r="I40" s="9">
        <f t="shared" si="18"/>
        <v>3.9390758461767028</v>
      </c>
      <c r="J40" s="9">
        <f t="shared" si="19"/>
        <v>2.8343168401670198</v>
      </c>
      <c r="K40" s="11">
        <f t="shared" si="20"/>
        <v>0.40322580645161293</v>
      </c>
      <c r="L40" s="11">
        <f t="shared" si="21"/>
        <v>0.26178010471204188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-0.28093080634146694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0.23176534516055602</v>
      </c>
      <c r="Q40" s="11">
        <f>2*'OddsRatio_working_3-way'!K40*'OddsRatio_working_3-way'!L40*'OddsRatio_working_3-way'!M40</f>
        <v>7.6490212924275935E-2</v>
      </c>
      <c r="R40" s="11">
        <f t="shared" si="23"/>
        <v>0</v>
      </c>
      <c r="S40" s="11">
        <f t="shared" si="24"/>
        <v>-0.82499085158659646</v>
      </c>
      <c r="T40" s="11">
        <f t="shared" si="25"/>
        <v>-0.27227420844442135</v>
      </c>
      <c r="U40" s="11">
        <f>'OddsRatio_working_3-way'!S40-'OddsRatio_working_3-way'!R40^2/3</f>
        <v>-0.82499085158659646</v>
      </c>
      <c r="V40" s="11">
        <f>'OddsRatio_working_3-way'!S40*'OddsRatio_working_3-way'!R40/3-2*'OddsRatio_working_3-way'!R40^3/27-'OddsRatio_working_3-way'!T40</f>
        <v>0.27227420844442135</v>
      </c>
      <c r="W40" s="11">
        <f>'OddsRatio_working_3-way'!V40^2+4*'OddsRatio_working_3-way'!U40^3/27</f>
        <v>-9.0514880515967094E-3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0.14420881789581463</v>
      </c>
      <c r="Y40" s="11">
        <f>IF('OddsRatio_working_3-way'!W40&gt;=0,IF('OddsRatio_working_3-way'!V40+SQRT('OddsRatio_working_3-way'!W40)&gt;0,0,PI()),ACOS('OddsRatio_working_3-way'!V40/(2*'OddsRatio_working_3-way'!X40)))</f>
        <v>0.33616212912050614</v>
      </c>
      <c r="Z40" s="11">
        <f>'OddsRatio_working_3-way'!X40^(1/3)*COS('OddsRatio_working_3-way'!Y40/3)</f>
        <v>0.52111273868381269</v>
      </c>
      <c r="AA40" s="11">
        <f>'OddsRatio_working_3-way'!X40^(1/3)*COS(('OddsRatio_working_3-way'!Y40+2*PI())/3)</f>
        <v>-0.31133872929830669</v>
      </c>
      <c r="AB40" s="11">
        <f>'OddsRatio_working_3-way'!X40^(1/3)*COS(('OddsRatio_working_3-way'!Y40+4*PI())/3)</f>
        <v>-0.20977400938550592</v>
      </c>
      <c r="AC40" s="11">
        <f>'OddsRatio_working_3-way'!X40^(1/3)*SIN('OddsRatio_working_3-way'!Y40/3)</f>
        <v>5.8638418381824459E-2</v>
      </c>
      <c r="AD40" s="11">
        <f>'OddsRatio_working_3-way'!X40^(1/3)*SIN(('OddsRatio_working_3-way'!Y40+2*PI())/3)</f>
        <v>0.42197766074495136</v>
      </c>
      <c r="AE40" s="11">
        <f>'OddsRatio_working_3-way'!X40^(1/3)*SIN(('OddsRatio_working_3-way'!Y40+4*PI())/3)</f>
        <v>-0.48061607912677579</v>
      </c>
      <c r="AF40" s="11">
        <f>-'OddsRatio_working_3-way'!U40/(3*'OddsRatio_working_3-way'!X40^(1/3))*COS(('OddsRatio_working_3-way'!Y40)/3)</f>
        <v>0.52111273868381247</v>
      </c>
      <c r="AG40" s="11">
        <f>-'OddsRatio_working_3-way'!U40/(3*'OddsRatio_working_3-way'!X40^(1/3))*COS(('OddsRatio_working_3-way'!Y40+2*PI())/3)</f>
        <v>-0.31133872929830653</v>
      </c>
      <c r="AH40" s="11">
        <f>-'OddsRatio_working_3-way'!U40/(3*'OddsRatio_working_3-way'!X40^(1/3))*COS(('OddsRatio_working_3-way'!Y40+4*PI())/3)</f>
        <v>-0.20977400938550583</v>
      </c>
      <c r="AI40" s="11">
        <f>'OddsRatio_working_3-way'!U40/(3*'OddsRatio_working_3-way'!X40^(1/3))*SIN(('OddsRatio_working_3-way'!Y40)/3)</f>
        <v>-5.8638418381824431E-2</v>
      </c>
      <c r="AJ40" s="11">
        <f>'OddsRatio_working_3-way'!U40/(3*'OddsRatio_working_3-way'!X40^(1/3))*SIN(('OddsRatio_working_3-way'!Y40+2*PI())/3)</f>
        <v>-0.42197766074495119</v>
      </c>
      <c r="AK40" s="11">
        <f>'OddsRatio_working_3-way'!U40/(3*'OddsRatio_working_3-way'!X40^(1/3))*SIN(('OddsRatio_working_3-way'!Y40+4*PI())/3)</f>
        <v>0.48061607912677562</v>
      </c>
      <c r="AL40" s="11">
        <f>'OddsRatio_working_3-way'!Z40+'OddsRatio_working_3-way'!AF40</f>
        <v>1.0422254773676252</v>
      </c>
      <c r="AM40" s="11">
        <f>'OddsRatio_working_3-way'!AA40+'OddsRatio_working_3-way'!AG40</f>
        <v>-0.62267745859661328</v>
      </c>
      <c r="AN40" s="11">
        <f>'OddsRatio_working_3-way'!AB40+'OddsRatio_working_3-way'!AH40</f>
        <v>-0.41954801877101178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1.0422254773676252</v>
      </c>
      <c r="AS40" s="11">
        <f>IF(('OddsRatio_working_3-way'!X40=0),IF(Q40&gt;0,-Q40^(1/3),(-Q40)^(1/3)),'OddsRatio_working_3-way'!AM40-'OddsRatio_working_3-way'!R40/3)</f>
        <v>-0.62267745859661328</v>
      </c>
      <c r="AT40" s="11">
        <f>IF(('OddsRatio_working_3-way'!X40=0),IF(Q40&gt;0,-Q40^(1/3),(-Q40)^(1/3)),'OddsRatio_working_3-way'!AN40-'OddsRatio_working_3-way'!R40/3)</f>
        <v>-0.41954801877101178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2.0299999999999998</v>
      </c>
      <c r="B41" s="4">
        <f>IF('True_Odds_Calculator_3-way'!B40="","",'True_Odds_Calculator_3-way'!B40)</f>
        <v>3.36</v>
      </c>
      <c r="C41" s="4">
        <f>IF('True_Odds_Calculator_3-way'!C40="","",'True_Odds_Calculator_3-way'!C40)</f>
        <v>3.93</v>
      </c>
      <c r="D41" s="9">
        <f t="shared" si="13"/>
        <v>0.47523668429688881</v>
      </c>
      <c r="E41" s="9">
        <f t="shared" si="14"/>
        <v>0.28328248769138381</v>
      </c>
      <c r="F41" s="9">
        <f t="shared" si="15"/>
        <v>0.24148082801172699</v>
      </c>
      <c r="G41" s="9">
        <f t="shared" si="16"/>
        <v>1.0720530719095196</v>
      </c>
      <c r="H41" s="9">
        <f t="shared" si="17"/>
        <v>2.1042146640668045</v>
      </c>
      <c r="I41" s="9">
        <f t="shared" si="18"/>
        <v>3.5300452497064665</v>
      </c>
      <c r="J41" s="9">
        <f t="shared" si="19"/>
        <v>4.1411155006948928</v>
      </c>
      <c r="K41" s="11">
        <f t="shared" si="20"/>
        <v>0.49261083743842371</v>
      </c>
      <c r="L41" s="11">
        <f t="shared" si="21"/>
        <v>0.29761904761904762</v>
      </c>
      <c r="M41" s="11">
        <f t="shared" si="22"/>
        <v>0.2544529262086514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-0.26569842642681329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0.2357703632475189</v>
      </c>
      <c r="Q41" s="11">
        <f>2*'OddsRatio_working_3-way'!K41*'OddsRatio_working_3-way'!L41*'OddsRatio_working_3-way'!M41</f>
        <v>7.4610874445417377E-2</v>
      </c>
      <c r="R41" s="11">
        <f t="shared" si="23"/>
        <v>0</v>
      </c>
      <c r="S41" s="11">
        <f t="shared" si="24"/>
        <v>-0.88736078123692586</v>
      </c>
      <c r="T41" s="11">
        <f t="shared" si="25"/>
        <v>-0.28081037380915375</v>
      </c>
      <c r="U41" s="11">
        <f>'OddsRatio_working_3-way'!S41-'OddsRatio_working_3-way'!R41^2/3</f>
        <v>-0.88736078123692586</v>
      </c>
      <c r="V41" s="11">
        <f>'OddsRatio_working_3-way'!S41*'OddsRatio_working_3-way'!R41/3-2*'OddsRatio_working_3-way'!R41^3/27-'OddsRatio_working_3-way'!T41</f>
        <v>0.28081037380915375</v>
      </c>
      <c r="W41" s="11">
        <f>'OddsRatio_working_3-way'!V41^2+4*'OddsRatio_working_3-way'!U41^3/27</f>
        <v>-2.4659016018934707E-2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0.16086755581671167</v>
      </c>
      <c r="Y41" s="11">
        <f>IF('OddsRatio_working_3-way'!W41&gt;=0,IF('OddsRatio_working_3-way'!V41+SQRT('OddsRatio_working_3-way'!W41)&gt;0,0,PI()),ACOS('OddsRatio_working_3-way'!V41/(2*'OddsRatio_working_3-way'!X41)))</f>
        <v>0.50988651728264833</v>
      </c>
      <c r="Z41" s="11">
        <f>'OddsRatio_working_3-way'!X41^(1/3)*COS('OddsRatio_working_3-way'!Y41/3)</f>
        <v>0.5360265359547598</v>
      </c>
      <c r="AA41" s="11">
        <f>'OddsRatio_working_3-way'!X41^(1/3)*COS(('OddsRatio_working_3-way'!Y41+2*PI())/3)</f>
        <v>-0.34768044988741725</v>
      </c>
      <c r="AB41" s="11">
        <f>'OddsRatio_working_3-way'!X41^(1/3)*COS(('OddsRatio_working_3-way'!Y41+4*PI())/3)</f>
        <v>-0.18834608606734257</v>
      </c>
      <c r="AC41" s="11">
        <f>'OddsRatio_working_3-way'!X41^(1/3)*SIN('OddsRatio_working_3-way'!Y41/3)</f>
        <v>9.1991737842678042E-2</v>
      </c>
      <c r="AD41" s="11">
        <f>'OddsRatio_working_3-way'!X41^(1/3)*SIN(('OddsRatio_working_3-way'!Y41+2*PI())/3)</f>
        <v>0.41821672831805579</v>
      </c>
      <c r="AE41" s="11">
        <f>'OddsRatio_working_3-way'!X41^(1/3)*SIN(('OddsRatio_working_3-way'!Y41+4*PI())/3)</f>
        <v>-0.51020846616073368</v>
      </c>
      <c r="AF41" s="11">
        <f>-'OddsRatio_working_3-way'!U41/(3*'OddsRatio_working_3-way'!X41^(1/3))*COS(('OddsRatio_working_3-way'!Y41)/3)</f>
        <v>0.53602653595475969</v>
      </c>
      <c r="AG41" s="11">
        <f>-'OddsRatio_working_3-way'!U41/(3*'OddsRatio_working_3-way'!X41^(1/3))*COS(('OddsRatio_working_3-way'!Y41+2*PI())/3)</f>
        <v>-0.3476804498874172</v>
      </c>
      <c r="AH41" s="11">
        <f>-'OddsRatio_working_3-way'!U41/(3*'OddsRatio_working_3-way'!X41^(1/3))*COS(('OddsRatio_working_3-way'!Y41+4*PI())/3)</f>
        <v>-0.18834608606734254</v>
      </c>
      <c r="AI41" s="11">
        <f>'OddsRatio_working_3-way'!U41/(3*'OddsRatio_working_3-way'!X41^(1/3))*SIN(('OddsRatio_working_3-way'!Y41)/3)</f>
        <v>-9.1991737842678029E-2</v>
      </c>
      <c r="AJ41" s="11">
        <f>'OddsRatio_working_3-way'!U41/(3*'OddsRatio_working_3-way'!X41^(1/3))*SIN(('OddsRatio_working_3-way'!Y41+2*PI())/3)</f>
        <v>-0.41821672831805567</v>
      </c>
      <c r="AK41" s="11">
        <f>'OddsRatio_working_3-way'!U41/(3*'OddsRatio_working_3-way'!X41^(1/3))*SIN(('OddsRatio_working_3-way'!Y41+4*PI())/3)</f>
        <v>0.51020846616073356</v>
      </c>
      <c r="AL41" s="11">
        <f>'OddsRatio_working_3-way'!Z41+'OddsRatio_working_3-way'!AF41</f>
        <v>1.0720530719095196</v>
      </c>
      <c r="AM41" s="11">
        <f>'OddsRatio_working_3-way'!AA41+'OddsRatio_working_3-way'!AG41</f>
        <v>-0.6953608997748344</v>
      </c>
      <c r="AN41" s="11">
        <f>'OddsRatio_working_3-way'!AB41+'OddsRatio_working_3-way'!AH41</f>
        <v>-0.37669217213468509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1.0720530719095196</v>
      </c>
      <c r="AS41" s="11">
        <f>IF(('OddsRatio_working_3-way'!X41=0),IF(Q41&gt;0,-Q41^(1/3),(-Q41)^(1/3)),'OddsRatio_working_3-way'!AM41-'OddsRatio_working_3-way'!R41/3)</f>
        <v>-0.6953608997748344</v>
      </c>
      <c r="AT41" s="11">
        <f>IF(('OddsRatio_working_3-way'!X41=0),IF(Q41&gt;0,-Q41^(1/3),(-Q41)^(1/3)),'OddsRatio_working_3-way'!AN41-'OddsRatio_working_3-way'!R41/3)</f>
        <v>-0.37669217213468509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2.21</v>
      </c>
      <c r="B42" s="4">
        <f>IF('True_Odds_Calculator_3-way'!B41="","",'True_Odds_Calculator_3-way'!B41)</f>
        <v>3.36</v>
      </c>
      <c r="C42" s="4">
        <f>IF('True_Odds_Calculator_3-way'!C41="","",'True_Odds_Calculator_3-way'!C41)</f>
        <v>3.4</v>
      </c>
      <c r="D42" s="9">
        <f t="shared" si="13"/>
        <v>0.43588967874332912</v>
      </c>
      <c r="E42" s="9">
        <f t="shared" si="14"/>
        <v>0.28375686602995331</v>
      </c>
      <c r="F42" s="9">
        <f t="shared" si="15"/>
        <v>0.28035345522671751</v>
      </c>
      <c r="G42" s="9">
        <f t="shared" si="16"/>
        <v>1.0695524574376352</v>
      </c>
      <c r="H42" s="9">
        <f t="shared" si="17"/>
        <v>2.2941584734995382</v>
      </c>
      <c r="I42" s="9">
        <f t="shared" si="18"/>
        <v>3.5241437995528195</v>
      </c>
      <c r="J42" s="9">
        <f t="shared" si="19"/>
        <v>3.5669258978503242</v>
      </c>
      <c r="K42" s="11">
        <f t="shared" si="20"/>
        <v>0.45248868778280543</v>
      </c>
      <c r="L42" s="11">
        <f t="shared" si="21"/>
        <v>0.29761904761904762</v>
      </c>
      <c r="M42" s="11">
        <f t="shared" si="22"/>
        <v>0.29411764705882354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-0.27145518841020566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0.23646336362599341</v>
      </c>
      <c r="Q42" s="11">
        <f>2*'OddsRatio_working_3-way'!K42*'OddsRatio_working_3-way'!L42*'OddsRatio_working_3-way'!M42</f>
        <v>7.9217207244888899E-2</v>
      </c>
      <c r="R42" s="11">
        <f t="shared" si="23"/>
        <v>0</v>
      </c>
      <c r="S42" s="11">
        <f t="shared" si="24"/>
        <v>-0.87109539151141646</v>
      </c>
      <c r="T42" s="11">
        <f t="shared" si="25"/>
        <v>-0.2918242517626185</v>
      </c>
      <c r="U42" s="11">
        <f>'OddsRatio_working_3-way'!S42-'OddsRatio_working_3-way'!R42^2/3</f>
        <v>-0.87109539151141646</v>
      </c>
      <c r="V42" s="11">
        <f>'OddsRatio_working_3-way'!S42*'OddsRatio_working_3-way'!R42/3-2*'OddsRatio_working_3-way'!R42^3/27-'OddsRatio_working_3-way'!T42</f>
        <v>0.2918242517626185</v>
      </c>
      <c r="W42" s="11">
        <f>'OddsRatio_working_3-way'!V42^2+4*'OddsRatio_working_3-way'!U42^3/27</f>
        <v>-1.2763559936936703E-2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0.15646481541687643</v>
      </c>
      <c r="Y42" s="11">
        <f>IF('OddsRatio_working_3-way'!W42&gt;=0,IF('OddsRatio_working_3-way'!V42+SQRT('OddsRatio_working_3-way'!W42)&gt;0,0,PI()),ACOS('OddsRatio_working_3-way'!V42/(2*'OddsRatio_working_3-way'!X42)))</f>
        <v>0.36936852470363646</v>
      </c>
      <c r="Z42" s="11">
        <f>'OddsRatio_working_3-way'!X42^(1/3)*COS('OddsRatio_working_3-way'!Y42/3)</f>
        <v>0.53477622871881758</v>
      </c>
      <c r="AA42" s="11">
        <f>'OddsRatio_working_3-way'!X42^(1/3)*COS(('OddsRatio_working_3-way'!Y42+2*PI())/3)</f>
        <v>-0.32469986512496574</v>
      </c>
      <c r="AB42" s="11">
        <f>'OddsRatio_working_3-way'!X42^(1/3)*COS(('OddsRatio_working_3-way'!Y42+4*PI())/3)</f>
        <v>-0.21007636359385193</v>
      </c>
      <c r="AC42" s="11">
        <f>'OddsRatio_working_3-way'!X42^(1/3)*SIN('OddsRatio_working_3-way'!Y42/3)</f>
        <v>6.6177909464446211E-2</v>
      </c>
      <c r="AD42" s="11">
        <f>'OddsRatio_working_3-way'!X42^(1/3)*SIN(('OddsRatio_working_3-way'!Y42+2*PI())/3)</f>
        <v>0.43004084467831027</v>
      </c>
      <c r="AE42" s="11">
        <f>'OddsRatio_working_3-way'!X42^(1/3)*SIN(('OddsRatio_working_3-way'!Y42+4*PI())/3)</f>
        <v>-0.49621875414275635</v>
      </c>
      <c r="AF42" s="11">
        <f>-'OddsRatio_working_3-way'!U42/(3*'OddsRatio_working_3-way'!X42^(1/3))*COS(('OddsRatio_working_3-way'!Y42)/3)</f>
        <v>0.53477622871881747</v>
      </c>
      <c r="AG42" s="11">
        <f>-'OddsRatio_working_3-way'!U42/(3*'OddsRatio_working_3-way'!X42^(1/3))*COS(('OddsRatio_working_3-way'!Y42+2*PI())/3)</f>
        <v>-0.32469986512496568</v>
      </c>
      <c r="AH42" s="11">
        <f>-'OddsRatio_working_3-way'!U42/(3*'OddsRatio_working_3-way'!X42^(1/3))*COS(('OddsRatio_working_3-way'!Y42+4*PI())/3)</f>
        <v>-0.21007636359385187</v>
      </c>
      <c r="AI42" s="11">
        <f>'OddsRatio_working_3-way'!U42/(3*'OddsRatio_working_3-way'!X42^(1/3))*SIN(('OddsRatio_working_3-way'!Y42)/3)</f>
        <v>-6.6177909464446197E-2</v>
      </c>
      <c r="AJ42" s="11">
        <f>'OddsRatio_working_3-way'!U42/(3*'OddsRatio_working_3-way'!X42^(1/3))*SIN(('OddsRatio_working_3-way'!Y42+2*PI())/3)</f>
        <v>-0.43004084467831016</v>
      </c>
      <c r="AK42" s="11">
        <f>'OddsRatio_working_3-way'!U42/(3*'OddsRatio_working_3-way'!X42^(1/3))*SIN(('OddsRatio_working_3-way'!Y42+4*PI())/3)</f>
        <v>0.49621875414275624</v>
      </c>
      <c r="AL42" s="11">
        <f>'OddsRatio_working_3-way'!Z42+'OddsRatio_working_3-way'!AF42</f>
        <v>1.0695524574376352</v>
      </c>
      <c r="AM42" s="11">
        <f>'OddsRatio_working_3-way'!AA42+'OddsRatio_working_3-way'!AG42</f>
        <v>-0.64939973024993147</v>
      </c>
      <c r="AN42" s="11">
        <f>'OddsRatio_working_3-way'!AB42+'OddsRatio_working_3-way'!AH42</f>
        <v>-0.4201527271877038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1.0695524574376352</v>
      </c>
      <c r="AS42" s="11">
        <f>IF(('OddsRatio_working_3-way'!X42=0),IF(Q42&gt;0,-Q42^(1/3),(-Q42)^(1/3)),'OddsRatio_working_3-way'!AM42-'OddsRatio_working_3-way'!R42/3)</f>
        <v>-0.64939973024993147</v>
      </c>
      <c r="AT42" s="11">
        <f>IF(('OddsRatio_working_3-way'!X42=0),IF(Q42&gt;0,-Q42^(1/3),(-Q42)^(1/3)),'OddsRatio_working_3-way'!AN42-'OddsRatio_working_3-way'!R42/3)</f>
        <v>-0.4201527271877038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3.85</v>
      </c>
      <c r="B43" s="4">
        <f>IF('True_Odds_Calculator_3-way'!B42="","",'True_Odds_Calculator_3-way'!B42)</f>
        <v>3.33</v>
      </c>
      <c r="C43" s="4">
        <f>IF('True_Odds_Calculator_3-way'!C42="","",'True_Odds_Calculator_3-way'!C42)</f>
        <v>2.06</v>
      </c>
      <c r="D43" s="9">
        <f t="shared" si="13"/>
        <v>0.2464257410813166</v>
      </c>
      <c r="E43" s="9">
        <f t="shared" si="14"/>
        <v>0.28570909967338781</v>
      </c>
      <c r="F43" s="9">
        <f t="shared" si="15"/>
        <v>0.4678651592452957</v>
      </c>
      <c r="G43" s="9">
        <f t="shared" si="16"/>
        <v>1.0729886395511352</v>
      </c>
      <c r="H43" s="9">
        <f t="shared" si="17"/>
        <v>4.0580176227207359</v>
      </c>
      <c r="I43" s="9">
        <f t="shared" si="18"/>
        <v>3.5000635301541441</v>
      </c>
      <c r="J43" s="9">
        <f t="shared" si="19"/>
        <v>2.1373679579242038</v>
      </c>
      <c r="K43" s="11">
        <f t="shared" si="20"/>
        <v>0.25974025974025972</v>
      </c>
      <c r="L43" s="11">
        <f t="shared" si="21"/>
        <v>0.3003003003003003</v>
      </c>
      <c r="M43" s="11">
        <f t="shared" si="22"/>
        <v>0.4854368932038835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-0.26652285875586856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0.23627208093227511</v>
      </c>
      <c r="Q43" s="11">
        <f>2*'OddsRatio_working_3-way'!K43*'OddsRatio_working_3-way'!L43*'OddsRatio_working_3-way'!M43</f>
        <v>7.5728231068036889E-2</v>
      </c>
      <c r="R43" s="11">
        <f t="shared" si="23"/>
        <v>0</v>
      </c>
      <c r="S43" s="11">
        <f t="shared" si="24"/>
        <v>-0.88649837404264542</v>
      </c>
      <c r="T43" s="11">
        <f t="shared" si="25"/>
        <v>-0.28413409424443758</v>
      </c>
      <c r="U43" s="11">
        <f>'OddsRatio_working_3-way'!S43-'OddsRatio_working_3-way'!R43^2/3</f>
        <v>-0.88649837404264542</v>
      </c>
      <c r="V43" s="11">
        <f>'OddsRatio_working_3-way'!S43*'OddsRatio_working_3-way'!R43/3-2*'OddsRatio_working_3-way'!R43^3/27-'OddsRatio_working_3-way'!T43</f>
        <v>0.28413409424443758</v>
      </c>
      <c r="W43" s="11">
        <f>'OddsRatio_working_3-way'!V43^2+4*'OddsRatio_working_3-way'!U43^3/27</f>
        <v>-2.2479784072923933E-2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0.16063309713834731</v>
      </c>
      <c r="Y43" s="11">
        <f>IF('OddsRatio_working_3-way'!W43&gt;=0,IF('OddsRatio_working_3-way'!V43+SQRT('OddsRatio_working_3-way'!W43)&gt;0,0,PI()),ACOS('OddsRatio_working_3-way'!V43/(2*'OddsRatio_working_3-way'!X43)))</f>
        <v>0.48554759560567406</v>
      </c>
      <c r="Z43" s="11">
        <f>'OddsRatio_working_3-way'!X43^(1/3)*COS('OddsRatio_working_3-way'!Y43/3)</f>
        <v>0.53649431977556772</v>
      </c>
      <c r="AA43" s="11">
        <f>'OddsRatio_working_3-way'!X43^(1/3)*COS(('OddsRatio_working_3-way'!Y43+2*PI())/3)</f>
        <v>-0.34410872556550093</v>
      </c>
      <c r="AB43" s="11">
        <f>'OddsRatio_working_3-way'!X43^(1/3)*COS(('OddsRatio_working_3-way'!Y43+4*PI())/3)</f>
        <v>-0.1923855942100669</v>
      </c>
      <c r="AC43" s="11">
        <f>'OddsRatio_working_3-way'!X43^(1/3)*SIN('OddsRatio_working_3-way'!Y43/3)</f>
        <v>8.7597390730352914E-2</v>
      </c>
      <c r="AD43" s="11">
        <f>'OddsRatio_working_3-way'!X43^(1/3)*SIN(('OddsRatio_working_3-way'!Y43+2*PI())/3)</f>
        <v>0.42081901454651732</v>
      </c>
      <c r="AE43" s="11">
        <f>'OddsRatio_working_3-way'!X43^(1/3)*SIN(('OddsRatio_working_3-way'!Y43+4*PI())/3)</f>
        <v>-0.50841640527687015</v>
      </c>
      <c r="AF43" s="11">
        <f>-'OddsRatio_working_3-way'!U43/(3*'OddsRatio_working_3-way'!X43^(1/3))*COS(('OddsRatio_working_3-way'!Y43)/3)</f>
        <v>0.53649431977556761</v>
      </c>
      <c r="AG43" s="11">
        <f>-'OddsRatio_working_3-way'!U43/(3*'OddsRatio_working_3-way'!X43^(1/3))*COS(('OddsRatio_working_3-way'!Y43+2*PI())/3)</f>
        <v>-0.34410872556550087</v>
      </c>
      <c r="AH43" s="11">
        <f>-'OddsRatio_working_3-way'!U43/(3*'OddsRatio_working_3-way'!X43^(1/3))*COS(('OddsRatio_working_3-way'!Y43+4*PI())/3)</f>
        <v>-0.19238559421006685</v>
      </c>
      <c r="AI43" s="11">
        <f>'OddsRatio_working_3-way'!U43/(3*'OddsRatio_working_3-way'!X43^(1/3))*SIN(('OddsRatio_working_3-way'!Y43)/3)</f>
        <v>-8.75973907303529E-2</v>
      </c>
      <c r="AJ43" s="11">
        <f>'OddsRatio_working_3-way'!U43/(3*'OddsRatio_working_3-way'!X43^(1/3))*SIN(('OddsRatio_working_3-way'!Y43+2*PI())/3)</f>
        <v>-0.42081901454651721</v>
      </c>
      <c r="AK43" s="11">
        <f>'OddsRatio_working_3-way'!U43/(3*'OddsRatio_working_3-way'!X43^(1/3))*SIN(('OddsRatio_working_3-way'!Y43+4*PI())/3)</f>
        <v>0.50841640527687004</v>
      </c>
      <c r="AL43" s="11">
        <f>'OddsRatio_working_3-way'!Z43+'OddsRatio_working_3-way'!AF43</f>
        <v>1.0729886395511352</v>
      </c>
      <c r="AM43" s="11">
        <f>'OddsRatio_working_3-way'!AA43+'OddsRatio_working_3-way'!AG43</f>
        <v>-0.68821745113100175</v>
      </c>
      <c r="AN43" s="11">
        <f>'OddsRatio_working_3-way'!AB43+'OddsRatio_working_3-way'!AH43</f>
        <v>-0.38477118842013375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1.0729886395511352</v>
      </c>
      <c r="AS43" s="11">
        <f>IF(('OddsRatio_working_3-way'!X43=0),IF(Q43&gt;0,-Q43^(1/3),(-Q43)^(1/3)),'OddsRatio_working_3-way'!AM43-'OddsRatio_working_3-way'!R43/3)</f>
        <v>-0.68821745113100175</v>
      </c>
      <c r="AT43" s="11">
        <f>IF(('OddsRatio_working_3-way'!X43=0),IF(Q43&gt;0,-Q43^(1/3),(-Q43)^(1/3)),'OddsRatio_working_3-way'!AN43-'OddsRatio_working_3-way'!R43/3)</f>
        <v>-0.38477118842013375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2.2000000000000002</v>
      </c>
      <c r="B44" s="4">
        <f>IF('True_Odds_Calculator_3-way'!B43="","",'True_Odds_Calculator_3-way'!B43)</f>
        <v>3.05</v>
      </c>
      <c r="C44" s="4">
        <f>IF('True_Odds_Calculator_3-way'!C43="","",'True_Odds_Calculator_3-way'!C43)</f>
        <v>3.81</v>
      </c>
      <c r="D44" s="9">
        <f t="shared" si="13"/>
        <v>0.43762098164535379</v>
      </c>
      <c r="E44" s="9">
        <f t="shared" si="14"/>
        <v>0.31295485169362958</v>
      </c>
      <c r="F44" s="9">
        <f t="shared" si="15"/>
        <v>0.24942416666101666</v>
      </c>
      <c r="G44" s="9">
        <f t="shared" si="16"/>
        <v>1.0709019942329832</v>
      </c>
      <c r="H44" s="9">
        <f t="shared" si="17"/>
        <v>2.2850823930795801</v>
      </c>
      <c r="I44" s="9">
        <f t="shared" si="18"/>
        <v>3.1953490881776152</v>
      </c>
      <c r="J44" s="9">
        <f t="shared" si="19"/>
        <v>4.0092346037946829</v>
      </c>
      <c r="K44" s="11">
        <f t="shared" si="20"/>
        <v>0.45454545454545453</v>
      </c>
      <c r="L44" s="11">
        <f t="shared" si="21"/>
        <v>0.32786885245901642</v>
      </c>
      <c r="M44" s="11">
        <f t="shared" si="22"/>
        <v>0.26246719160104987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-0.27039205792271492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0.23704190478425669</v>
      </c>
      <c r="Q44" s="11">
        <f>2*'OddsRatio_working_3-way'!K44*'OddsRatio_working_3-way'!L44*'OddsRatio_working_3-way'!M44</f>
        <v>7.82316517439791E-2</v>
      </c>
      <c r="R44" s="11">
        <f t="shared" si="23"/>
        <v>0</v>
      </c>
      <c r="S44" s="11">
        <f t="shared" si="24"/>
        <v>-0.87666001215172307</v>
      </c>
      <c r="T44" s="11">
        <f t="shared" si="25"/>
        <v>-0.28932673668373698</v>
      </c>
      <c r="U44" s="11">
        <f>'OddsRatio_working_3-way'!S44-'OddsRatio_working_3-way'!R44^2/3</f>
        <v>-0.87666001215172307</v>
      </c>
      <c r="V44" s="11">
        <f>'OddsRatio_working_3-way'!S44*'OddsRatio_working_3-way'!R44/3-2*'OddsRatio_working_3-way'!R44^3/27-'OddsRatio_working_3-way'!T44</f>
        <v>0.28932673668373698</v>
      </c>
      <c r="W44" s="11">
        <f>'OddsRatio_working_3-way'!V44^2+4*'OddsRatio_working_3-way'!U44^3/27</f>
        <v>-1.6103662186796999E-2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0.15796647013437493</v>
      </c>
      <c r="Y44" s="11">
        <f>IF('OddsRatio_working_3-way'!W44&gt;=0,IF('OddsRatio_working_3-way'!V44+SQRT('OddsRatio_working_3-way'!W44)&gt;0,0,PI()),ACOS('OddsRatio_working_3-way'!V44/(2*'OddsRatio_working_3-way'!X44)))</f>
        <v>0.41333769208993121</v>
      </c>
      <c r="Z44" s="11">
        <f>'OddsRatio_working_3-way'!X44^(1/3)*COS('OddsRatio_working_3-way'!Y44/3)</f>
        <v>0.53545099711649158</v>
      </c>
      <c r="AA44" s="11">
        <f>'OddsRatio_working_3-way'!X44^(1/3)*COS(('OddsRatio_working_3-way'!Y44+2*PI())/3)</f>
        <v>-0.33202305141328786</v>
      </c>
      <c r="AB44" s="11">
        <f>'OddsRatio_working_3-way'!X44^(1/3)*COS(('OddsRatio_working_3-way'!Y44+4*PI())/3)</f>
        <v>-0.20342794570320386</v>
      </c>
      <c r="AC44" s="11">
        <f>'OddsRatio_working_3-way'!X44^(1/3)*SIN('OddsRatio_working_3-way'!Y44/3)</f>
        <v>7.4244418898185352E-2</v>
      </c>
      <c r="AD44" s="11">
        <f>'OddsRatio_working_3-way'!X44^(1/3)*SIN(('OddsRatio_working_3-way'!Y44+2*PI())/3)</f>
        <v>0.4265919565354972</v>
      </c>
      <c r="AE44" s="11">
        <f>'OddsRatio_working_3-way'!X44^(1/3)*SIN(('OddsRatio_working_3-way'!Y44+4*PI())/3)</f>
        <v>-0.50083637543368253</v>
      </c>
      <c r="AF44" s="11">
        <f>-'OddsRatio_working_3-way'!U44/(3*'OddsRatio_working_3-way'!X44^(1/3))*COS(('OddsRatio_working_3-way'!Y44)/3)</f>
        <v>0.53545099711649169</v>
      </c>
      <c r="AG44" s="11">
        <f>-'OddsRatio_working_3-way'!U44/(3*'OddsRatio_working_3-way'!X44^(1/3))*COS(('OddsRatio_working_3-way'!Y44+2*PI())/3)</f>
        <v>-0.33202305141328792</v>
      </c>
      <c r="AH44" s="11">
        <f>-'OddsRatio_working_3-way'!U44/(3*'OddsRatio_working_3-way'!X44^(1/3))*COS(('OddsRatio_working_3-way'!Y44+4*PI())/3)</f>
        <v>-0.20342794570320391</v>
      </c>
      <c r="AI44" s="11">
        <f>'OddsRatio_working_3-way'!U44/(3*'OddsRatio_working_3-way'!X44^(1/3))*SIN(('OddsRatio_working_3-way'!Y44)/3)</f>
        <v>-7.4244418898185366E-2</v>
      </c>
      <c r="AJ44" s="11">
        <f>'OddsRatio_working_3-way'!U44/(3*'OddsRatio_working_3-way'!X44^(1/3))*SIN(('OddsRatio_working_3-way'!Y44+2*PI())/3)</f>
        <v>-0.42659195653549731</v>
      </c>
      <c r="AK44" s="11">
        <f>'OddsRatio_working_3-way'!U44/(3*'OddsRatio_working_3-way'!X44^(1/3))*SIN(('OddsRatio_working_3-way'!Y44+4*PI())/3)</f>
        <v>0.50083637543368265</v>
      </c>
      <c r="AL44" s="11">
        <f>'OddsRatio_working_3-way'!Z44+'OddsRatio_working_3-way'!AF44</f>
        <v>1.0709019942329832</v>
      </c>
      <c r="AM44" s="11">
        <f>'OddsRatio_working_3-way'!AA44+'OddsRatio_working_3-way'!AG44</f>
        <v>-0.66404610282657583</v>
      </c>
      <c r="AN44" s="11">
        <f>'OddsRatio_working_3-way'!AB44+'OddsRatio_working_3-way'!AH44</f>
        <v>-0.40685589140640777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1.0709019942329832</v>
      </c>
      <c r="AS44" s="11">
        <f>IF(('OddsRatio_working_3-way'!X44=0),IF(Q44&gt;0,-Q44^(1/3),(-Q44)^(1/3)),'OddsRatio_working_3-way'!AM44-'OddsRatio_working_3-way'!R44/3)</f>
        <v>-0.66404610282657583</v>
      </c>
      <c r="AT44" s="11">
        <f>IF(('OddsRatio_working_3-way'!X44=0),IF(Q44&gt;0,-Q44^(1/3),(-Q44)^(1/3)),'OddsRatio_working_3-way'!AN44-'OddsRatio_working_3-way'!R44/3)</f>
        <v>-0.40685589140640777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1.67</v>
      </c>
      <c r="B45" s="4">
        <f>IF('True_Odds_Calculator_3-way'!B44="","",'True_Odds_Calculator_3-way'!B44)</f>
        <v>4.28</v>
      </c>
      <c r="C45" s="4">
        <f>IF('True_Odds_Calculator_3-way'!C44="","",'True_Odds_Calculator_3-way'!C44)</f>
        <v>5.07</v>
      </c>
      <c r="D45" s="9">
        <f t="shared" si="13"/>
        <v>0.58631378573552706</v>
      </c>
      <c r="E45" s="9">
        <f t="shared" si="14"/>
        <v>0.22451021169969959</v>
      </c>
      <c r="F45" s="9">
        <f t="shared" si="15"/>
        <v>0.18917600256477338</v>
      </c>
      <c r="G45" s="9">
        <f t="shared" si="16"/>
        <v>1.0530915797381768</v>
      </c>
      <c r="H45" s="9">
        <f t="shared" si="17"/>
        <v>1.7055713584245782</v>
      </c>
      <c r="I45" s="9">
        <f t="shared" si="18"/>
        <v>4.4541403815412197</v>
      </c>
      <c r="J45" s="9">
        <f t="shared" si="19"/>
        <v>5.2860827295343791</v>
      </c>
      <c r="K45" s="11">
        <f t="shared" si="20"/>
        <v>0.5988023952095809</v>
      </c>
      <c r="L45" s="11">
        <f t="shared" si="21"/>
        <v>0.23364485981308411</v>
      </c>
      <c r="M45" s="11">
        <f t="shared" si="22"/>
        <v>0.1972386587771203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-0.24681687887842063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0.22131261449892337</v>
      </c>
      <c r="Q45" s="11">
        <f>2*'OddsRatio_working_3-way'!K45*'OddsRatio_working_3-way'!L45*'OddsRatio_working_3-way'!M45</f>
        <v>5.5190178179282637E-2</v>
      </c>
      <c r="R45" s="11">
        <f t="shared" si="23"/>
        <v>0</v>
      </c>
      <c r="S45" s="11">
        <f t="shared" si="24"/>
        <v>-0.89666725997268448</v>
      </c>
      <c r="T45" s="11">
        <f t="shared" si="25"/>
        <v>-0.2236077955044101</v>
      </c>
      <c r="U45" s="11">
        <f>'OddsRatio_working_3-way'!S45-'OddsRatio_working_3-way'!R45^2/3</f>
        <v>-0.89666725997268448</v>
      </c>
      <c r="V45" s="11">
        <f>'OddsRatio_working_3-way'!S45*'OddsRatio_working_3-way'!R45/3-2*'OddsRatio_working_3-way'!R45^3/27-'OddsRatio_working_3-way'!T45</f>
        <v>0.2236077955044101</v>
      </c>
      <c r="W45" s="11">
        <f>'OddsRatio_working_3-way'!V45^2+4*'OddsRatio_working_3-way'!U45^3/27</f>
        <v>-5.6804204758221136E-2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0.16340490427811769</v>
      </c>
      <c r="Y45" s="11">
        <f>IF('OddsRatio_working_3-way'!W45&gt;=0,IF('OddsRatio_working_3-way'!V45+SQRT('OddsRatio_working_3-way'!W45)&gt;0,0,PI()),ACOS('OddsRatio_working_3-way'!V45/(2*'OddsRatio_working_3-way'!X45)))</f>
        <v>0.81727116038657943</v>
      </c>
      <c r="Z45" s="11">
        <f>'OddsRatio_working_3-way'!X45^(1/3)*COS('OddsRatio_working_3-way'!Y45/3)</f>
        <v>0.5265457898690884</v>
      </c>
      <c r="AA45" s="11">
        <f>'OddsRatio_working_3-way'!X45^(1/3)*COS(('OddsRatio_working_3-way'!Y45+2*PI())/3)</f>
        <v>-0.39066584360724121</v>
      </c>
      <c r="AB45" s="11">
        <f>'OddsRatio_working_3-way'!X45^(1/3)*COS(('OddsRatio_working_3-way'!Y45+4*PI())/3)</f>
        <v>-0.1358799462618476</v>
      </c>
      <c r="AC45" s="11">
        <f>'OddsRatio_working_3-way'!X45^(1/3)*SIN('OddsRatio_working_3-way'!Y45/3)</f>
        <v>0.14710070641808359</v>
      </c>
      <c r="AD45" s="11">
        <f>'OddsRatio_working_3-way'!X45^(1/3)*SIN(('OddsRatio_working_3-way'!Y45+2*PI())/3)</f>
        <v>0.38245167707333172</v>
      </c>
      <c r="AE45" s="11">
        <f>'OddsRatio_working_3-way'!X45^(1/3)*SIN(('OddsRatio_working_3-way'!Y45+4*PI())/3)</f>
        <v>-0.5295523834914152</v>
      </c>
      <c r="AF45" s="11">
        <f>-'OddsRatio_working_3-way'!U45/(3*'OddsRatio_working_3-way'!X45^(1/3))*COS(('OddsRatio_working_3-way'!Y45)/3)</f>
        <v>0.52654578986908851</v>
      </c>
      <c r="AG45" s="11">
        <f>-'OddsRatio_working_3-way'!U45/(3*'OddsRatio_working_3-way'!X45^(1/3))*COS(('OddsRatio_working_3-way'!Y45+2*PI())/3)</f>
        <v>-0.39066584360724127</v>
      </c>
      <c r="AH45" s="11">
        <f>-'OddsRatio_working_3-way'!U45/(3*'OddsRatio_working_3-way'!X45^(1/3))*COS(('OddsRatio_working_3-way'!Y45+4*PI())/3)</f>
        <v>-0.13587994626184763</v>
      </c>
      <c r="AI45" s="11">
        <f>'OddsRatio_working_3-way'!U45/(3*'OddsRatio_working_3-way'!X45^(1/3))*SIN(('OddsRatio_working_3-way'!Y45)/3)</f>
        <v>-0.14710070641808362</v>
      </c>
      <c r="AJ45" s="11">
        <f>'OddsRatio_working_3-way'!U45/(3*'OddsRatio_working_3-way'!X45^(1/3))*SIN(('OddsRatio_working_3-way'!Y45+2*PI())/3)</f>
        <v>-0.38245167707333183</v>
      </c>
      <c r="AK45" s="11">
        <f>'OddsRatio_working_3-way'!U45/(3*'OddsRatio_working_3-way'!X45^(1/3))*SIN(('OddsRatio_working_3-way'!Y45+4*PI())/3)</f>
        <v>0.52955238349141531</v>
      </c>
      <c r="AL45" s="11">
        <f>'OddsRatio_working_3-way'!Z45+'OddsRatio_working_3-way'!AF45</f>
        <v>1.0530915797381768</v>
      </c>
      <c r="AM45" s="11">
        <f>'OddsRatio_working_3-way'!AA45+'OddsRatio_working_3-way'!AG45</f>
        <v>-0.78133168721448243</v>
      </c>
      <c r="AN45" s="11">
        <f>'OddsRatio_working_3-way'!AB45+'OddsRatio_working_3-way'!AH45</f>
        <v>-0.27175989252369526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1.0530915797381768</v>
      </c>
      <c r="AS45" s="11">
        <f>IF(('OddsRatio_working_3-way'!X45=0),IF(Q45&gt;0,-Q45^(1/3),(-Q45)^(1/3)),'OddsRatio_working_3-way'!AM45-'OddsRatio_working_3-way'!R45/3)</f>
        <v>-0.78133168721448243</v>
      </c>
      <c r="AT45" s="11">
        <f>IF(('OddsRatio_working_3-way'!X45=0),IF(Q45&gt;0,-Q45^(1/3),(-Q45)^(1/3)),'OddsRatio_working_3-way'!AN45-'OddsRatio_working_3-way'!R45/3)</f>
        <v>-0.27175989252369526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1.35</v>
      </c>
      <c r="B46" s="4">
        <f>IF('True_Odds_Calculator_3-way'!B45="","",'True_Odds_Calculator_3-way'!B45)</f>
        <v>5.64</v>
      </c>
      <c r="C46" s="4">
        <f>IF('True_Odds_Calculator_3-way'!C45="","",'True_Odds_Calculator_3-way'!C45)</f>
        <v>8.7899999999999991</v>
      </c>
      <c r="D46" s="9">
        <f t="shared" si="13"/>
        <v>0.72648001590447653</v>
      </c>
      <c r="E46" s="9">
        <f t="shared" si="14"/>
        <v>0.16690815506644363</v>
      </c>
      <c r="F46" s="9">
        <f t="shared" si="15"/>
        <v>0.10661182902907988</v>
      </c>
      <c r="G46" s="9">
        <f t="shared" si="16"/>
        <v>1.075715300814426</v>
      </c>
      <c r="H46" s="9">
        <f t="shared" si="17"/>
        <v>1.376500355285049</v>
      </c>
      <c r="I46" s="9">
        <f t="shared" si="18"/>
        <v>5.9913189957789363</v>
      </c>
      <c r="J46" s="9">
        <f t="shared" si="19"/>
        <v>9.3798221933443795</v>
      </c>
      <c r="K46" s="11">
        <f t="shared" si="20"/>
        <v>0.7407407407407407</v>
      </c>
      <c r="L46" s="11">
        <f t="shared" si="21"/>
        <v>0.1773049645390071</v>
      </c>
      <c r="M46" s="11">
        <f t="shared" si="22"/>
        <v>0.11376564277588169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-0.18902608302232315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0.19095415217701181</v>
      </c>
      <c r="Q46" s="11">
        <f>2*'OddsRatio_working_3-way'!K46*'OddsRatio_working_3-way'!L46*'OddsRatio_working_3-way'!M46</f>
        <v>2.9883278900940818E-2</v>
      </c>
      <c r="R46" s="11">
        <f t="shared" si="23"/>
        <v>0</v>
      </c>
      <c r="S46" s="11">
        <f t="shared" si="24"/>
        <v>-1.0102000164414398</v>
      </c>
      <c r="T46" s="11">
        <f t="shared" si="25"/>
        <v>-0.15809076939615646</v>
      </c>
      <c r="U46" s="11">
        <f>'OddsRatio_working_3-way'!S46-'OddsRatio_working_3-way'!R46^2/3</f>
        <v>-1.0102000164414398</v>
      </c>
      <c r="V46" s="11">
        <f>'OddsRatio_working_3-way'!S46*'OddsRatio_working_3-way'!R46/3-2*'OddsRatio_working_3-way'!R46^3/27-'OddsRatio_working_3-way'!T46</f>
        <v>0.15809076939615646</v>
      </c>
      <c r="W46" s="11">
        <f>'OddsRatio_working_3-way'!V46^2+4*'OddsRatio_working_3-way'!U46^3/27</f>
        <v>-0.1277351947863487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0.19540207659760006</v>
      </c>
      <c r="Y46" s="11">
        <f>IF('OddsRatio_working_3-way'!W46&gt;=0,IF('OddsRatio_working_3-way'!V46+SQRT('OddsRatio_working_3-way'!W46)&gt;0,0,PI()),ACOS('OddsRatio_working_3-way'!V46/(2*'OddsRatio_working_3-way'!X46)))</f>
        <v>1.1543349374327685</v>
      </c>
      <c r="Z46" s="11">
        <f>'OddsRatio_working_3-way'!X46^(1/3)*COS('OddsRatio_working_3-way'!Y46/3)</f>
        <v>0.53785765040721301</v>
      </c>
      <c r="AA46" s="11">
        <f>'OddsRatio_working_3-way'!X46^(1/3)*COS(('OddsRatio_working_3-way'!Y46+2*PI())/3)</f>
        <v>-0.45756038415964156</v>
      </c>
      <c r="AB46" s="11">
        <f>'OddsRatio_working_3-way'!X46^(1/3)*COS(('OddsRatio_working_3-way'!Y46+4*PI())/3)</f>
        <v>-8.0297266247571566E-2</v>
      </c>
      <c r="AC46" s="11">
        <f>'OddsRatio_working_3-way'!X46^(1/3)*SIN('OddsRatio_working_3-way'!Y46/3)</f>
        <v>0.21781296268185138</v>
      </c>
      <c r="AD46" s="11">
        <f>'OddsRatio_working_3-way'!X46^(1/3)*SIN(('OddsRatio_working_3-way'!Y46+2*PI())/3)</f>
        <v>0.35689190753153049</v>
      </c>
      <c r="AE46" s="11">
        <f>'OddsRatio_working_3-way'!X46^(1/3)*SIN(('OddsRatio_working_3-way'!Y46+4*PI())/3)</f>
        <v>-0.57470487021338168</v>
      </c>
      <c r="AF46" s="11">
        <f>-'OddsRatio_working_3-way'!U46/(3*'OddsRatio_working_3-way'!X46^(1/3))*COS(('OddsRatio_working_3-way'!Y46)/3)</f>
        <v>0.53785765040721301</v>
      </c>
      <c r="AG46" s="11">
        <f>-'OddsRatio_working_3-way'!U46/(3*'OddsRatio_working_3-way'!X46^(1/3))*COS(('OddsRatio_working_3-way'!Y46+2*PI())/3)</f>
        <v>-0.45756038415964156</v>
      </c>
      <c r="AH46" s="11">
        <f>-'OddsRatio_working_3-way'!U46/(3*'OddsRatio_working_3-way'!X46^(1/3))*COS(('OddsRatio_working_3-way'!Y46+4*PI())/3)</f>
        <v>-8.0297266247571566E-2</v>
      </c>
      <c r="AI46" s="11">
        <f>'OddsRatio_working_3-way'!U46/(3*'OddsRatio_working_3-way'!X46^(1/3))*SIN(('OddsRatio_working_3-way'!Y46)/3)</f>
        <v>-0.21781296268185138</v>
      </c>
      <c r="AJ46" s="11">
        <f>'OddsRatio_working_3-way'!U46/(3*'OddsRatio_working_3-way'!X46^(1/3))*SIN(('OddsRatio_working_3-way'!Y46+2*PI())/3)</f>
        <v>-0.35689190753153049</v>
      </c>
      <c r="AK46" s="11">
        <f>'OddsRatio_working_3-way'!U46/(3*'OddsRatio_working_3-way'!X46^(1/3))*SIN(('OddsRatio_working_3-way'!Y46+4*PI())/3)</f>
        <v>0.57470487021338168</v>
      </c>
      <c r="AL46" s="11">
        <f>'OddsRatio_working_3-way'!Z46+'OddsRatio_working_3-way'!AF46</f>
        <v>1.075715300814426</v>
      </c>
      <c r="AM46" s="11">
        <f>'OddsRatio_working_3-way'!AA46+'OddsRatio_working_3-way'!AG46</f>
        <v>-0.91512076831928313</v>
      </c>
      <c r="AN46" s="11">
        <f>'OddsRatio_working_3-way'!AB46+'OddsRatio_working_3-way'!AH46</f>
        <v>-0.16059453249514313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1.075715300814426</v>
      </c>
      <c r="AS46" s="11">
        <f>IF(('OddsRatio_working_3-way'!X46=0),IF(Q46&gt;0,-Q46^(1/3),(-Q46)^(1/3)),'OddsRatio_working_3-way'!AM46-'OddsRatio_working_3-way'!R46/3)</f>
        <v>-0.91512076831928313</v>
      </c>
      <c r="AT46" s="11">
        <f>IF(('OddsRatio_working_3-way'!X46=0),IF(Q46&gt;0,-Q46^(1/3),(-Q46)^(1/3)),'OddsRatio_working_3-way'!AN46-'OddsRatio_working_3-way'!R46/3)</f>
        <v>-0.16059453249514313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1.37</v>
      </c>
      <c r="B47" s="4">
        <f>IF('True_Odds_Calculator_3-way'!B46="","",'True_Odds_Calculator_3-way'!B46)</f>
        <v>5.99</v>
      </c>
      <c r="C47" s="4">
        <f>IF('True_Odds_Calculator_3-way'!C46="","",'True_Odds_Calculator_3-way'!C46)</f>
        <v>7.45</v>
      </c>
      <c r="D47" s="9">
        <f t="shared" si="13"/>
        <v>0.71607049956018942</v>
      </c>
      <c r="E47" s="9">
        <f t="shared" si="14"/>
        <v>0.15754149467170836</v>
      </c>
      <c r="F47" s="9">
        <f t="shared" si="15"/>
        <v>0.12638800576810208</v>
      </c>
      <c r="G47" s="9">
        <f t="shared" si="16"/>
        <v>1.0716501080368861</v>
      </c>
      <c r="H47" s="9">
        <f t="shared" si="17"/>
        <v>1.3965105399736479</v>
      </c>
      <c r="I47" s="9">
        <f t="shared" si="18"/>
        <v>6.3475340391040618</v>
      </c>
      <c r="J47" s="9">
        <f t="shared" si="19"/>
        <v>7.9121431968379143</v>
      </c>
      <c r="K47" s="11">
        <f t="shared" si="20"/>
        <v>0.72992700729927007</v>
      </c>
      <c r="L47" s="11">
        <f t="shared" si="21"/>
        <v>0.1669449081803005</v>
      </c>
      <c r="M47" s="11">
        <f t="shared" si="22"/>
        <v>0.13422818791946309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-0.1947862613655722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0.19317291584866006</v>
      </c>
      <c r="Q47" s="11">
        <f>2*'OddsRatio_working_3-way'!K47*'OddsRatio_working_3-way'!L47*'OddsRatio_working_3-way'!M47</f>
        <v>3.2713448915945818E-2</v>
      </c>
      <c r="R47" s="11">
        <f t="shared" si="23"/>
        <v>0</v>
      </c>
      <c r="S47" s="11">
        <f t="shared" si="24"/>
        <v>-0.99171735467582989</v>
      </c>
      <c r="T47" s="11">
        <f t="shared" si="25"/>
        <v>-0.16794536065636406</v>
      </c>
      <c r="U47" s="11">
        <f>'OddsRatio_working_3-way'!S47-'OddsRatio_working_3-way'!R47^2/3</f>
        <v>-0.99171735467582989</v>
      </c>
      <c r="V47" s="11">
        <f>'OddsRatio_working_3-way'!S47*'OddsRatio_working_3-way'!R47/3-2*'OddsRatio_working_3-way'!R47^3/27-'OddsRatio_working_3-way'!T47</f>
        <v>0.16794536065636406</v>
      </c>
      <c r="W47" s="11">
        <f>'OddsRatio_working_3-way'!V47^2+4*'OddsRatio_working_3-way'!U47^3/27</f>
        <v>-0.11629173397628295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0.19006405377022187</v>
      </c>
      <c r="Y47" s="11">
        <f>IF('OddsRatio_working_3-way'!W47&gt;=0,IF('OddsRatio_working_3-way'!V47+SQRT('OddsRatio_working_3-way'!W47)&gt;0,0,PI()),ACOS('OddsRatio_working_3-way'!V47/(2*'OddsRatio_working_3-way'!X47)))</f>
        <v>1.1131782411373554</v>
      </c>
      <c r="Z47" s="11">
        <f>'OddsRatio_working_3-way'!X47^(1/3)*COS('OddsRatio_working_3-way'!Y47/3)</f>
        <v>0.53582505401844305</v>
      </c>
      <c r="AA47" s="11">
        <f>'OddsRatio_working_3-way'!X47^(1/3)*COS(('OddsRatio_working_3-way'!Y47+2*PI())/3)</f>
        <v>-0.4484616125332333</v>
      </c>
      <c r="AB47" s="11">
        <f>'OddsRatio_working_3-way'!X47^(1/3)*COS(('OddsRatio_working_3-way'!Y47+4*PI())/3)</f>
        <v>-8.7363441485209942E-2</v>
      </c>
      <c r="AC47" s="11">
        <f>'OddsRatio_working_3-way'!X47^(1/3)*SIN('OddsRatio_working_3-way'!Y47/3)</f>
        <v>0.20848012625845808</v>
      </c>
      <c r="AD47" s="11">
        <f>'OddsRatio_working_3-way'!X47^(1/3)*SIN(('OddsRatio_working_3-way'!Y47+2*PI())/3)</f>
        <v>0.35979804563491186</v>
      </c>
      <c r="AE47" s="11">
        <f>'OddsRatio_working_3-way'!X47^(1/3)*SIN(('OddsRatio_working_3-way'!Y47+4*PI())/3)</f>
        <v>-0.56827817189336971</v>
      </c>
      <c r="AF47" s="11">
        <f>-'OddsRatio_working_3-way'!U47/(3*'OddsRatio_working_3-way'!X47^(1/3))*COS(('OddsRatio_working_3-way'!Y47)/3)</f>
        <v>0.53582505401844305</v>
      </c>
      <c r="AG47" s="11">
        <f>-'OddsRatio_working_3-way'!U47/(3*'OddsRatio_working_3-way'!X47^(1/3))*COS(('OddsRatio_working_3-way'!Y47+2*PI())/3)</f>
        <v>-0.4484616125332333</v>
      </c>
      <c r="AH47" s="11">
        <f>-'OddsRatio_working_3-way'!U47/(3*'OddsRatio_working_3-way'!X47^(1/3))*COS(('OddsRatio_working_3-way'!Y47+4*PI())/3)</f>
        <v>-8.7363441485209942E-2</v>
      </c>
      <c r="AI47" s="11">
        <f>'OddsRatio_working_3-way'!U47/(3*'OddsRatio_working_3-way'!X47^(1/3))*SIN(('OddsRatio_working_3-way'!Y47)/3)</f>
        <v>-0.20848012625845808</v>
      </c>
      <c r="AJ47" s="11">
        <f>'OddsRatio_working_3-way'!U47/(3*'OddsRatio_working_3-way'!X47^(1/3))*SIN(('OddsRatio_working_3-way'!Y47+2*PI())/3)</f>
        <v>-0.35979804563491186</v>
      </c>
      <c r="AK47" s="11">
        <f>'OddsRatio_working_3-way'!U47/(3*'OddsRatio_working_3-way'!X47^(1/3))*SIN(('OddsRatio_working_3-way'!Y47+4*PI())/3)</f>
        <v>0.56827817189336971</v>
      </c>
      <c r="AL47" s="11">
        <f>'OddsRatio_working_3-way'!Z47+'OddsRatio_working_3-way'!AF47</f>
        <v>1.0716501080368861</v>
      </c>
      <c r="AM47" s="11">
        <f>'OddsRatio_working_3-way'!AA47+'OddsRatio_working_3-way'!AG47</f>
        <v>-0.8969232250664666</v>
      </c>
      <c r="AN47" s="11">
        <f>'OddsRatio_working_3-way'!AB47+'OddsRatio_working_3-way'!AH47</f>
        <v>-0.17472688297041988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1.0716501080368861</v>
      </c>
      <c r="AS47" s="11">
        <f>IF(('OddsRatio_working_3-way'!X47=0),IF(Q47&gt;0,-Q47^(1/3),(-Q47)^(1/3)),'OddsRatio_working_3-way'!AM47-'OddsRatio_working_3-way'!R47/3)</f>
        <v>-0.8969232250664666</v>
      </c>
      <c r="AT47" s="11">
        <f>IF(('OddsRatio_working_3-way'!X47=0),IF(Q47&gt;0,-Q47^(1/3),(-Q47)^(1/3)),'OddsRatio_working_3-way'!AN47-'OddsRatio_working_3-way'!R47/3)</f>
        <v>-0.17472688297041988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1.58</v>
      </c>
      <c r="B48" s="4">
        <f>IF('True_Odds_Calculator_3-way'!B47="","",'True_Odds_Calculator_3-way'!B47)</f>
        <v>3.91</v>
      </c>
      <c r="C48" s="4">
        <f>IF('True_Odds_Calculator_3-way'!C47="","",'True_Odds_Calculator_3-way'!C47)</f>
        <v>6.69</v>
      </c>
      <c r="D48" s="9">
        <f t="shared" si="13"/>
        <v>0.61652135741747205</v>
      </c>
      <c r="E48" s="9">
        <f t="shared" si="14"/>
        <v>0.24267466329297002</v>
      </c>
      <c r="F48" s="9">
        <f t="shared" si="15"/>
        <v>0.14080397928955798</v>
      </c>
      <c r="G48" s="9">
        <f t="shared" si="16"/>
        <v>1.0724203881398489</v>
      </c>
      <c r="H48" s="9">
        <f t="shared" si="17"/>
        <v>1.6220038251211122</v>
      </c>
      <c r="I48" s="9">
        <f t="shared" si="18"/>
        <v>4.1207433294869587</v>
      </c>
      <c r="J48" s="9">
        <f t="shared" si="19"/>
        <v>7.1020720085157416</v>
      </c>
      <c r="K48" s="11">
        <f t="shared" si="20"/>
        <v>0.63291139240506322</v>
      </c>
      <c r="L48" s="11">
        <f t="shared" si="21"/>
        <v>0.25575447570332482</v>
      </c>
      <c r="M48" s="11">
        <f t="shared" si="22"/>
        <v>0.14947683109118085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-0.23236637710581509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0.22211747052624564</v>
      </c>
      <c r="Q48" s="11">
        <f>2*'OddsRatio_working_3-way'!K48*'OddsRatio_working_3-way'!L48*'OddsRatio_working_3-way'!M48</f>
        <v>4.8391605779138473E-2</v>
      </c>
      <c r="R48" s="11">
        <f t="shared" si="23"/>
        <v>0</v>
      </c>
      <c r="S48" s="11">
        <f t="shared" si="24"/>
        <v>-0.95589333230038576</v>
      </c>
      <c r="T48" s="11">
        <f t="shared" si="25"/>
        <v>-0.20825562795215369</v>
      </c>
      <c r="U48" s="11">
        <f>'OddsRatio_working_3-way'!S48-'OddsRatio_working_3-way'!R48^2/3</f>
        <v>-0.95589333230038576</v>
      </c>
      <c r="V48" s="11">
        <f>'OddsRatio_working_3-way'!S48*'OddsRatio_working_3-way'!R48/3-2*'OddsRatio_working_3-way'!R48^3/27-'OddsRatio_working_3-way'!T48</f>
        <v>0.20825562795215369</v>
      </c>
      <c r="W48" s="11">
        <f>'OddsRatio_working_3-way'!V48^2+4*'OddsRatio_working_3-way'!U48^3/27</f>
        <v>-8.6026687689771342E-2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0.17985903804335021</v>
      </c>
      <c r="Y48" s="11">
        <f>IF('OddsRatio_working_3-way'!W48&gt;=0,IF('OddsRatio_working_3-way'!V48+SQRT('OddsRatio_working_3-way'!W48)&gt;0,0,PI()),ACOS('OddsRatio_working_3-way'!V48/(2*'OddsRatio_working_3-way'!X48)))</f>
        <v>0.95336674297009161</v>
      </c>
      <c r="Z48" s="11">
        <f>'OddsRatio_working_3-way'!X48^(1/3)*COS('OddsRatio_working_3-way'!Y48/3)</f>
        <v>0.53621019406992443</v>
      </c>
      <c r="AA48" s="11">
        <f>'OddsRatio_working_3-way'!X48^(1/3)*COS(('OddsRatio_working_3-way'!Y48+2*PI())/3)</f>
        <v>-0.42085425057342496</v>
      </c>
      <c r="AB48" s="11">
        <f>'OddsRatio_working_3-way'!X48^(1/3)*COS(('OddsRatio_working_3-way'!Y48+4*PI())/3)</f>
        <v>-0.11535594349649961</v>
      </c>
      <c r="AC48" s="11">
        <f>'OddsRatio_working_3-way'!X48^(1/3)*SIN('OddsRatio_working_3-way'!Y48/3)</f>
        <v>0.17637952982783803</v>
      </c>
      <c r="AD48" s="11">
        <f>'OddsRatio_working_3-way'!X48^(1/3)*SIN(('OddsRatio_working_3-way'!Y48+2*PI())/3)</f>
        <v>0.3761818849188196</v>
      </c>
      <c r="AE48" s="11">
        <f>'OddsRatio_working_3-way'!X48^(1/3)*SIN(('OddsRatio_working_3-way'!Y48+4*PI())/3)</f>
        <v>-0.55256141474665743</v>
      </c>
      <c r="AF48" s="11">
        <f>-'OddsRatio_working_3-way'!U48/(3*'OddsRatio_working_3-way'!X48^(1/3))*COS(('OddsRatio_working_3-way'!Y48)/3)</f>
        <v>0.53621019406992454</v>
      </c>
      <c r="AG48" s="11">
        <f>-'OddsRatio_working_3-way'!U48/(3*'OddsRatio_working_3-way'!X48^(1/3))*COS(('OddsRatio_working_3-way'!Y48+2*PI())/3)</f>
        <v>-0.42085425057342501</v>
      </c>
      <c r="AH48" s="11">
        <f>-'OddsRatio_working_3-way'!U48/(3*'OddsRatio_working_3-way'!X48^(1/3))*COS(('OddsRatio_working_3-way'!Y48+4*PI())/3)</f>
        <v>-0.11535594349649962</v>
      </c>
      <c r="AI48" s="11">
        <f>'OddsRatio_working_3-way'!U48/(3*'OddsRatio_working_3-way'!X48^(1/3))*SIN(('OddsRatio_working_3-way'!Y48)/3)</f>
        <v>-0.17637952982783806</v>
      </c>
      <c r="AJ48" s="11">
        <f>'OddsRatio_working_3-way'!U48/(3*'OddsRatio_working_3-way'!X48^(1/3))*SIN(('OddsRatio_working_3-way'!Y48+2*PI())/3)</f>
        <v>-0.37618188491881965</v>
      </c>
      <c r="AK48" s="11">
        <f>'OddsRatio_working_3-way'!U48/(3*'OddsRatio_working_3-way'!X48^(1/3))*SIN(('OddsRatio_working_3-way'!Y48+4*PI())/3)</f>
        <v>0.55256141474665754</v>
      </c>
      <c r="AL48" s="11">
        <f>'OddsRatio_working_3-way'!Z48+'OddsRatio_working_3-way'!AF48</f>
        <v>1.0724203881398489</v>
      </c>
      <c r="AM48" s="11">
        <f>'OddsRatio_working_3-way'!AA48+'OddsRatio_working_3-way'!AG48</f>
        <v>-0.84170850114684992</v>
      </c>
      <c r="AN48" s="11">
        <f>'OddsRatio_working_3-way'!AB48+'OddsRatio_working_3-way'!AH48</f>
        <v>-0.23071188699299922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1.0724203881398489</v>
      </c>
      <c r="AS48" s="11">
        <f>IF(('OddsRatio_working_3-way'!X48=0),IF(Q48&gt;0,-Q48^(1/3),(-Q48)^(1/3)),'OddsRatio_working_3-way'!AM48-'OddsRatio_working_3-way'!R48/3)</f>
        <v>-0.84170850114684992</v>
      </c>
      <c r="AT48" s="11">
        <f>IF(('OddsRatio_working_3-way'!X48=0),IF(Q48&gt;0,-Q48^(1/3),(-Q48)^(1/3)),'OddsRatio_working_3-way'!AN48-'OddsRatio_working_3-way'!R48/3)</f>
        <v>-0.23071188699299922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2.37</v>
      </c>
      <c r="B49" s="4">
        <f>IF('True_Odds_Calculator_3-way'!B48="","",'True_Odds_Calculator_3-way'!B48)</f>
        <v>3.08</v>
      </c>
      <c r="C49" s="4">
        <f>IF('True_Odds_Calculator_3-way'!C48="","",'True_Odds_Calculator_3-way'!C48)</f>
        <v>3.48</v>
      </c>
      <c r="D49" s="9">
        <f t="shared" si="13"/>
        <v>0.40948936512403883</v>
      </c>
      <c r="E49" s="9">
        <f t="shared" si="14"/>
        <v>0.3135372335273206</v>
      </c>
      <c r="F49" s="9">
        <f t="shared" si="15"/>
        <v>0.27697340134864062</v>
      </c>
      <c r="G49" s="9">
        <f t="shared" si="16"/>
        <v>1.0526028200093513</v>
      </c>
      <c r="H49" s="9">
        <f t="shared" si="17"/>
        <v>2.4420658634128118</v>
      </c>
      <c r="I49" s="9">
        <f t="shared" si="18"/>
        <v>3.1894138656194504</v>
      </c>
      <c r="J49" s="9">
        <f t="shared" si="19"/>
        <v>3.6104549936231916</v>
      </c>
      <c r="K49" s="11">
        <f t="shared" si="20"/>
        <v>0.42194092827004215</v>
      </c>
      <c r="L49" s="11">
        <f t="shared" si="21"/>
        <v>0.32467532467532467</v>
      </c>
      <c r="M49" s="11">
        <f t="shared" si="22"/>
        <v>0.28735632183908044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-0.27820009662000067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0.23344059791026178</v>
      </c>
      <c r="Q49" s="11">
        <f>2*'OddsRatio_working_3-way'!K49*'OddsRatio_working_3-way'!L49*'OddsRatio_working_3-way'!M49</f>
        <v>7.8732073494186081E-2</v>
      </c>
      <c r="R49" s="11">
        <f t="shared" si="23"/>
        <v>0</v>
      </c>
      <c r="S49" s="11">
        <f t="shared" si="24"/>
        <v>-0.8391104127800616</v>
      </c>
      <c r="T49" s="11">
        <f t="shared" si="25"/>
        <v>-0.28300519823948106</v>
      </c>
      <c r="U49" s="11">
        <f>'OddsRatio_working_3-way'!S49-'OddsRatio_working_3-way'!R49^2/3</f>
        <v>-0.8391104127800616</v>
      </c>
      <c r="V49" s="11">
        <f>'OddsRatio_working_3-way'!S49*'OddsRatio_working_3-way'!R49/3-2*'OddsRatio_working_3-way'!R49^3/27-'OddsRatio_working_3-way'!T49</f>
        <v>0.28300519823948106</v>
      </c>
      <c r="W49" s="11">
        <f>'OddsRatio_working_3-way'!V49^2+4*'OddsRatio_working_3-way'!U49^3/27</f>
        <v>-7.437378556055585E-3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0.1479267730894441</v>
      </c>
      <c r="Y49" s="11">
        <f>IF('OddsRatio_working_3-way'!W49&gt;=0,IF('OddsRatio_working_3-way'!V49+SQRT('OddsRatio_working_3-way'!W49)&gt;0,0,PI()),ACOS('OddsRatio_working_3-way'!V49/(2*'OddsRatio_working_3-way'!X49)))</f>
        <v>0.29579077995493464</v>
      </c>
      <c r="Z49" s="11">
        <f>'OddsRatio_working_3-way'!X49^(1/3)*COS('OddsRatio_working_3-way'!Y49/3)</f>
        <v>0.52630141000467567</v>
      </c>
      <c r="AA49" s="11">
        <f>'OddsRatio_working_3-way'!X49^(1/3)*COS(('OddsRatio_working_3-way'!Y49+2*PI())/3)</f>
        <v>-0.30823642963146075</v>
      </c>
      <c r="AB49" s="11">
        <f>'OddsRatio_working_3-way'!X49^(1/3)*COS(('OddsRatio_working_3-way'!Y49+4*PI())/3)</f>
        <v>-0.21806498037321503</v>
      </c>
      <c r="AC49" s="11">
        <f>'OddsRatio_working_3-way'!X49^(1/3)*SIN('OddsRatio_working_3-way'!Y49/3)</f>
        <v>5.2060510502467003E-2</v>
      </c>
      <c r="AD49" s="11">
        <f>'OddsRatio_working_3-way'!X49^(1/3)*SIN(('OddsRatio_working_3-way'!Y49+2*PI())/3)</f>
        <v>0.4297601358603852</v>
      </c>
      <c r="AE49" s="11">
        <f>'OddsRatio_working_3-way'!X49^(1/3)*SIN(('OddsRatio_working_3-way'!Y49+4*PI())/3)</f>
        <v>-0.48182064636285199</v>
      </c>
      <c r="AF49" s="11">
        <f>-'OddsRatio_working_3-way'!U49/(3*'OddsRatio_working_3-way'!X49^(1/3))*COS(('OddsRatio_working_3-way'!Y49)/3)</f>
        <v>0.52630141000467578</v>
      </c>
      <c r="AG49" s="11">
        <f>-'OddsRatio_working_3-way'!U49/(3*'OddsRatio_working_3-way'!X49^(1/3))*COS(('OddsRatio_working_3-way'!Y49+2*PI())/3)</f>
        <v>-0.30823642963146081</v>
      </c>
      <c r="AH49" s="11">
        <f>-'OddsRatio_working_3-way'!U49/(3*'OddsRatio_working_3-way'!X49^(1/3))*COS(('OddsRatio_working_3-way'!Y49+4*PI())/3)</f>
        <v>-0.21806498037321509</v>
      </c>
      <c r="AI49" s="11">
        <f>'OddsRatio_working_3-way'!U49/(3*'OddsRatio_working_3-way'!X49^(1/3))*SIN(('OddsRatio_working_3-way'!Y49)/3)</f>
        <v>-5.2060510502467017E-2</v>
      </c>
      <c r="AJ49" s="11">
        <f>'OddsRatio_working_3-way'!U49/(3*'OddsRatio_working_3-way'!X49^(1/3))*SIN(('OddsRatio_working_3-way'!Y49+2*PI())/3)</f>
        <v>-0.42976013586038525</v>
      </c>
      <c r="AK49" s="11">
        <f>'OddsRatio_working_3-way'!U49/(3*'OddsRatio_working_3-way'!X49^(1/3))*SIN(('OddsRatio_working_3-way'!Y49+4*PI())/3)</f>
        <v>0.4818206463628521</v>
      </c>
      <c r="AL49" s="11">
        <f>'OddsRatio_working_3-way'!Z49+'OddsRatio_working_3-way'!AF49</f>
        <v>1.0526028200093513</v>
      </c>
      <c r="AM49" s="11">
        <f>'OddsRatio_working_3-way'!AA49+'OddsRatio_working_3-way'!AG49</f>
        <v>-0.61647285926292161</v>
      </c>
      <c r="AN49" s="11">
        <f>'OddsRatio_working_3-way'!AB49+'OddsRatio_working_3-way'!AH49</f>
        <v>-0.43612996074643012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1.0526028200093513</v>
      </c>
      <c r="AS49" s="11">
        <f>IF(('OddsRatio_working_3-way'!X49=0),IF(Q49&gt;0,-Q49^(1/3),(-Q49)^(1/3)),'OddsRatio_working_3-way'!AM49-'OddsRatio_working_3-way'!R49/3)</f>
        <v>-0.61647285926292161</v>
      </c>
      <c r="AT49" s="11">
        <f>IF(('OddsRatio_working_3-way'!X49=0),IF(Q49&gt;0,-Q49^(1/3),(-Q49)^(1/3)),'OddsRatio_working_3-way'!AN49-'OddsRatio_working_3-way'!R49/3)</f>
        <v>-0.43612996074643012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1.78</v>
      </c>
      <c r="B50" s="4">
        <f>IF('True_Odds_Calculator_3-way'!B49="","",'True_Odds_Calculator_3-way'!B49)</f>
        <v>3.77</v>
      </c>
      <c r="C50" s="4">
        <f>IF('True_Odds_Calculator_3-way'!C49="","",'True_Odds_Calculator_3-way'!C49)</f>
        <v>4.83</v>
      </c>
      <c r="D50" s="9">
        <f t="shared" si="13"/>
        <v>0.54778203601043318</v>
      </c>
      <c r="E50" s="9">
        <f t="shared" si="14"/>
        <v>0.25434043176951016</v>
      </c>
      <c r="F50" s="9">
        <f t="shared" si="15"/>
        <v>0.19787753222005675</v>
      </c>
      <c r="G50" s="9">
        <f t="shared" si="16"/>
        <v>1.0583892540944921</v>
      </c>
      <c r="H50" s="9">
        <f t="shared" si="17"/>
        <v>1.8255436181937039</v>
      </c>
      <c r="I50" s="9">
        <f t="shared" si="18"/>
        <v>3.9317382338417421</v>
      </c>
      <c r="J50" s="9">
        <f t="shared" si="19"/>
        <v>5.0536308431819057</v>
      </c>
      <c r="K50" s="11">
        <f t="shared" si="20"/>
        <v>0.5617977528089888</v>
      </c>
      <c r="L50" s="11">
        <f t="shared" si="21"/>
        <v>0.26525198938992045</v>
      </c>
      <c r="M50" s="11">
        <f t="shared" si="22"/>
        <v>0.20703933747412007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-0.25530814047229999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0.22769205593523772</v>
      </c>
      <c r="Q50" s="11">
        <f>2*'OddsRatio_working_3-way'!K50*'OddsRatio_working_3-way'!L50*'OddsRatio_working_3-way'!M50</f>
        <v>6.170516421009152E-2</v>
      </c>
      <c r="R50" s="11">
        <f t="shared" si="23"/>
        <v>0</v>
      </c>
      <c r="S50" s="11">
        <f t="shared" si="24"/>
        <v>-0.89183233842064458</v>
      </c>
      <c r="T50" s="11">
        <f t="shared" si="25"/>
        <v>-0.24168898060180069</v>
      </c>
      <c r="U50" s="11">
        <f>'OddsRatio_working_3-way'!S50-'OddsRatio_working_3-way'!R50^2/3</f>
        <v>-0.89183233842064458</v>
      </c>
      <c r="V50" s="11">
        <f>'OddsRatio_working_3-way'!S50*'OddsRatio_working_3-way'!R50/3-2*'OddsRatio_working_3-way'!R50^3/27-'OddsRatio_working_3-way'!T50</f>
        <v>0.24168898060180069</v>
      </c>
      <c r="W50" s="11">
        <f>'OddsRatio_working_3-way'!V50^2+4*'OddsRatio_working_3-way'!U50^3/27</f>
        <v>-4.6672682043825742E-2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0.16208504356368245</v>
      </c>
      <c r="Y50" s="11">
        <f>IF('OddsRatio_working_3-way'!W50&gt;=0,IF('OddsRatio_working_3-way'!V50+SQRT('OddsRatio_working_3-way'!W50)&gt;0,0,PI()),ACOS('OddsRatio_working_3-way'!V50/(2*'OddsRatio_working_3-way'!X50)))</f>
        <v>0.72941821153587638</v>
      </c>
      <c r="Z50" s="11">
        <f>'OddsRatio_working_3-way'!X50^(1/3)*COS('OddsRatio_working_3-way'!Y50/3)</f>
        <v>0.52919462704724607</v>
      </c>
      <c r="AA50" s="11">
        <f>'OddsRatio_working_3-way'!X50^(1/3)*COS(('OddsRatio_working_3-way'!Y50+2*PI())/3)</f>
        <v>-0.37827611380496734</v>
      </c>
      <c r="AB50" s="11">
        <f>'OddsRatio_working_3-way'!X50^(1/3)*COS(('OddsRatio_working_3-way'!Y50+4*PI())/3)</f>
        <v>-0.15091851324227887</v>
      </c>
      <c r="AC50" s="11">
        <f>'OddsRatio_working_3-way'!X50^(1/3)*SIN('OddsRatio_working_3-way'!Y50/3)</f>
        <v>0.13126497188717556</v>
      </c>
      <c r="AD50" s="11">
        <f>'OddsRatio_working_3-way'!X50^(1/3)*SIN(('OddsRatio_working_3-way'!Y50+2*PI())/3)</f>
        <v>0.39266350462555888</v>
      </c>
      <c r="AE50" s="11">
        <f>'OddsRatio_working_3-way'!X50^(1/3)*SIN(('OddsRatio_working_3-way'!Y50+4*PI())/3)</f>
        <v>-0.52392847651273444</v>
      </c>
      <c r="AF50" s="11">
        <f>-'OddsRatio_working_3-way'!U50/(3*'OddsRatio_working_3-way'!X50^(1/3))*COS(('OddsRatio_working_3-way'!Y50)/3)</f>
        <v>0.52919462704724607</v>
      </c>
      <c r="AG50" s="11">
        <f>-'OddsRatio_working_3-way'!U50/(3*'OddsRatio_working_3-way'!X50^(1/3))*COS(('OddsRatio_working_3-way'!Y50+2*PI())/3)</f>
        <v>-0.37827611380496734</v>
      </c>
      <c r="AH50" s="11">
        <f>-'OddsRatio_working_3-way'!U50/(3*'OddsRatio_working_3-way'!X50^(1/3))*COS(('OddsRatio_working_3-way'!Y50+4*PI())/3)</f>
        <v>-0.15091851324227887</v>
      </c>
      <c r="AI50" s="11">
        <f>'OddsRatio_working_3-way'!U50/(3*'OddsRatio_working_3-way'!X50^(1/3))*SIN(('OddsRatio_working_3-way'!Y50)/3)</f>
        <v>-0.13126497188717556</v>
      </c>
      <c r="AJ50" s="11">
        <f>'OddsRatio_working_3-way'!U50/(3*'OddsRatio_working_3-way'!X50^(1/3))*SIN(('OddsRatio_working_3-way'!Y50+2*PI())/3)</f>
        <v>-0.39266350462555888</v>
      </c>
      <c r="AK50" s="11">
        <f>'OddsRatio_working_3-way'!U50/(3*'OddsRatio_working_3-way'!X50^(1/3))*SIN(('OddsRatio_working_3-way'!Y50+4*PI())/3)</f>
        <v>0.52392847651273444</v>
      </c>
      <c r="AL50" s="11">
        <f>'OddsRatio_working_3-way'!Z50+'OddsRatio_working_3-way'!AF50</f>
        <v>1.0583892540944921</v>
      </c>
      <c r="AM50" s="11">
        <f>'OddsRatio_working_3-way'!AA50+'OddsRatio_working_3-way'!AG50</f>
        <v>-0.75655222760993468</v>
      </c>
      <c r="AN50" s="11">
        <f>'OddsRatio_working_3-way'!AB50+'OddsRatio_working_3-way'!AH50</f>
        <v>-0.30183702648455774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1.0583892540944921</v>
      </c>
      <c r="AS50" s="11">
        <f>IF(('OddsRatio_working_3-way'!X50=0),IF(Q50&gt;0,-Q50^(1/3),(-Q50)^(1/3)),'OddsRatio_working_3-way'!AM50-'OddsRatio_working_3-way'!R50/3)</f>
        <v>-0.75655222760993468</v>
      </c>
      <c r="AT50" s="11">
        <f>IF(('OddsRatio_working_3-way'!X50=0),IF(Q50&gt;0,-Q50^(1/3),(-Q50)^(1/3)),'OddsRatio_working_3-way'!AN50-'OddsRatio_working_3-way'!R50/3)</f>
        <v>-0.30183702648455774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2.72</v>
      </c>
      <c r="B51" s="4">
        <f>IF('True_Odds_Calculator_3-way'!B50="","",'True_Odds_Calculator_3-way'!B50)</f>
        <v>2.83</v>
      </c>
      <c r="C51" s="4">
        <f>IF('True_Odds_Calculator_3-way'!C50="","",'True_Odds_Calculator_3-way'!C50)</f>
        <v>3.2</v>
      </c>
      <c r="D51" s="9">
        <f t="shared" si="13"/>
        <v>0.35610893151754147</v>
      </c>
      <c r="E51" s="9">
        <f t="shared" si="14"/>
        <v>0.34202467027175631</v>
      </c>
      <c r="F51" s="9">
        <f t="shared" si="15"/>
        <v>0.30186639821070227</v>
      </c>
      <c r="G51" s="9">
        <f t="shared" si="16"/>
        <v>1.0512380882395309</v>
      </c>
      <c r="H51" s="9">
        <f t="shared" si="17"/>
        <v>2.8081295117719933</v>
      </c>
      <c r="I51" s="9">
        <f t="shared" si="18"/>
        <v>2.9237657014783411</v>
      </c>
      <c r="J51" s="9">
        <f t="shared" si="19"/>
        <v>3.3127237941269687</v>
      </c>
      <c r="K51" s="11">
        <f t="shared" si="20"/>
        <v>0.36764705882352938</v>
      </c>
      <c r="L51" s="11">
        <f t="shared" si="21"/>
        <v>0.35335689045936397</v>
      </c>
      <c r="M51" s="11">
        <f t="shared" si="22"/>
        <v>0.3125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-0.28112333714404503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0.23343314799418002</v>
      </c>
      <c r="Q51" s="11">
        <f>2*'OddsRatio_working_3-way'!K51*'OddsRatio_working_3-way'!L51*'OddsRatio_working_3-way'!M51</f>
        <v>8.1194138432758273E-2</v>
      </c>
      <c r="R51" s="11">
        <f t="shared" si="23"/>
        <v>0</v>
      </c>
      <c r="S51" s="11">
        <f t="shared" si="24"/>
        <v>-0.83035848380873134</v>
      </c>
      <c r="T51" s="11">
        <f t="shared" si="25"/>
        <v>-0.28882034219434133</v>
      </c>
      <c r="U51" s="11">
        <f>'OddsRatio_working_3-way'!S51-'OddsRatio_working_3-way'!R51^2/3</f>
        <v>-0.83035848380873134</v>
      </c>
      <c r="V51" s="11">
        <f>'OddsRatio_working_3-way'!S51*'OddsRatio_working_3-way'!R51/3-2*'OddsRatio_working_3-way'!R51^3/27-'OddsRatio_working_3-way'!T51</f>
        <v>0.28882034219434133</v>
      </c>
      <c r="W51" s="11">
        <f>'OddsRatio_working_3-way'!V51^2+4*'OddsRatio_working_3-way'!U51^3/27</f>
        <v>-1.4018023088280818E-3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0.14561850189286088</v>
      </c>
      <c r="Y51" s="11">
        <f>IF('OddsRatio_working_3-way'!W51&gt;=0,IF('OddsRatio_working_3-way'!V51+SQRT('OddsRatio_working_3-way'!W51)&gt;0,0,PI()),ACOS('OddsRatio_working_3-way'!V51/(2*'OddsRatio_working_3-way'!X51)))</f>
        <v>0.1289140967955793</v>
      </c>
      <c r="Z51" s="11">
        <f>'OddsRatio_working_3-way'!X51^(1/3)*COS('OddsRatio_working_3-way'!Y51/3)</f>
        <v>0.52561904411976546</v>
      </c>
      <c r="AA51" s="11">
        <f>'OddsRatio_working_3-way'!X51^(1/3)*COS(('OddsRatio_working_3-way'!Y51+2*PI())/3)</f>
        <v>-0.28238211249014666</v>
      </c>
      <c r="AB51" s="11">
        <f>'OddsRatio_working_3-way'!X51^(1/3)*COS(('OddsRatio_working_3-way'!Y51+4*PI())/3)</f>
        <v>-0.24323693162961874</v>
      </c>
      <c r="AC51" s="11">
        <f>'OddsRatio_working_3-way'!X51^(1/3)*SIN('OddsRatio_working_3-way'!Y51/3)</f>
        <v>2.2600480707302341E-2</v>
      </c>
      <c r="AD51" s="11">
        <f>'OddsRatio_working_3-way'!X51^(1/3)*SIN(('OddsRatio_working_3-way'!Y51+2*PI())/3)</f>
        <v>0.44389920456695942</v>
      </c>
      <c r="AE51" s="11">
        <f>'OddsRatio_working_3-way'!X51^(1/3)*SIN(('OddsRatio_working_3-way'!Y51+4*PI())/3)</f>
        <v>-0.46649968527426183</v>
      </c>
      <c r="AF51" s="11">
        <f>-'OddsRatio_working_3-way'!U51/(3*'OddsRatio_working_3-way'!X51^(1/3))*COS(('OddsRatio_working_3-way'!Y51)/3)</f>
        <v>0.52561904411976534</v>
      </c>
      <c r="AG51" s="11">
        <f>-'OddsRatio_working_3-way'!U51/(3*'OddsRatio_working_3-way'!X51^(1/3))*COS(('OddsRatio_working_3-way'!Y51+2*PI())/3)</f>
        <v>-0.28238211249014661</v>
      </c>
      <c r="AH51" s="11">
        <f>-'OddsRatio_working_3-way'!U51/(3*'OddsRatio_working_3-way'!X51^(1/3))*COS(('OddsRatio_working_3-way'!Y51+4*PI())/3)</f>
        <v>-0.24323693162961868</v>
      </c>
      <c r="AI51" s="11">
        <f>'OddsRatio_working_3-way'!U51/(3*'OddsRatio_working_3-way'!X51^(1/3))*SIN(('OddsRatio_working_3-way'!Y51)/3)</f>
        <v>-2.2600480707302337E-2</v>
      </c>
      <c r="AJ51" s="11">
        <f>'OddsRatio_working_3-way'!U51/(3*'OddsRatio_working_3-way'!X51^(1/3))*SIN(('OddsRatio_working_3-way'!Y51+2*PI())/3)</f>
        <v>-0.44389920456695936</v>
      </c>
      <c r="AK51" s="11">
        <f>'OddsRatio_working_3-way'!U51/(3*'OddsRatio_working_3-way'!X51^(1/3))*SIN(('OddsRatio_working_3-way'!Y51+4*PI())/3)</f>
        <v>0.46649968527426172</v>
      </c>
      <c r="AL51" s="11">
        <f>'OddsRatio_working_3-way'!Z51+'OddsRatio_working_3-way'!AF51</f>
        <v>1.0512380882395309</v>
      </c>
      <c r="AM51" s="11">
        <f>'OddsRatio_working_3-way'!AA51+'OddsRatio_working_3-way'!AG51</f>
        <v>-0.56476422498029333</v>
      </c>
      <c r="AN51" s="11">
        <f>'OddsRatio_working_3-way'!AB51+'OddsRatio_working_3-way'!AH51</f>
        <v>-0.48647386325923742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1.0512380882395309</v>
      </c>
      <c r="AS51" s="11">
        <f>IF(('OddsRatio_working_3-way'!X51=0),IF(Q51&gt;0,-Q51^(1/3),(-Q51)^(1/3)),'OddsRatio_working_3-way'!AM51-'OddsRatio_working_3-way'!R51/3)</f>
        <v>-0.56476422498029333</v>
      </c>
      <c r="AT51" s="11">
        <f>IF(('OddsRatio_working_3-way'!X51=0),IF(Q51&gt;0,-Q51^(1/3),(-Q51)^(1/3)),'OddsRatio_working_3-way'!AN51-'OddsRatio_working_3-way'!R51/3)</f>
        <v>-0.48647386325923742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3.32</v>
      </c>
      <c r="B52" s="4">
        <f>IF('True_Odds_Calculator_3-way'!B51="","",'True_Odds_Calculator_3-way'!B51)</f>
        <v>3.16</v>
      </c>
      <c r="C52" s="4">
        <f>IF('True_Odds_Calculator_3-way'!C51="","",'True_Odds_Calculator_3-way'!C51)</f>
        <v>2.41</v>
      </c>
      <c r="D52" s="9">
        <f t="shared" si="13"/>
        <v>0.29098033125300193</v>
      </c>
      <c r="E52" s="9">
        <f t="shared" si="14"/>
        <v>0.30594016537076618</v>
      </c>
      <c r="F52" s="9">
        <f t="shared" si="15"/>
        <v>0.40307950337623183</v>
      </c>
      <c r="G52" s="9">
        <f t="shared" si="16"/>
        <v>1.0502837936435199</v>
      </c>
      <c r="H52" s="9">
        <f t="shared" si="17"/>
        <v>3.4366584012529655</v>
      </c>
      <c r="I52" s="9">
        <f t="shared" si="18"/>
        <v>3.2686129942700033</v>
      </c>
      <c r="J52" s="9">
        <f t="shared" si="19"/>
        <v>2.4809001490373634</v>
      </c>
      <c r="K52" s="11">
        <f t="shared" si="20"/>
        <v>0.30120481927710846</v>
      </c>
      <c r="L52" s="11">
        <f t="shared" si="21"/>
        <v>0.31645569620253161</v>
      </c>
      <c r="M52" s="11">
        <f t="shared" si="22"/>
        <v>0.41493775933609955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-0.2794593469207467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0.23295556299466469</v>
      </c>
      <c r="Q52" s="11">
        <f>2*'OddsRatio_working_3-way'!K52*'OddsRatio_working_3-way'!L52*'OddsRatio_working_3-way'!M52</f>
        <v>7.9102058741821635E-2</v>
      </c>
      <c r="R52" s="11">
        <f t="shared" si="23"/>
        <v>0</v>
      </c>
      <c r="S52" s="11">
        <f t="shared" si="24"/>
        <v>-0.83359374292365229</v>
      </c>
      <c r="T52" s="11">
        <f t="shared" si="25"/>
        <v>-0.28305390252076484</v>
      </c>
      <c r="U52" s="11">
        <f>'OddsRatio_working_3-way'!S52-'OddsRatio_working_3-way'!R52^2/3</f>
        <v>-0.83359374292365229</v>
      </c>
      <c r="V52" s="11">
        <f>'OddsRatio_working_3-way'!S52*'OddsRatio_working_3-way'!R52/3-2*'OddsRatio_working_3-way'!R52^3/27-'OddsRatio_working_3-way'!T52</f>
        <v>0.28305390252076484</v>
      </c>
      <c r="W52" s="11">
        <f>'OddsRatio_working_3-way'!V52^2+4*'OddsRatio_working_3-way'!U52^3/27</f>
        <v>-5.6947687468884428E-3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0.14647037283963188</v>
      </c>
      <c r="Y52" s="11">
        <f>IF('OddsRatio_working_3-way'!W52&gt;=0,IF('OddsRatio_working_3-way'!V52+SQRT('OddsRatio_working_3-way'!W52)&gt;0,0,PI()),ACOS('OddsRatio_working_3-way'!V52/(2*'OddsRatio_working_3-way'!X52)))</f>
        <v>0.26054516755006252</v>
      </c>
      <c r="Z52" s="11">
        <f>'OddsRatio_working_3-way'!X52^(1/3)*COS('OddsRatio_working_3-way'!Y52/3)</f>
        <v>0.52514189682175993</v>
      </c>
      <c r="AA52" s="11">
        <f>'OddsRatio_working_3-way'!X52^(1/3)*COS(('OddsRatio_working_3-way'!Y52+2*PI())/3)</f>
        <v>-0.30216800490181261</v>
      </c>
      <c r="AB52" s="11">
        <f>'OddsRatio_working_3-way'!X52^(1/3)*COS(('OddsRatio_working_3-way'!Y52+4*PI())/3)</f>
        <v>-0.22297389191994721</v>
      </c>
      <c r="AC52" s="11">
        <f>'OddsRatio_working_3-way'!X52^(1/3)*SIN('OddsRatio_working_3-way'!Y52/3)</f>
        <v>4.572274244831364E-2</v>
      </c>
      <c r="AD52" s="11">
        <f>'OddsRatio_working_3-way'!X52^(1/3)*SIN(('OddsRatio_working_3-way'!Y52+2*PI())/3)</f>
        <v>0.43192485201503389</v>
      </c>
      <c r="AE52" s="11">
        <f>'OddsRatio_working_3-way'!X52^(1/3)*SIN(('OddsRatio_working_3-way'!Y52+4*PI())/3)</f>
        <v>-0.47764759446334754</v>
      </c>
      <c r="AF52" s="11">
        <f>-'OddsRatio_working_3-way'!U52/(3*'OddsRatio_working_3-way'!X52^(1/3))*COS(('OddsRatio_working_3-way'!Y52)/3)</f>
        <v>0.52514189682175993</v>
      </c>
      <c r="AG52" s="11">
        <f>-'OddsRatio_working_3-way'!U52/(3*'OddsRatio_working_3-way'!X52^(1/3))*COS(('OddsRatio_working_3-way'!Y52+2*PI())/3)</f>
        <v>-0.30216800490181261</v>
      </c>
      <c r="AH52" s="11">
        <f>-'OddsRatio_working_3-way'!U52/(3*'OddsRatio_working_3-way'!X52^(1/3))*COS(('OddsRatio_working_3-way'!Y52+4*PI())/3)</f>
        <v>-0.22297389191994721</v>
      </c>
      <c r="AI52" s="11">
        <f>'OddsRatio_working_3-way'!U52/(3*'OddsRatio_working_3-way'!X52^(1/3))*SIN(('OddsRatio_working_3-way'!Y52)/3)</f>
        <v>-4.572274244831364E-2</v>
      </c>
      <c r="AJ52" s="11">
        <f>'OddsRatio_working_3-way'!U52/(3*'OddsRatio_working_3-way'!X52^(1/3))*SIN(('OddsRatio_working_3-way'!Y52+2*PI())/3)</f>
        <v>-0.43192485201503389</v>
      </c>
      <c r="AK52" s="11">
        <f>'OddsRatio_working_3-way'!U52/(3*'OddsRatio_working_3-way'!X52^(1/3))*SIN(('OddsRatio_working_3-way'!Y52+4*PI())/3)</f>
        <v>0.47764759446334754</v>
      </c>
      <c r="AL52" s="11">
        <f>'OddsRatio_working_3-way'!Z52+'OddsRatio_working_3-way'!AF52</f>
        <v>1.0502837936435199</v>
      </c>
      <c r="AM52" s="11">
        <f>'OddsRatio_working_3-way'!AA52+'OddsRatio_working_3-way'!AG52</f>
        <v>-0.60433600980362523</v>
      </c>
      <c r="AN52" s="11">
        <f>'OddsRatio_working_3-way'!AB52+'OddsRatio_working_3-way'!AH52</f>
        <v>-0.44594778383989442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1.0502837936435199</v>
      </c>
      <c r="AS52" s="11">
        <f>IF(('OddsRatio_working_3-way'!X52=0),IF(Q52&gt;0,-Q52^(1/3),(-Q52)^(1/3)),'OddsRatio_working_3-way'!AM52-'OddsRatio_working_3-way'!R52/3)</f>
        <v>-0.60433600980362523</v>
      </c>
      <c r="AT52" s="11">
        <f>IF(('OddsRatio_working_3-way'!X52=0),IF(Q52&gt;0,-Q52^(1/3),(-Q52)^(1/3)),'OddsRatio_working_3-way'!AN52-'OddsRatio_working_3-way'!R52/3)</f>
        <v>-0.44594778383989442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1.43</v>
      </c>
      <c r="B53" s="4">
        <f>IF('True_Odds_Calculator_3-way'!B52="","",'True_Odds_Calculator_3-way'!B52)</f>
        <v>4.63</v>
      </c>
      <c r="C53" s="4">
        <f>IF('True_Odds_Calculator_3-way'!C52="","",'True_Odds_Calculator_3-way'!C52)</f>
        <v>7.6</v>
      </c>
      <c r="D53" s="9">
        <f t="shared" si="13"/>
        <v>0.67878206331195357</v>
      </c>
      <c r="E53" s="9">
        <f t="shared" si="14"/>
        <v>0.20020358616753087</v>
      </c>
      <c r="F53" s="9">
        <f t="shared" si="15"/>
        <v>0.12101435052051579</v>
      </c>
      <c r="G53" s="9">
        <f t="shared" si="16"/>
        <v>1.1005276918620466</v>
      </c>
      <c r="H53" s="9">
        <f t="shared" si="17"/>
        <v>1.4732269075006799</v>
      </c>
      <c r="I53" s="9">
        <f t="shared" si="18"/>
        <v>4.9949155214592285</v>
      </c>
      <c r="J53" s="9">
        <f t="shared" si="19"/>
        <v>8.2634827662895081</v>
      </c>
      <c r="K53" s="11">
        <f t="shared" si="20"/>
        <v>0.69930069930069938</v>
      </c>
      <c r="L53" s="11">
        <f t="shared" si="21"/>
        <v>0.21598272138228941</v>
      </c>
      <c r="M53" s="11">
        <f t="shared" si="22"/>
        <v>0.13157894736842105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-0.20473325696697309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0.21184908078167142</v>
      </c>
      <c r="Q53" s="11">
        <f>2*'OddsRatio_working_3-way'!K53*'OddsRatio_working_3-way'!L53*'OddsRatio_working_3-way'!M53</f>
        <v>3.974654423671134E-2</v>
      </c>
      <c r="R53" s="11">
        <f t="shared" si="23"/>
        <v>0</v>
      </c>
      <c r="S53" s="11">
        <f t="shared" si="24"/>
        <v>-1.0347565604148339</v>
      </c>
      <c r="T53" s="11">
        <f t="shared" si="25"/>
        <v>-0.19413819144743605</v>
      </c>
      <c r="U53" s="11">
        <f>'OddsRatio_working_3-way'!S53-'OddsRatio_working_3-way'!R53^2/3</f>
        <v>-1.0347565604148339</v>
      </c>
      <c r="V53" s="11">
        <f>'OddsRatio_working_3-way'!S53*'OddsRatio_working_3-way'!R53/3-2*'OddsRatio_working_3-way'!R53^3/27-'OddsRatio_working_3-way'!T53</f>
        <v>0.19413819144743605</v>
      </c>
      <c r="W53" s="11">
        <f>'OddsRatio_working_3-way'!V53^2+4*'OddsRatio_working_3-way'!U53^3/27</f>
        <v>-0.12644898829378629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0.20257012716110662</v>
      </c>
      <c r="Y53" s="11">
        <f>IF('OddsRatio_working_3-way'!W53&gt;=0,IF('OddsRatio_working_3-way'!V53+SQRT('OddsRatio_working_3-way'!W53)&gt;0,0,PI()),ACOS('OddsRatio_working_3-way'!V53/(2*'OddsRatio_working_3-way'!X53)))</f>
        <v>1.0710674213682729</v>
      </c>
      <c r="Z53" s="11">
        <f>'OddsRatio_working_3-way'!X53^(1/3)*COS('OddsRatio_working_3-way'!Y53/3)</f>
        <v>0.55026384593102329</v>
      </c>
      <c r="AA53" s="11">
        <f>'OddsRatio_working_3-way'!X53^(1/3)*COS(('OddsRatio_working_3-way'!Y53+2*PI())/3)</f>
        <v>-0.45288572742439737</v>
      </c>
      <c r="AB53" s="11">
        <f>'OddsRatio_working_3-way'!X53^(1/3)*COS(('OddsRatio_working_3-way'!Y53+4*PI())/3)</f>
        <v>-9.7378118506626157E-2</v>
      </c>
      <c r="AC53" s="11">
        <f>'OddsRatio_working_3-way'!X53^(1/3)*SIN('OddsRatio_working_3-way'!Y53/3)</f>
        <v>0.20525241370763558</v>
      </c>
      <c r="AD53" s="11">
        <f>'OddsRatio_working_3-way'!X53^(1/3)*SIN(('OddsRatio_working_3-way'!Y53+2*PI())/3)</f>
        <v>0.37391626250657489</v>
      </c>
      <c r="AE53" s="11">
        <f>'OddsRatio_working_3-way'!X53^(1/3)*SIN(('OddsRatio_working_3-way'!Y53+4*PI())/3)</f>
        <v>-0.57916867621421042</v>
      </c>
      <c r="AF53" s="11">
        <f>-'OddsRatio_working_3-way'!U53/(3*'OddsRatio_working_3-way'!X53^(1/3))*COS(('OddsRatio_working_3-way'!Y53)/3)</f>
        <v>0.55026384593102329</v>
      </c>
      <c r="AG53" s="11">
        <f>-'OddsRatio_working_3-way'!U53/(3*'OddsRatio_working_3-way'!X53^(1/3))*COS(('OddsRatio_working_3-way'!Y53+2*PI())/3)</f>
        <v>-0.45288572742439731</v>
      </c>
      <c r="AH53" s="11">
        <f>-'OddsRatio_working_3-way'!U53/(3*'OddsRatio_working_3-way'!X53^(1/3))*COS(('OddsRatio_working_3-way'!Y53+4*PI())/3)</f>
        <v>-9.7378118506626143E-2</v>
      </c>
      <c r="AI53" s="11">
        <f>'OddsRatio_working_3-way'!U53/(3*'OddsRatio_working_3-way'!X53^(1/3))*SIN(('OddsRatio_working_3-way'!Y53)/3)</f>
        <v>-0.20525241370763556</v>
      </c>
      <c r="AJ53" s="11">
        <f>'OddsRatio_working_3-way'!U53/(3*'OddsRatio_working_3-way'!X53^(1/3))*SIN(('OddsRatio_working_3-way'!Y53+2*PI())/3)</f>
        <v>-0.37391626250657484</v>
      </c>
      <c r="AK53" s="11">
        <f>'OddsRatio_working_3-way'!U53/(3*'OddsRatio_working_3-way'!X53^(1/3))*SIN(('OddsRatio_working_3-way'!Y53+4*PI())/3)</f>
        <v>0.57916867621421031</v>
      </c>
      <c r="AL53" s="11">
        <f>'OddsRatio_working_3-way'!Z53+'OddsRatio_working_3-way'!AF53</f>
        <v>1.1005276918620466</v>
      </c>
      <c r="AM53" s="11">
        <f>'OddsRatio_working_3-way'!AA53+'OddsRatio_working_3-way'!AG53</f>
        <v>-0.90577145484879473</v>
      </c>
      <c r="AN53" s="11">
        <f>'OddsRatio_working_3-way'!AB53+'OddsRatio_working_3-way'!AH53</f>
        <v>-0.19475623701325229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1.1005276918620466</v>
      </c>
      <c r="AS53" s="11">
        <f>IF(('OddsRatio_working_3-way'!X53=0),IF(Q53&gt;0,-Q53^(1/3),(-Q53)^(1/3)),'OddsRatio_working_3-way'!AM53-'OddsRatio_working_3-way'!R53/3)</f>
        <v>-0.90577145484879473</v>
      </c>
      <c r="AT53" s="11">
        <f>IF(('OddsRatio_working_3-way'!X53=0),IF(Q53&gt;0,-Q53^(1/3),(-Q53)^(1/3)),'OddsRatio_working_3-way'!AN53-'OddsRatio_working_3-way'!R53/3)</f>
        <v>-0.19475623701325229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1.71</v>
      </c>
      <c r="B54" s="4">
        <f>IF('True_Odds_Calculator_3-way'!B53="","",'True_Odds_Calculator_3-way'!B53)</f>
        <v>3.52</v>
      </c>
      <c r="C54" s="4">
        <f>IF('True_Odds_Calculator_3-way'!C53="","",'True_Odds_Calculator_3-way'!C53)</f>
        <v>5.88</v>
      </c>
      <c r="D54" s="9">
        <f t="shared" si="13"/>
        <v>0.56847297085983839</v>
      </c>
      <c r="E54" s="9">
        <f t="shared" si="14"/>
        <v>0.27068980957422378</v>
      </c>
      <c r="F54" s="9">
        <f t="shared" si="15"/>
        <v>0.16083721956593791</v>
      </c>
      <c r="G54" s="9">
        <f t="shared" si="16"/>
        <v>1.06915293996377</v>
      </c>
      <c r="H54" s="9">
        <f t="shared" si="17"/>
        <v>1.7590985873742766</v>
      </c>
      <c r="I54" s="9">
        <f t="shared" si="18"/>
        <v>3.6942654087086999</v>
      </c>
      <c r="J54" s="9">
        <f t="shared" si="19"/>
        <v>6.2174663470231977</v>
      </c>
      <c r="K54" s="11">
        <f t="shared" si="20"/>
        <v>0.58479532163742687</v>
      </c>
      <c r="L54" s="11">
        <f t="shared" si="21"/>
        <v>0.28409090909090912</v>
      </c>
      <c r="M54" s="11">
        <f t="shared" si="22"/>
        <v>0.17006802721088435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-0.24669628616997041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0.229142028954059</v>
      </c>
      <c r="Q54" s="11">
        <f>2*'OddsRatio_working_3-way'!K54*'OddsRatio_working_3-way'!L54*'OddsRatio_working_3-way'!M54</f>
        <v>5.6508515155131694E-2</v>
      </c>
      <c r="R54" s="11">
        <f t="shared" si="23"/>
        <v>0</v>
      </c>
      <c r="S54" s="11">
        <f t="shared" si="24"/>
        <v>-0.92884263687773239</v>
      </c>
      <c r="T54" s="11">
        <f t="shared" si="25"/>
        <v>-0.22906106951362085</v>
      </c>
      <c r="U54" s="11">
        <f>'OddsRatio_working_3-way'!S54-'OddsRatio_working_3-way'!R54^2/3</f>
        <v>-0.92884263687773239</v>
      </c>
      <c r="V54" s="11">
        <f>'OddsRatio_working_3-way'!S54*'OddsRatio_working_3-way'!R54/3-2*'OddsRatio_working_3-way'!R54^3/27-'OddsRatio_working_3-way'!T54</f>
        <v>0.22906106951362085</v>
      </c>
      <c r="W54" s="11">
        <f>'OddsRatio_working_3-way'!V54^2+4*'OddsRatio_working_3-way'!U54^3/27</f>
        <v>-6.6250689475023355E-2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0.17227859925259667</v>
      </c>
      <c r="Y54" s="11">
        <f>IF('OddsRatio_working_3-way'!W54&gt;=0,IF('OddsRatio_working_3-way'!V54+SQRT('OddsRatio_working_3-way'!W54)&gt;0,0,PI()),ACOS('OddsRatio_working_3-way'!V54/(2*'OddsRatio_working_3-way'!X54)))</f>
        <v>0.8435724309844258</v>
      </c>
      <c r="Z54" s="11">
        <f>'OddsRatio_working_3-way'!X54^(1/3)*COS('OddsRatio_working_3-way'!Y54/3)</f>
        <v>0.53457646998188502</v>
      </c>
      <c r="AA54" s="11">
        <f>'OddsRatio_working_3-way'!X54^(1/3)*COS(('OddsRatio_working_3-way'!Y54+2*PI())/3)</f>
        <v>-0.40101054997880536</v>
      </c>
      <c r="AB54" s="11">
        <f>'OddsRatio_working_3-way'!X54^(1/3)*COS(('OddsRatio_working_3-way'!Y54+4*PI())/3)</f>
        <v>-0.13356592000307974</v>
      </c>
      <c r="AC54" s="11">
        <f>'OddsRatio_working_3-way'!X54^(1/3)*SIN('OddsRatio_working_3-way'!Y54/3)</f>
        <v>0.15440922910980523</v>
      </c>
      <c r="AD54" s="11">
        <f>'OddsRatio_working_3-way'!X54^(1/3)*SIN(('OddsRatio_working_3-way'!Y54+2*PI())/3)</f>
        <v>0.3857521887148192</v>
      </c>
      <c r="AE54" s="11">
        <f>'OddsRatio_working_3-way'!X54^(1/3)*SIN(('OddsRatio_working_3-way'!Y54+4*PI())/3)</f>
        <v>-0.54016141782462435</v>
      </c>
      <c r="AF54" s="11">
        <f>-'OddsRatio_working_3-way'!U54/(3*'OddsRatio_working_3-way'!X54^(1/3))*COS(('OddsRatio_working_3-way'!Y54)/3)</f>
        <v>0.53457646998188502</v>
      </c>
      <c r="AG54" s="11">
        <f>-'OddsRatio_working_3-way'!U54/(3*'OddsRatio_working_3-way'!X54^(1/3))*COS(('OddsRatio_working_3-way'!Y54+2*PI())/3)</f>
        <v>-0.40101054997880536</v>
      </c>
      <c r="AH54" s="11">
        <f>-'OddsRatio_working_3-way'!U54/(3*'OddsRatio_working_3-way'!X54^(1/3))*COS(('OddsRatio_working_3-way'!Y54+4*PI())/3)</f>
        <v>-0.13356592000307974</v>
      </c>
      <c r="AI54" s="11">
        <f>'OddsRatio_working_3-way'!U54/(3*'OddsRatio_working_3-way'!X54^(1/3))*SIN(('OddsRatio_working_3-way'!Y54)/3)</f>
        <v>-0.15440922910980523</v>
      </c>
      <c r="AJ54" s="11">
        <f>'OddsRatio_working_3-way'!U54/(3*'OddsRatio_working_3-way'!X54^(1/3))*SIN(('OddsRatio_working_3-way'!Y54+2*PI())/3)</f>
        <v>-0.3857521887148192</v>
      </c>
      <c r="AK54" s="11">
        <f>'OddsRatio_working_3-way'!U54/(3*'OddsRatio_working_3-way'!X54^(1/3))*SIN(('OddsRatio_working_3-way'!Y54+4*PI())/3)</f>
        <v>0.54016141782462435</v>
      </c>
      <c r="AL54" s="11">
        <f>'OddsRatio_working_3-way'!Z54+'OddsRatio_working_3-way'!AF54</f>
        <v>1.06915293996377</v>
      </c>
      <c r="AM54" s="11">
        <f>'OddsRatio_working_3-way'!AA54+'OddsRatio_working_3-way'!AG54</f>
        <v>-0.80202109995761073</v>
      </c>
      <c r="AN54" s="11">
        <f>'OddsRatio_working_3-way'!AB54+'OddsRatio_working_3-way'!AH54</f>
        <v>-0.26713184000615947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1.06915293996377</v>
      </c>
      <c r="AS54" s="11">
        <f>IF(('OddsRatio_working_3-way'!X54=0),IF(Q54&gt;0,-Q54^(1/3),(-Q54)^(1/3)),'OddsRatio_working_3-way'!AM54-'OddsRatio_working_3-way'!R54/3)</f>
        <v>-0.80202109995761073</v>
      </c>
      <c r="AT54" s="11">
        <f>IF(('OddsRatio_working_3-way'!X54=0),IF(Q54&gt;0,-Q54^(1/3),(-Q54)^(1/3)),'OddsRatio_working_3-way'!AN54-'OddsRatio_working_3-way'!R54/3)</f>
        <v>-0.26713184000615947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2.37</v>
      </c>
      <c r="B55" s="4">
        <f>IF('True_Odds_Calculator_3-way'!B54="","",'True_Odds_Calculator_3-way'!B54)</f>
        <v>3.52</v>
      </c>
      <c r="C55" s="4">
        <f>IF('True_Odds_Calculator_3-way'!C54="","",'True_Odds_Calculator_3-way'!C54)</f>
        <v>3.01</v>
      </c>
      <c r="D55" s="9">
        <f t="shared" si="13"/>
        <v>0.40793851264581527</v>
      </c>
      <c r="E55" s="9">
        <f t="shared" si="14"/>
        <v>0.27250657951039065</v>
      </c>
      <c r="F55" s="9">
        <f t="shared" si="15"/>
        <v>0.31955490784379431</v>
      </c>
      <c r="G55" s="9">
        <f t="shared" si="16"/>
        <v>1.0593794314703762</v>
      </c>
      <c r="H55" s="9">
        <f t="shared" si="17"/>
        <v>2.4513498211144156</v>
      </c>
      <c r="I55" s="9">
        <f t="shared" si="18"/>
        <v>3.6696361673053479</v>
      </c>
      <c r="J55" s="9">
        <f t="shared" si="19"/>
        <v>3.1293526572554557</v>
      </c>
      <c r="K55" s="11">
        <f t="shared" si="20"/>
        <v>0.42194092827004215</v>
      </c>
      <c r="L55" s="11">
        <f t="shared" si="21"/>
        <v>0.28409090909090912</v>
      </c>
      <c r="M55" s="11">
        <f t="shared" si="22"/>
        <v>0.33222591362126247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-0.27635012176519402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0.23496031002654491</v>
      </c>
      <c r="Q55" s="11">
        <f>2*'OddsRatio_working_3-way'!K55*'OddsRatio_working_3-way'!L55*'OddsRatio_working_3-way'!M55</f>
        <v>7.9647562720862694E-2</v>
      </c>
      <c r="R55" s="11">
        <f t="shared" si="23"/>
        <v>0</v>
      </c>
      <c r="S55" s="11">
        <f t="shared" si="24"/>
        <v>-0.85022690971051307</v>
      </c>
      <c r="T55" s="11">
        <f t="shared" si="25"/>
        <v>-0.28821251176627566</v>
      </c>
      <c r="U55" s="11">
        <f>'OddsRatio_working_3-way'!S55-'OddsRatio_working_3-way'!R55^2/3</f>
        <v>-0.85022690971051307</v>
      </c>
      <c r="V55" s="11">
        <f>'OddsRatio_working_3-way'!S55*'OddsRatio_working_3-way'!R55/3-2*'OddsRatio_working_3-way'!R55^3/27-'OddsRatio_working_3-way'!T55</f>
        <v>0.28821251176627566</v>
      </c>
      <c r="W55" s="11">
        <f>'OddsRatio_working_3-way'!V55^2+4*'OddsRatio_working_3-way'!U55^3/27</f>
        <v>-7.9879122248800172E-3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0.15087607842489942</v>
      </c>
      <c r="Y55" s="11">
        <f>IF('OddsRatio_working_3-way'!W55&gt;=0,IF('OddsRatio_working_3-way'!V55+SQRT('OddsRatio_working_3-way'!W55)&gt;0,0,PI()),ACOS('OddsRatio_working_3-way'!V55/(2*'OddsRatio_working_3-way'!X55)))</f>
        <v>0.30069823240604876</v>
      </c>
      <c r="Z55" s="11">
        <f>'OddsRatio_working_3-way'!X55^(1/3)*COS('OddsRatio_working_3-way'!Y55/3)</f>
        <v>0.52968971573518819</v>
      </c>
      <c r="AA55" s="11">
        <f>'OddsRatio_working_3-way'!X55^(1/3)*COS(('OddsRatio_working_3-way'!Y55+2*PI())/3)</f>
        <v>-0.31097869806012485</v>
      </c>
      <c r="AB55" s="11">
        <f>'OddsRatio_working_3-way'!X55^(1/3)*COS(('OddsRatio_working_3-way'!Y55+4*PI())/3)</f>
        <v>-0.21871101767506348</v>
      </c>
      <c r="AC55" s="11">
        <f>'OddsRatio_working_3-way'!X55^(1/3)*SIN('OddsRatio_working_3-way'!Y55/3)</f>
        <v>5.3270770107817556E-2</v>
      </c>
      <c r="AD55" s="11">
        <f>'OddsRatio_working_3-way'!X55^(1/3)*SIN(('OddsRatio_working_3-way'!Y55+2*PI())/3)</f>
        <v>0.4320893648961221</v>
      </c>
      <c r="AE55" s="11">
        <f>'OddsRatio_working_3-way'!X55^(1/3)*SIN(('OddsRatio_working_3-way'!Y55+4*PI())/3)</f>
        <v>-0.4853601350039396</v>
      </c>
      <c r="AF55" s="11">
        <f>-'OddsRatio_working_3-way'!U55/(3*'OddsRatio_working_3-way'!X55^(1/3))*COS(('OddsRatio_working_3-way'!Y55)/3)</f>
        <v>0.52968971573518808</v>
      </c>
      <c r="AG55" s="11">
        <f>-'OddsRatio_working_3-way'!U55/(3*'OddsRatio_working_3-way'!X55^(1/3))*COS(('OddsRatio_working_3-way'!Y55+2*PI())/3)</f>
        <v>-0.31097869806012479</v>
      </c>
      <c r="AH55" s="11">
        <f>-'OddsRatio_working_3-way'!U55/(3*'OddsRatio_working_3-way'!X55^(1/3))*COS(('OddsRatio_working_3-way'!Y55+4*PI())/3)</f>
        <v>-0.21871101767506343</v>
      </c>
      <c r="AI55" s="11">
        <f>'OddsRatio_working_3-way'!U55/(3*'OddsRatio_working_3-way'!X55^(1/3))*SIN(('OddsRatio_working_3-way'!Y55)/3)</f>
        <v>-5.3270770107817542E-2</v>
      </c>
      <c r="AJ55" s="11">
        <f>'OddsRatio_working_3-way'!U55/(3*'OddsRatio_working_3-way'!X55^(1/3))*SIN(('OddsRatio_working_3-way'!Y55+2*PI())/3)</f>
        <v>-0.43208936489612199</v>
      </c>
      <c r="AK55" s="11">
        <f>'OddsRatio_working_3-way'!U55/(3*'OddsRatio_working_3-way'!X55^(1/3))*SIN(('OddsRatio_working_3-way'!Y55+4*PI())/3)</f>
        <v>0.48536013500393954</v>
      </c>
      <c r="AL55" s="11">
        <f>'OddsRatio_working_3-way'!Z55+'OddsRatio_working_3-way'!AF55</f>
        <v>1.0593794314703762</v>
      </c>
      <c r="AM55" s="11">
        <f>'OddsRatio_working_3-way'!AA55+'OddsRatio_working_3-way'!AG55</f>
        <v>-0.62195739612024958</v>
      </c>
      <c r="AN55" s="11">
        <f>'OddsRatio_working_3-way'!AB55+'OddsRatio_working_3-way'!AH55</f>
        <v>-0.43742203535012691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1.0593794314703762</v>
      </c>
      <c r="AS55" s="11">
        <f>IF(('OddsRatio_working_3-way'!X55=0),IF(Q55&gt;0,-Q55^(1/3),(-Q55)^(1/3)),'OddsRatio_working_3-way'!AM55-'OddsRatio_working_3-way'!R55/3)</f>
        <v>-0.62195739612024958</v>
      </c>
      <c r="AT55" s="11">
        <f>IF(('OddsRatio_working_3-way'!X55=0),IF(Q55&gt;0,-Q55^(1/3),(-Q55)^(1/3)),'OddsRatio_working_3-way'!AN55-'OddsRatio_working_3-way'!R55/3)</f>
        <v>-0.43742203535012691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2.52</v>
      </c>
      <c r="B56" s="4">
        <f>IF('True_Odds_Calculator_3-way'!B55="","",'True_Odds_Calculator_3-way'!B55)</f>
        <v>3.58</v>
      </c>
      <c r="C56" s="4">
        <f>IF('True_Odds_Calculator_3-way'!C55="","",'True_Odds_Calculator_3-way'!C55)</f>
        <v>2.76</v>
      </c>
      <c r="D56" s="9">
        <f t="shared" si="13"/>
        <v>0.38307864927947916</v>
      </c>
      <c r="E56" s="9">
        <f t="shared" si="14"/>
        <v>0.26784568528678543</v>
      </c>
      <c r="F56" s="9">
        <f t="shared" si="15"/>
        <v>0.34907566543373536</v>
      </c>
      <c r="G56" s="9">
        <f t="shared" si="16"/>
        <v>1.0594934237341085</v>
      </c>
      <c r="H56" s="9">
        <f t="shared" si="17"/>
        <v>2.610430004075845</v>
      </c>
      <c r="I56" s="9">
        <f t="shared" si="18"/>
        <v>3.7334930332340002</v>
      </c>
      <c r="J56" s="9">
        <f t="shared" si="19"/>
        <v>2.8647084257720303</v>
      </c>
      <c r="K56" s="11">
        <f t="shared" si="20"/>
        <v>0.3968253968253968</v>
      </c>
      <c r="L56" s="11">
        <f t="shared" si="21"/>
        <v>0.27932960893854747</v>
      </c>
      <c r="M56" s="11">
        <f t="shared" si="22"/>
        <v>0.3623188405797102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-0.27719367238434511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0.23534499487863592</v>
      </c>
      <c r="Q56" s="11">
        <f>2*'OddsRatio_working_3-way'!K56*'OddsRatio_working_3-way'!L56*'OddsRatio_working_3-way'!M56</f>
        <v>8.0322523849363781E-2</v>
      </c>
      <c r="R56" s="11">
        <f t="shared" si="23"/>
        <v>0</v>
      </c>
      <c r="S56" s="11">
        <f t="shared" si="24"/>
        <v>-0.84902729869070181</v>
      </c>
      <c r="T56" s="11">
        <f t="shared" si="25"/>
        <v>-0.28977040910945451</v>
      </c>
      <c r="U56" s="11">
        <f>'OddsRatio_working_3-way'!S56-'OddsRatio_working_3-way'!R56^2/3</f>
        <v>-0.84902729869070181</v>
      </c>
      <c r="V56" s="11">
        <f>'OddsRatio_working_3-way'!S56*'OddsRatio_working_3-way'!R56/3-2*'OddsRatio_working_3-way'!R56^3/27-'OddsRatio_working_3-way'!T56</f>
        <v>0.28977040910945451</v>
      </c>
      <c r="W56" s="11">
        <f>'OddsRatio_working_3-way'!V56^2+4*'OddsRatio_working_3-way'!U56^3/27</f>
        <v>-6.7026035850966253E-3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0.15055687760822922</v>
      </c>
      <c r="Y56" s="11">
        <f>IF('OddsRatio_working_3-way'!W56&gt;=0,IF('OddsRatio_working_3-way'!V56+SQRT('OddsRatio_working_3-way'!W56)&gt;0,0,PI()),ACOS('OddsRatio_working_3-way'!V56/(2*'OddsRatio_working_3-way'!X56)))</f>
        <v>0.27535513300561543</v>
      </c>
      <c r="Z56" s="11">
        <f>'OddsRatio_working_3-way'!X56^(1/3)*COS('OddsRatio_working_3-way'!Y56/3)</f>
        <v>0.52974671186705435</v>
      </c>
      <c r="AA56" s="11">
        <f>'OddsRatio_working_3-way'!X56^(1/3)*COS(('OddsRatio_working_3-way'!Y56+2*PI())/3)</f>
        <v>-0.30710060569252229</v>
      </c>
      <c r="AB56" s="11">
        <f>'OddsRatio_working_3-way'!X56^(1/3)*COS(('OddsRatio_working_3-way'!Y56+4*PI())/3)</f>
        <v>-0.22264610617453212</v>
      </c>
      <c r="AC56" s="11">
        <f>'OddsRatio_working_3-way'!X56^(1/3)*SIN('OddsRatio_working_3-way'!Y56/3)</f>
        <v>4.8759828030986753E-2</v>
      </c>
      <c r="AD56" s="11">
        <f>'OddsRatio_working_3-way'!X56^(1/3)*SIN(('OddsRatio_working_3-way'!Y56+2*PI())/3)</f>
        <v>0.43439419603265095</v>
      </c>
      <c r="AE56" s="11">
        <f>'OddsRatio_working_3-way'!X56^(1/3)*SIN(('OddsRatio_working_3-way'!Y56+4*PI())/3)</f>
        <v>-0.48315402406363778</v>
      </c>
      <c r="AF56" s="11">
        <f>-'OddsRatio_working_3-way'!U56/(3*'OddsRatio_working_3-way'!X56^(1/3))*COS(('OddsRatio_working_3-way'!Y56)/3)</f>
        <v>0.52974671186705424</v>
      </c>
      <c r="AG56" s="11">
        <f>-'OddsRatio_working_3-way'!U56/(3*'OddsRatio_working_3-way'!X56^(1/3))*COS(('OddsRatio_working_3-way'!Y56+2*PI())/3)</f>
        <v>-0.30710060569252223</v>
      </c>
      <c r="AH56" s="11">
        <f>-'OddsRatio_working_3-way'!U56/(3*'OddsRatio_working_3-way'!X56^(1/3))*COS(('OddsRatio_working_3-way'!Y56+4*PI())/3)</f>
        <v>-0.22264610617453207</v>
      </c>
      <c r="AI56" s="11">
        <f>'OddsRatio_working_3-way'!U56/(3*'OddsRatio_working_3-way'!X56^(1/3))*SIN(('OddsRatio_working_3-way'!Y56)/3)</f>
        <v>-4.8759828030986739E-2</v>
      </c>
      <c r="AJ56" s="11">
        <f>'OddsRatio_working_3-way'!U56/(3*'OddsRatio_working_3-way'!X56^(1/3))*SIN(('OddsRatio_working_3-way'!Y56+2*PI())/3)</f>
        <v>-0.43439419603265089</v>
      </c>
      <c r="AK56" s="11">
        <f>'OddsRatio_working_3-way'!U56/(3*'OddsRatio_working_3-way'!X56^(1/3))*SIN(('OddsRatio_working_3-way'!Y56+4*PI())/3)</f>
        <v>0.48315402406363767</v>
      </c>
      <c r="AL56" s="11">
        <f>'OddsRatio_working_3-way'!Z56+'OddsRatio_working_3-way'!AF56</f>
        <v>1.0594934237341085</v>
      </c>
      <c r="AM56" s="11">
        <f>'OddsRatio_working_3-way'!AA56+'OddsRatio_working_3-way'!AG56</f>
        <v>-0.61420121138504458</v>
      </c>
      <c r="AN56" s="11">
        <f>'OddsRatio_working_3-way'!AB56+'OddsRatio_working_3-way'!AH56</f>
        <v>-0.44529221234906419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1.0594934237341085</v>
      </c>
      <c r="AS56" s="11">
        <f>IF(('OddsRatio_working_3-way'!X56=0),IF(Q56&gt;0,-Q56^(1/3),(-Q56)^(1/3)),'OddsRatio_working_3-way'!AM56-'OddsRatio_working_3-way'!R56/3)</f>
        <v>-0.61420121138504458</v>
      </c>
      <c r="AT56" s="11">
        <f>IF(('OddsRatio_working_3-way'!X56=0),IF(Q56&gt;0,-Q56^(1/3),(-Q56)^(1/3)),'OddsRatio_working_3-way'!AN56-'OddsRatio_working_3-way'!R56/3)</f>
        <v>-0.44529221234906419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2.2200000000000002</v>
      </c>
      <c r="B57" s="4">
        <f>IF('True_Odds_Calculator_3-way'!B56="","",'True_Odds_Calculator_3-way'!B56)</f>
        <v>3.72</v>
      </c>
      <c r="C57" s="4">
        <f>IF('True_Odds_Calculator_3-way'!C56="","",'True_Odds_Calculator_3-way'!C56)</f>
        <v>3.12</v>
      </c>
      <c r="D57" s="9">
        <f t="shared" si="13"/>
        <v>0.43548589240732416</v>
      </c>
      <c r="E57" s="9">
        <f t="shared" si="14"/>
        <v>0.25706415817214612</v>
      </c>
      <c r="F57" s="9">
        <f t="shared" si="15"/>
        <v>0.30744994942052972</v>
      </c>
      <c r="G57" s="9">
        <f t="shared" si="16"/>
        <v>1.0625292109360613</v>
      </c>
      <c r="H57" s="9">
        <f t="shared" si="17"/>
        <v>2.2962856373419953</v>
      </c>
      <c r="I57" s="9">
        <f t="shared" si="18"/>
        <v>3.8900794537460874</v>
      </c>
      <c r="J57" s="9">
        <f t="shared" si="19"/>
        <v>3.2525619271844506</v>
      </c>
      <c r="K57" s="11">
        <f t="shared" si="20"/>
        <v>0.4504504504504504</v>
      </c>
      <c r="L57" s="11">
        <f t="shared" si="21"/>
        <v>0.26881720430107525</v>
      </c>
      <c r="M57" s="11">
        <f t="shared" si="22"/>
        <v>0.32051282051282048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-0.27303233754846667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0.23519176744983189</v>
      </c>
      <c r="Q57" s="11">
        <f>2*'OddsRatio_working_3-way'!K57*'OddsRatio_working_3-way'!L57*'OddsRatio_working_3-way'!M57</f>
        <v>7.7621045362980826E-2</v>
      </c>
      <c r="R57" s="11">
        <f t="shared" si="23"/>
        <v>0</v>
      </c>
      <c r="S57" s="11">
        <f t="shared" si="24"/>
        <v>-0.86140626990047431</v>
      </c>
      <c r="T57" s="11">
        <f t="shared" si="25"/>
        <v>-0.28429249831698822</v>
      </c>
      <c r="U57" s="11">
        <f>'OddsRatio_working_3-way'!S57-'OddsRatio_working_3-way'!R57^2/3</f>
        <v>-0.86140626990047431</v>
      </c>
      <c r="V57" s="11">
        <f>'OddsRatio_working_3-way'!S57*'OddsRatio_working_3-way'!R57/3-2*'OddsRatio_working_3-way'!R57^3/27-'OddsRatio_working_3-way'!T57</f>
        <v>0.28429249831698822</v>
      </c>
      <c r="W57" s="11">
        <f>'OddsRatio_working_3-way'!V57^2+4*'OddsRatio_working_3-way'!U57^3/27</f>
        <v>-1.3871306753483748E-2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0.1538615703748003</v>
      </c>
      <c r="Y57" s="11">
        <f>IF('OddsRatio_working_3-way'!W57&gt;=0,IF('OddsRatio_working_3-way'!V57+SQRT('OddsRatio_working_3-way'!W57)&gt;0,0,PI()),ACOS('OddsRatio_working_3-way'!V57/(2*'OddsRatio_working_3-way'!X57)))</f>
        <v>0.39275523508424093</v>
      </c>
      <c r="Z57" s="11">
        <f>'OddsRatio_working_3-way'!X57^(1/3)*COS('OddsRatio_working_3-way'!Y57/3)</f>
        <v>0.53126460546803067</v>
      </c>
      <c r="AA57" s="11">
        <f>'OddsRatio_working_3-way'!X57^(1/3)*COS(('OddsRatio_working_3-way'!Y57+2*PI())/3)</f>
        <v>-0.32621288302004314</v>
      </c>
      <c r="AB57" s="11">
        <f>'OddsRatio_working_3-way'!X57^(1/3)*COS(('OddsRatio_working_3-way'!Y57+4*PI())/3)</f>
        <v>-0.20505172244798772</v>
      </c>
      <c r="AC57" s="11">
        <f>'OddsRatio_working_3-way'!X57^(1/3)*SIN('OddsRatio_working_3-way'!Y57/3)</f>
        <v>6.9952428671603797E-2</v>
      </c>
      <c r="AD57" s="11">
        <f>'OddsRatio_working_3-way'!X57^(1/3)*SIN(('OddsRatio_working_3-way'!Y57+2*PI())/3)</f>
        <v>0.42511243013102989</v>
      </c>
      <c r="AE57" s="11">
        <f>'OddsRatio_working_3-way'!X57^(1/3)*SIN(('OddsRatio_working_3-way'!Y57+4*PI())/3)</f>
        <v>-0.49506485880263362</v>
      </c>
      <c r="AF57" s="11">
        <f>-'OddsRatio_working_3-way'!U57/(3*'OddsRatio_working_3-way'!X57^(1/3))*COS(('OddsRatio_working_3-way'!Y57)/3)</f>
        <v>0.53126460546803067</v>
      </c>
      <c r="AG57" s="11">
        <f>-'OddsRatio_working_3-way'!U57/(3*'OddsRatio_working_3-way'!X57^(1/3))*COS(('OddsRatio_working_3-way'!Y57+2*PI())/3)</f>
        <v>-0.32621288302004314</v>
      </c>
      <c r="AH57" s="11">
        <f>-'OddsRatio_working_3-way'!U57/(3*'OddsRatio_working_3-way'!X57^(1/3))*COS(('OddsRatio_working_3-way'!Y57+4*PI())/3)</f>
        <v>-0.20505172244798772</v>
      </c>
      <c r="AI57" s="11">
        <f>'OddsRatio_working_3-way'!U57/(3*'OddsRatio_working_3-way'!X57^(1/3))*SIN(('OddsRatio_working_3-way'!Y57)/3)</f>
        <v>-6.9952428671603797E-2</v>
      </c>
      <c r="AJ57" s="11">
        <f>'OddsRatio_working_3-way'!U57/(3*'OddsRatio_working_3-way'!X57^(1/3))*SIN(('OddsRatio_working_3-way'!Y57+2*PI())/3)</f>
        <v>-0.42511243013102989</v>
      </c>
      <c r="AK57" s="11">
        <f>'OddsRatio_working_3-way'!U57/(3*'OddsRatio_working_3-way'!X57^(1/3))*SIN(('OddsRatio_working_3-way'!Y57+4*PI())/3)</f>
        <v>0.49506485880263362</v>
      </c>
      <c r="AL57" s="11">
        <f>'OddsRatio_working_3-way'!Z57+'OddsRatio_working_3-way'!AF57</f>
        <v>1.0625292109360613</v>
      </c>
      <c r="AM57" s="11">
        <f>'OddsRatio_working_3-way'!AA57+'OddsRatio_working_3-way'!AG57</f>
        <v>-0.65242576604008629</v>
      </c>
      <c r="AN57" s="11">
        <f>'OddsRatio_working_3-way'!AB57+'OddsRatio_working_3-way'!AH57</f>
        <v>-0.41010344489597544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1.0625292109360613</v>
      </c>
      <c r="AS57" s="11">
        <f>IF(('OddsRatio_working_3-way'!X57=0),IF(Q57&gt;0,-Q57^(1/3),(-Q57)^(1/3)),'OddsRatio_working_3-way'!AM57-'OddsRatio_working_3-way'!R57/3)</f>
        <v>-0.65242576604008629</v>
      </c>
      <c r="AT57" s="11">
        <f>IF(('OddsRatio_working_3-way'!X57=0),IF(Q57&gt;0,-Q57^(1/3),(-Q57)^(1/3)),'OddsRatio_working_3-way'!AN57-'OddsRatio_working_3-way'!R57/3)</f>
        <v>-0.41010344489597544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2.37</v>
      </c>
      <c r="B58" s="4">
        <f>IF('True_Odds_Calculator_3-way'!B57="","",'True_Odds_Calculator_3-way'!B57)</f>
        <v>3.49</v>
      </c>
      <c r="C58" s="4">
        <f>IF('True_Odds_Calculator_3-way'!C57="","",'True_Odds_Calculator_3-way'!C57)</f>
        <v>3.02</v>
      </c>
      <c r="D58" s="9">
        <f t="shared" si="13"/>
        <v>0.40746025666117774</v>
      </c>
      <c r="E58" s="9">
        <f t="shared" si="14"/>
        <v>0.27449268944686139</v>
      </c>
      <c r="F58" s="9">
        <f t="shared" si="15"/>
        <v>0.31804705389196086</v>
      </c>
      <c r="G58" s="9">
        <f t="shared" si="16"/>
        <v>1.0614796277440057</v>
      </c>
      <c r="H58" s="9">
        <f t="shared" si="17"/>
        <v>2.4542270900092884</v>
      </c>
      <c r="I58" s="9">
        <f t="shared" si="18"/>
        <v>3.6430842730825748</v>
      </c>
      <c r="J58" s="9">
        <f t="shared" si="19"/>
        <v>3.1441888480428921</v>
      </c>
      <c r="K58" s="11">
        <f t="shared" si="20"/>
        <v>0.42194092827004215</v>
      </c>
      <c r="L58" s="11">
        <f t="shared" si="21"/>
        <v>0.28653295128939826</v>
      </c>
      <c r="M58" s="11">
        <f t="shared" si="22"/>
        <v>0.33112582781456956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-0.27586116614995948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0.23539466196966238</v>
      </c>
      <c r="Q58" s="11">
        <f>2*'OddsRatio_working_3-way'!K58*'OddsRatio_working_3-way'!L58*'OddsRatio_working_3-way'!M58</f>
        <v>8.0066211554306932E-2</v>
      </c>
      <c r="R58" s="11">
        <f t="shared" si="23"/>
        <v>0</v>
      </c>
      <c r="S58" s="11">
        <f t="shared" si="24"/>
        <v>-0.85330844226802371</v>
      </c>
      <c r="T58" s="11">
        <f t="shared" si="25"/>
        <v>-0.29024096675783118</v>
      </c>
      <c r="U58" s="11">
        <f>'OddsRatio_working_3-way'!S58-'OddsRatio_working_3-way'!R58^2/3</f>
        <v>-0.85330844226802371</v>
      </c>
      <c r="V58" s="11">
        <f>'OddsRatio_working_3-way'!S58*'OddsRatio_working_3-way'!R58/3-2*'OddsRatio_working_3-way'!R58^3/27-'OddsRatio_working_3-way'!T58</f>
        <v>0.29024096675783118</v>
      </c>
      <c r="W58" s="11">
        <f>'OddsRatio_working_3-way'!V58^2+4*'OddsRatio_working_3-way'!U58^3/27</f>
        <v>-7.8081807109714879E-3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0.15169706613469155</v>
      </c>
      <c r="Y58" s="11">
        <f>IF('OddsRatio_working_3-way'!W58&gt;=0,IF('OddsRatio_working_3-way'!V58+SQRT('OddsRatio_working_3-way'!W58)&gt;0,0,PI()),ACOS('OddsRatio_working_3-way'!V58/(2*'OddsRatio_working_3-way'!X58)))</f>
        <v>0.2955344990549158</v>
      </c>
      <c r="Z58" s="11">
        <f>'OddsRatio_working_3-way'!X58^(1/3)*COS('OddsRatio_working_3-way'!Y58/3)</f>
        <v>0.53073981387200286</v>
      </c>
      <c r="AA58" s="11">
        <f>'OddsRatio_working_3-way'!X58^(1/3)*COS(('OddsRatio_working_3-way'!Y58+2*PI())/3)</f>
        <v>-0.31079619938145336</v>
      </c>
      <c r="AB58" s="11">
        <f>'OddsRatio_working_3-way'!X58^(1/3)*COS(('OddsRatio_working_3-way'!Y58+4*PI())/3)</f>
        <v>-0.21994361449054917</v>
      </c>
      <c r="AC58" s="11">
        <f>'OddsRatio_working_3-way'!X58^(1/3)*SIN('OddsRatio_working_3-way'!Y58/3)</f>
        <v>5.2453764343336866E-2</v>
      </c>
      <c r="AD58" s="11">
        <f>'OddsRatio_working_3-way'!X58^(1/3)*SIN(('OddsRatio_working_3-way'!Y58+2*PI())/3)</f>
        <v>0.43340727944131074</v>
      </c>
      <c r="AE58" s="11">
        <f>'OddsRatio_working_3-way'!X58^(1/3)*SIN(('OddsRatio_working_3-way'!Y58+4*PI())/3)</f>
        <v>-0.48586104378464762</v>
      </c>
      <c r="AF58" s="11">
        <f>-'OddsRatio_working_3-way'!U58/(3*'OddsRatio_working_3-way'!X58^(1/3))*COS(('OddsRatio_working_3-way'!Y58)/3)</f>
        <v>0.53073981387200286</v>
      </c>
      <c r="AG58" s="11">
        <f>-'OddsRatio_working_3-way'!U58/(3*'OddsRatio_working_3-way'!X58^(1/3))*COS(('OddsRatio_working_3-way'!Y58+2*PI())/3)</f>
        <v>-0.31079619938145336</v>
      </c>
      <c r="AH58" s="11">
        <f>-'OddsRatio_working_3-way'!U58/(3*'OddsRatio_working_3-way'!X58^(1/3))*COS(('OddsRatio_working_3-way'!Y58+4*PI())/3)</f>
        <v>-0.21994361449054917</v>
      </c>
      <c r="AI58" s="11">
        <f>'OddsRatio_working_3-way'!U58/(3*'OddsRatio_working_3-way'!X58^(1/3))*SIN(('OddsRatio_working_3-way'!Y58)/3)</f>
        <v>-5.2453764343336866E-2</v>
      </c>
      <c r="AJ58" s="11">
        <f>'OddsRatio_working_3-way'!U58/(3*'OddsRatio_working_3-way'!X58^(1/3))*SIN(('OddsRatio_working_3-way'!Y58+2*PI())/3)</f>
        <v>-0.43340727944131074</v>
      </c>
      <c r="AK58" s="11">
        <f>'OddsRatio_working_3-way'!U58/(3*'OddsRatio_working_3-way'!X58^(1/3))*SIN(('OddsRatio_working_3-way'!Y58+4*PI())/3)</f>
        <v>0.48586104378464762</v>
      </c>
      <c r="AL58" s="11">
        <f>'OddsRatio_working_3-way'!Z58+'OddsRatio_working_3-way'!AF58</f>
        <v>1.0614796277440057</v>
      </c>
      <c r="AM58" s="11">
        <f>'OddsRatio_working_3-way'!AA58+'OddsRatio_working_3-way'!AG58</f>
        <v>-0.62159239876290673</v>
      </c>
      <c r="AN58" s="11">
        <f>'OddsRatio_working_3-way'!AB58+'OddsRatio_working_3-way'!AH58</f>
        <v>-0.43988722898109833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1.0614796277440057</v>
      </c>
      <c r="AS58" s="11">
        <f>IF(('OddsRatio_working_3-way'!X58=0),IF(Q58&gt;0,-Q58^(1/3),(-Q58)^(1/3)),'OddsRatio_working_3-way'!AM58-'OddsRatio_working_3-way'!R58/3)</f>
        <v>-0.62159239876290673</v>
      </c>
      <c r="AT58" s="11">
        <f>IF(('OddsRatio_working_3-way'!X58=0),IF(Q58&gt;0,-Q58^(1/3),(-Q58)^(1/3)),'OddsRatio_working_3-way'!AN58-'OddsRatio_working_3-way'!R58/3)</f>
        <v>-0.43988722898109833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2.13</v>
      </c>
      <c r="B59" s="4">
        <f>IF('True_Odds_Calculator_3-way'!B58="","",'True_Odds_Calculator_3-way'!B58)</f>
        <v>3.88</v>
      </c>
      <c r="C59" s="4">
        <f>IF('True_Odds_Calculator_3-way'!C58="","",'True_Odds_Calculator_3-way'!C58)</f>
        <v>3.33</v>
      </c>
      <c r="D59" s="9">
        <f t="shared" si="13"/>
        <v>0.45889580303659799</v>
      </c>
      <c r="E59" s="9">
        <f t="shared" si="14"/>
        <v>0.24967219503231564</v>
      </c>
      <c r="F59" s="9">
        <f t="shared" si="15"/>
        <v>0.29143200193108632</v>
      </c>
      <c r="G59" s="9">
        <f t="shared" si="16"/>
        <v>1.0434901964244778</v>
      </c>
      <c r="H59" s="9">
        <f t="shared" si="17"/>
        <v>2.1791439219596604</v>
      </c>
      <c r="I59" s="9">
        <f t="shared" si="18"/>
        <v>4.0052517657024955</v>
      </c>
      <c r="J59" s="9">
        <f t="shared" si="19"/>
        <v>3.4313321576690323</v>
      </c>
      <c r="K59" s="11">
        <f t="shared" si="20"/>
        <v>0.46948356807511737</v>
      </c>
      <c r="L59" s="11">
        <f t="shared" si="21"/>
        <v>0.25773195876288663</v>
      </c>
      <c r="M59" s="11">
        <f t="shared" si="22"/>
        <v>0.3003003003003003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-0.27553152106658707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0.23037412321570883</v>
      </c>
      <c r="Q59" s="11">
        <f>2*'OddsRatio_working_3-way'!K59*'OddsRatio_working_3-way'!L59*'OddsRatio_working_3-way'!M59</f>
        <v>7.2673224989182605E-2</v>
      </c>
      <c r="R59" s="11">
        <f t="shared" si="23"/>
        <v>0</v>
      </c>
      <c r="S59" s="11">
        <f t="shared" si="24"/>
        <v>-0.83610805153590695</v>
      </c>
      <c r="T59" s="11">
        <f t="shared" si="25"/>
        <v>-0.26375648313435557</v>
      </c>
      <c r="U59" s="11">
        <f>'OddsRatio_working_3-way'!S59-'OddsRatio_working_3-way'!R59^2/3</f>
        <v>-0.83610805153590695</v>
      </c>
      <c r="V59" s="11">
        <f>'OddsRatio_working_3-way'!S59*'OddsRatio_working_3-way'!R59/3-2*'OddsRatio_working_3-way'!R59^3/27-'OddsRatio_working_3-way'!T59</f>
        <v>0.26375648313435557</v>
      </c>
      <c r="W59" s="11">
        <f>'OddsRatio_working_3-way'!V59^2+4*'OddsRatio_working_3-way'!U59^3/27</f>
        <v>-1.7025648810702523E-2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0.14713355430195565</v>
      </c>
      <c r="Y59" s="11">
        <f>IF('OddsRatio_working_3-way'!W59&gt;=0,IF('OddsRatio_working_3-way'!V59+SQRT('OddsRatio_working_3-way'!W59)&gt;0,0,PI()),ACOS('OddsRatio_working_3-way'!V59/(2*'OddsRatio_working_3-way'!X59)))</f>
        <v>0.45940483284813283</v>
      </c>
      <c r="Z59" s="11">
        <f>'OddsRatio_working_3-way'!X59^(1/3)*COS('OddsRatio_working_3-way'!Y59/3)</f>
        <v>0.52174509821223902</v>
      </c>
      <c r="AA59" s="11">
        <f>'OddsRatio_working_3-way'!X59^(1/3)*COS(('OddsRatio_working_3-way'!Y59+2*PI())/3)</f>
        <v>-0.33061172211958889</v>
      </c>
      <c r="AB59" s="11">
        <f>'OddsRatio_working_3-way'!X59^(1/3)*COS(('OddsRatio_working_3-way'!Y59+4*PI())/3)</f>
        <v>-0.19113337609265016</v>
      </c>
      <c r="AC59" s="11">
        <f>'OddsRatio_working_3-way'!X59^(1/3)*SIN('OddsRatio_working_3-way'!Y59/3)</f>
        <v>8.052786062477689E-2</v>
      </c>
      <c r="AD59" s="11">
        <f>'OddsRatio_working_3-way'!X59^(1/3)*SIN(('OddsRatio_working_3-way'!Y59+2*PI())/3)</f>
        <v>0.41158057903941742</v>
      </c>
      <c r="AE59" s="11">
        <f>'OddsRatio_working_3-way'!X59^(1/3)*SIN(('OddsRatio_working_3-way'!Y59+4*PI())/3)</f>
        <v>-0.49210843966419426</v>
      </c>
      <c r="AF59" s="11">
        <f>-'OddsRatio_working_3-way'!U59/(3*'OddsRatio_working_3-way'!X59^(1/3))*COS(('OddsRatio_working_3-way'!Y59)/3)</f>
        <v>0.52174509821223891</v>
      </c>
      <c r="AG59" s="11">
        <f>-'OddsRatio_working_3-way'!U59/(3*'OddsRatio_working_3-way'!X59^(1/3))*COS(('OddsRatio_working_3-way'!Y59+2*PI())/3)</f>
        <v>-0.33061172211958884</v>
      </c>
      <c r="AH59" s="11">
        <f>-'OddsRatio_working_3-way'!U59/(3*'OddsRatio_working_3-way'!X59^(1/3))*COS(('OddsRatio_working_3-way'!Y59+4*PI())/3)</f>
        <v>-0.1911333760926501</v>
      </c>
      <c r="AI59" s="11">
        <f>'OddsRatio_working_3-way'!U59/(3*'OddsRatio_working_3-way'!X59^(1/3))*SIN(('OddsRatio_working_3-way'!Y59)/3)</f>
        <v>-8.0527860624776876E-2</v>
      </c>
      <c r="AJ59" s="11">
        <f>'OddsRatio_working_3-way'!U59/(3*'OddsRatio_working_3-way'!X59^(1/3))*SIN(('OddsRatio_working_3-way'!Y59+2*PI())/3)</f>
        <v>-0.4115805790394173</v>
      </c>
      <c r="AK59" s="11">
        <f>'OddsRatio_working_3-way'!U59/(3*'OddsRatio_working_3-way'!X59^(1/3))*SIN(('OddsRatio_working_3-way'!Y59+4*PI())/3)</f>
        <v>0.49210843966419415</v>
      </c>
      <c r="AL59" s="11">
        <f>'OddsRatio_working_3-way'!Z59+'OddsRatio_working_3-way'!AF59</f>
        <v>1.0434901964244778</v>
      </c>
      <c r="AM59" s="11">
        <f>'OddsRatio_working_3-way'!AA59+'OddsRatio_working_3-way'!AG59</f>
        <v>-0.66122344423917778</v>
      </c>
      <c r="AN59" s="11">
        <f>'OddsRatio_working_3-way'!AB59+'OddsRatio_working_3-way'!AH59</f>
        <v>-0.38226675218530026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1.0434901964244778</v>
      </c>
      <c r="AS59" s="11">
        <f>IF(('OddsRatio_working_3-way'!X59=0),IF(Q59&gt;0,-Q59^(1/3),(-Q59)^(1/3)),'OddsRatio_working_3-way'!AM59-'OddsRatio_working_3-way'!R59/3)</f>
        <v>-0.66122344423917778</v>
      </c>
      <c r="AT59" s="11">
        <f>IF(('OddsRatio_working_3-way'!X59=0),IF(Q59&gt;0,-Q59^(1/3),(-Q59)^(1/3)),'OddsRatio_working_3-way'!AN59-'OddsRatio_working_3-way'!R59/3)</f>
        <v>-0.38226675218530026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1.5</v>
      </c>
      <c r="B60" s="4">
        <f>IF('True_Odds_Calculator_3-way'!B59="","",'True_Odds_Calculator_3-way'!B59)</f>
        <v>4.6500000000000004</v>
      </c>
      <c r="C60" s="4">
        <f>IF('True_Odds_Calculator_3-way'!C59="","",'True_Odds_Calculator_3-way'!C59)</f>
        <v>6.75</v>
      </c>
      <c r="D60" s="9">
        <f t="shared" si="13"/>
        <v>0.65363020161098462</v>
      </c>
      <c r="E60" s="9">
        <f t="shared" si="14"/>
        <v>0.20540652239267188</v>
      </c>
      <c r="F60" s="9">
        <f t="shared" si="15"/>
        <v>0.14096327599634365</v>
      </c>
      <c r="G60" s="9">
        <f t="shared" si="16"/>
        <v>1.059834131089191</v>
      </c>
      <c r="H60" s="9">
        <f t="shared" si="17"/>
        <v>1.5299170655445957</v>
      </c>
      <c r="I60" s="9">
        <f t="shared" si="18"/>
        <v>4.8683945784755478</v>
      </c>
      <c r="J60" s="9">
        <f t="shared" si="19"/>
        <v>7.0940462537628477</v>
      </c>
      <c r="K60" s="11">
        <f t="shared" si="20"/>
        <v>0.66666666666666663</v>
      </c>
      <c r="L60" s="11">
        <f t="shared" si="21"/>
        <v>0.21505376344086019</v>
      </c>
      <c r="M60" s="11">
        <f t="shared" si="22"/>
        <v>0.14814814814814814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-0.22288596840568176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0.21027479091995219</v>
      </c>
      <c r="Q60" s="11">
        <f>2*'OddsRatio_working_3-way'!K60*'OddsRatio_working_3-way'!L60*'OddsRatio_working_3-way'!M60</f>
        <v>4.2479755741404474E-2</v>
      </c>
      <c r="R60" s="11">
        <f t="shared" si="23"/>
        <v>0</v>
      </c>
      <c r="S60" s="11">
        <f t="shared" si="24"/>
        <v>-0.9434187016080996</v>
      </c>
      <c r="T60" s="11">
        <f t="shared" si="25"/>
        <v>-0.19058963668850493</v>
      </c>
      <c r="U60" s="11">
        <f>'OddsRatio_working_3-way'!S60-'OddsRatio_working_3-way'!R60^2/3</f>
        <v>-0.9434187016080996</v>
      </c>
      <c r="V60" s="11">
        <f>'OddsRatio_working_3-way'!S60*'OddsRatio_working_3-way'!R60/3-2*'OddsRatio_working_3-way'!R60^3/27-'OddsRatio_working_3-way'!T60</f>
        <v>0.19058963668850493</v>
      </c>
      <c r="W60" s="11">
        <f>'OddsRatio_working_3-way'!V60^2+4*'OddsRatio_working_3-way'!U60^3/27</f>
        <v>-8.8072522681347909E-2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0.17634974645176288</v>
      </c>
      <c r="Y60" s="11">
        <f>IF('OddsRatio_working_3-way'!W60&gt;=0,IF('OddsRatio_working_3-way'!V60+SQRT('OddsRatio_working_3-way'!W60)&gt;0,0,PI()),ACOS('OddsRatio_working_3-way'!V60/(2*'OddsRatio_working_3-way'!X60)))</f>
        <v>0.99991479364660774</v>
      </c>
      <c r="Z60" s="11">
        <f>'OddsRatio_working_3-way'!X60^(1/3)*COS('OddsRatio_working_3-way'!Y60/3)</f>
        <v>0.52991706554459561</v>
      </c>
      <c r="AA60" s="11">
        <f>'OddsRatio_working_3-way'!X60^(1/3)*COS(('OddsRatio_working_3-way'!Y60+2*PI())/3)</f>
        <v>-0.42384718288764889</v>
      </c>
      <c r="AB60" s="11">
        <f>'OddsRatio_working_3-way'!X60^(1/3)*COS(('OddsRatio_working_3-way'!Y60+4*PI())/3)</f>
        <v>-0.10606988265694643</v>
      </c>
      <c r="AC60" s="11">
        <f>'OddsRatio_working_3-way'!X60^(1/3)*SIN('OddsRatio_working_3-way'!Y60/3)</f>
        <v>0.18346880983054853</v>
      </c>
      <c r="AD60" s="11">
        <f>'OddsRatio_working_3-way'!X60^(1/3)*SIN(('OddsRatio_working_3-way'!Y60+2*PI())/3)</f>
        <v>0.36718723574524909</v>
      </c>
      <c r="AE60" s="11">
        <f>'OddsRatio_working_3-way'!X60^(1/3)*SIN(('OddsRatio_working_3-way'!Y60+4*PI())/3)</f>
        <v>-0.55065604557579761</v>
      </c>
      <c r="AF60" s="11">
        <f>-'OddsRatio_working_3-way'!U60/(3*'OddsRatio_working_3-way'!X60^(1/3))*COS(('OddsRatio_working_3-way'!Y60)/3)</f>
        <v>0.5299170655445955</v>
      </c>
      <c r="AG60" s="11">
        <f>-'OddsRatio_working_3-way'!U60/(3*'OddsRatio_working_3-way'!X60^(1/3))*COS(('OddsRatio_working_3-way'!Y60+2*PI())/3)</f>
        <v>-0.42384718288764878</v>
      </c>
      <c r="AH60" s="11">
        <f>-'OddsRatio_working_3-way'!U60/(3*'OddsRatio_working_3-way'!X60^(1/3))*COS(('OddsRatio_working_3-way'!Y60+4*PI())/3)</f>
        <v>-0.10606988265694642</v>
      </c>
      <c r="AI60" s="11">
        <f>'OddsRatio_working_3-way'!U60/(3*'OddsRatio_working_3-way'!X60^(1/3))*SIN(('OddsRatio_working_3-way'!Y60)/3)</f>
        <v>-0.1834688098305485</v>
      </c>
      <c r="AJ60" s="11">
        <f>'OddsRatio_working_3-way'!U60/(3*'OddsRatio_working_3-way'!X60^(1/3))*SIN(('OddsRatio_working_3-way'!Y60+2*PI())/3)</f>
        <v>-0.36718723574524903</v>
      </c>
      <c r="AK60" s="11">
        <f>'OddsRatio_working_3-way'!U60/(3*'OddsRatio_working_3-way'!X60^(1/3))*SIN(('OddsRatio_working_3-way'!Y60+4*PI())/3)</f>
        <v>0.5506560455757975</v>
      </c>
      <c r="AL60" s="11">
        <f>'OddsRatio_working_3-way'!Z60+'OddsRatio_working_3-way'!AF60</f>
        <v>1.059834131089191</v>
      </c>
      <c r="AM60" s="11">
        <f>'OddsRatio_working_3-way'!AA60+'OddsRatio_working_3-way'!AG60</f>
        <v>-0.84769436577529766</v>
      </c>
      <c r="AN60" s="11">
        <f>'OddsRatio_working_3-way'!AB60+'OddsRatio_working_3-way'!AH60</f>
        <v>-0.21213976531389284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1.059834131089191</v>
      </c>
      <c r="AS60" s="11">
        <f>IF(('OddsRatio_working_3-way'!X60=0),IF(Q60&gt;0,-Q60^(1/3),(-Q60)^(1/3)),'OddsRatio_working_3-way'!AM60-'OddsRatio_working_3-way'!R60/3)</f>
        <v>-0.84769436577529766</v>
      </c>
      <c r="AT60" s="11">
        <f>IF(('OddsRatio_working_3-way'!X60=0),IF(Q60&gt;0,-Q60^(1/3),(-Q60)^(1/3)),'OddsRatio_working_3-way'!AN60-'OddsRatio_working_3-way'!R60/3)</f>
        <v>-0.21213976531389284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1.57</v>
      </c>
      <c r="B61" s="4">
        <f>IF('True_Odds_Calculator_3-way'!B60="","",'True_Odds_Calculator_3-way'!B60)</f>
        <v>4.46</v>
      </c>
      <c r="C61" s="4">
        <f>IF('True_Odds_Calculator_3-way'!C60="","",'True_Odds_Calculator_3-way'!C60)</f>
        <v>5.84</v>
      </c>
      <c r="D61" s="9">
        <f t="shared" si="13"/>
        <v>0.62304682051348281</v>
      </c>
      <c r="E61" s="9">
        <f t="shared" si="14"/>
        <v>0.21401580353826136</v>
      </c>
      <c r="F61" s="9">
        <f t="shared" si="15"/>
        <v>0.162937375948256</v>
      </c>
      <c r="G61" s="9">
        <f t="shared" si="16"/>
        <v>1.0614312532325885</v>
      </c>
      <c r="H61" s="9">
        <f t="shared" si="17"/>
        <v>1.6050158143425755</v>
      </c>
      <c r="I61" s="9">
        <f t="shared" si="18"/>
        <v>4.6725521361847555</v>
      </c>
      <c r="J61" s="9">
        <f t="shared" si="19"/>
        <v>6.1373272656457285</v>
      </c>
      <c r="K61" s="11">
        <f t="shared" si="20"/>
        <v>0.63694267515923564</v>
      </c>
      <c r="L61" s="11">
        <f t="shared" si="21"/>
        <v>0.22421524663677131</v>
      </c>
      <c r="M61" s="11">
        <f t="shared" si="22"/>
        <v>0.17123287671232876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-0.23342585480962352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0.21690834543976981</v>
      </c>
      <c r="Q61" s="11">
        <f>2*'OddsRatio_working_3-way'!K61*'OddsRatio_working_3-way'!L61*'OddsRatio_working_3-way'!M61</f>
        <v>4.890830787818936E-2</v>
      </c>
      <c r="R61" s="11">
        <f t="shared" si="23"/>
        <v>0</v>
      </c>
      <c r="S61" s="11">
        <f t="shared" si="24"/>
        <v>-0.92923873243036859</v>
      </c>
      <c r="T61" s="11">
        <f t="shared" si="25"/>
        <v>-0.20952395319737735</v>
      </c>
      <c r="U61" s="11">
        <f>'OddsRatio_working_3-way'!S61-'OddsRatio_working_3-way'!R61^2/3</f>
        <v>-0.92923873243036859</v>
      </c>
      <c r="V61" s="11">
        <f>'OddsRatio_working_3-way'!S61*'OddsRatio_working_3-way'!R61/3-2*'OddsRatio_working_3-way'!R61^3/27-'OddsRatio_working_3-way'!T61</f>
        <v>0.20952395319737735</v>
      </c>
      <c r="W61" s="11">
        <f>'OddsRatio_working_3-way'!V61^2+4*'OddsRatio_working_3-way'!U61^3/27</f>
        <v>-7.4971321255786677E-2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0.17238881070072634</v>
      </c>
      <c r="Y61" s="11">
        <f>IF('OddsRatio_working_3-way'!W61&gt;=0,IF('OddsRatio_working_3-way'!V61+SQRT('OddsRatio_working_3-way'!W61)&gt;0,0,PI()),ACOS('OddsRatio_working_3-way'!V61/(2*'OddsRatio_working_3-way'!X61)))</f>
        <v>0.91762560475884847</v>
      </c>
      <c r="Z61" s="11">
        <f>'OddsRatio_working_3-way'!X61^(1/3)*COS('OddsRatio_working_3-way'!Y61/3)</f>
        <v>0.53071562661629423</v>
      </c>
      <c r="AA61" s="11">
        <f>'OddsRatio_working_3-way'!X61^(1/3)*COS(('OddsRatio_working_3-way'!Y61+2*PI())/3)</f>
        <v>-0.41049697362178467</v>
      </c>
      <c r="AB61" s="11">
        <f>'OddsRatio_working_3-way'!X61^(1/3)*COS(('OddsRatio_working_3-way'!Y61+4*PI())/3)</f>
        <v>-0.12021865299450975</v>
      </c>
      <c r="AC61" s="11">
        <f>'OddsRatio_working_3-way'!X61^(1/3)*SIN('OddsRatio_working_3-way'!Y61/3)</f>
        <v>0.1675922665540697</v>
      </c>
      <c r="AD61" s="11">
        <f>'OddsRatio_working_3-way'!X61^(1/3)*SIN(('OddsRatio_working_3-way'!Y61+2*PI())/3)</f>
        <v>0.37581708155805277</v>
      </c>
      <c r="AE61" s="11">
        <f>'OddsRatio_working_3-way'!X61^(1/3)*SIN(('OddsRatio_working_3-way'!Y61+4*PI())/3)</f>
        <v>-0.54340934811212249</v>
      </c>
      <c r="AF61" s="11">
        <f>-'OddsRatio_working_3-way'!U61/(3*'OddsRatio_working_3-way'!X61^(1/3))*COS(('OddsRatio_working_3-way'!Y61)/3)</f>
        <v>0.53071562661629423</v>
      </c>
      <c r="AG61" s="11">
        <f>-'OddsRatio_working_3-way'!U61/(3*'OddsRatio_working_3-way'!X61^(1/3))*COS(('OddsRatio_working_3-way'!Y61+2*PI())/3)</f>
        <v>-0.41049697362178467</v>
      </c>
      <c r="AH61" s="11">
        <f>-'OddsRatio_working_3-way'!U61/(3*'OddsRatio_working_3-way'!X61^(1/3))*COS(('OddsRatio_working_3-way'!Y61+4*PI())/3)</f>
        <v>-0.12021865299450975</v>
      </c>
      <c r="AI61" s="11">
        <f>'OddsRatio_working_3-way'!U61/(3*'OddsRatio_working_3-way'!X61^(1/3))*SIN(('OddsRatio_working_3-way'!Y61)/3)</f>
        <v>-0.1675922665540697</v>
      </c>
      <c r="AJ61" s="11">
        <f>'OddsRatio_working_3-way'!U61/(3*'OddsRatio_working_3-way'!X61^(1/3))*SIN(('OddsRatio_working_3-way'!Y61+2*PI())/3)</f>
        <v>-0.37581708155805277</v>
      </c>
      <c r="AK61" s="11">
        <f>'OddsRatio_working_3-way'!U61/(3*'OddsRatio_working_3-way'!X61^(1/3))*SIN(('OddsRatio_working_3-way'!Y61+4*PI())/3)</f>
        <v>0.54340934811212249</v>
      </c>
      <c r="AL61" s="11">
        <f>'OddsRatio_working_3-way'!Z61+'OddsRatio_working_3-way'!AF61</f>
        <v>1.0614312532325885</v>
      </c>
      <c r="AM61" s="11">
        <f>'OddsRatio_working_3-way'!AA61+'OddsRatio_working_3-way'!AG61</f>
        <v>-0.82099394724356933</v>
      </c>
      <c r="AN61" s="11">
        <f>'OddsRatio_working_3-way'!AB61+'OddsRatio_working_3-way'!AH61</f>
        <v>-0.2404373059890195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1.0614312532325885</v>
      </c>
      <c r="AS61" s="11">
        <f>IF(('OddsRatio_working_3-way'!X61=0),IF(Q61&gt;0,-Q61^(1/3),(-Q61)^(1/3)),'OddsRatio_working_3-way'!AM61-'OddsRatio_working_3-way'!R61/3)</f>
        <v>-0.82099394724356933</v>
      </c>
      <c r="AT61" s="11">
        <f>IF(('OddsRatio_working_3-way'!X61=0),IF(Q61&gt;0,-Q61^(1/3),(-Q61)^(1/3)),'OddsRatio_working_3-way'!AN61-'OddsRatio_working_3-way'!R61/3)</f>
        <v>-0.2404373059890195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1.79</v>
      </c>
      <c r="B62" s="4">
        <f>IF('True_Odds_Calculator_3-way'!B61="","",'True_Odds_Calculator_3-way'!B61)</f>
        <v>4.21</v>
      </c>
      <c r="C62" s="4">
        <f>IF('True_Odds_Calculator_3-way'!C61="","",'True_Odds_Calculator_3-way'!C61)</f>
        <v>4.26</v>
      </c>
      <c r="D62" s="9">
        <f t="shared" si="13"/>
        <v>0.54597883171831607</v>
      </c>
      <c r="E62" s="9">
        <f t="shared" si="14"/>
        <v>0.22836667855986009</v>
      </c>
      <c r="F62" s="9">
        <f t="shared" si="15"/>
        <v>0.22565448972182375</v>
      </c>
      <c r="G62" s="9">
        <f t="shared" si="16"/>
        <v>1.0526238495150588</v>
      </c>
      <c r="H62" s="9">
        <f t="shared" si="17"/>
        <v>1.8315728411168963</v>
      </c>
      <c r="I62" s="9">
        <f t="shared" si="18"/>
        <v>4.3789225569433388</v>
      </c>
      <c r="J62" s="9">
        <f t="shared" si="19"/>
        <v>4.4315537494190922</v>
      </c>
      <c r="K62" s="11">
        <f t="shared" si="20"/>
        <v>0.55865921787709494</v>
      </c>
      <c r="L62" s="11">
        <f t="shared" si="21"/>
        <v>0.23752969121140144</v>
      </c>
      <c r="M62" s="11">
        <f t="shared" si="22"/>
        <v>0.23474178403755869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-0.25751646251398697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0.22614755398992503</v>
      </c>
      <c r="Q62" s="11">
        <f>2*'OddsRatio_working_3-way'!K62*'OddsRatio_working_3-way'!L62*'OddsRatio_working_3-way'!M62</f>
        <v>6.2299601650117088E-2</v>
      </c>
      <c r="R62" s="11">
        <f t="shared" si="23"/>
        <v>0</v>
      </c>
      <c r="S62" s="11">
        <f t="shared" si="24"/>
        <v>-0.87818678379694604</v>
      </c>
      <c r="T62" s="11">
        <f t="shared" si="25"/>
        <v>-0.2419247338283598</v>
      </c>
      <c r="U62" s="11">
        <f>'OddsRatio_working_3-way'!S62-'OddsRatio_working_3-way'!R62^2/3</f>
        <v>-0.87818678379694604</v>
      </c>
      <c r="V62" s="11">
        <f>'OddsRatio_working_3-way'!S62*'OddsRatio_working_3-way'!R62/3-2*'OddsRatio_working_3-way'!R62^3/27-'OddsRatio_working_3-way'!T62</f>
        <v>0.2419247338283598</v>
      </c>
      <c r="W62" s="11">
        <f>'OddsRatio_working_3-way'!V62^2+4*'OddsRatio_working_3-way'!U62^3/27</f>
        <v>-4.1808454247051395E-2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0.15837931610928094</v>
      </c>
      <c r="Y62" s="11">
        <f>IF('OddsRatio_working_3-way'!W62&gt;=0,IF('OddsRatio_working_3-way'!V62+SQRT('OddsRatio_working_3-way'!W62)&gt;0,0,PI()),ACOS('OddsRatio_working_3-way'!V62/(2*'OddsRatio_working_3-way'!X62)))</f>
        <v>0.70169206147286201</v>
      </c>
      <c r="Z62" s="11">
        <f>'OddsRatio_working_3-way'!X62^(1/3)*COS('OddsRatio_working_3-way'!Y62/3)</f>
        <v>0.52631192475752941</v>
      </c>
      <c r="AA62" s="11">
        <f>'OddsRatio_working_3-way'!X62^(1/3)*COS(('OddsRatio_working_3-way'!Y62+2*PI())/3)</f>
        <v>-0.3717539105304451</v>
      </c>
      <c r="AB62" s="11">
        <f>'OddsRatio_working_3-way'!X62^(1/3)*COS(('OddsRatio_working_3-way'!Y62+4*PI())/3)</f>
        <v>-0.15455801422708418</v>
      </c>
      <c r="AC62" s="11">
        <f>'OddsRatio_working_3-way'!X62^(1/3)*SIN('OddsRatio_working_3-way'!Y62/3)</f>
        <v>0.12539810919762748</v>
      </c>
      <c r="AD62" s="11">
        <f>'OddsRatio_working_3-way'!X62^(1/3)*SIN(('OddsRatio_working_3-way'!Y62+2*PI())/3)</f>
        <v>0.39310044255589077</v>
      </c>
      <c r="AE62" s="11">
        <f>'OddsRatio_working_3-way'!X62^(1/3)*SIN(('OddsRatio_working_3-way'!Y62+4*PI())/3)</f>
        <v>-0.51849855175351822</v>
      </c>
      <c r="AF62" s="11">
        <f>-'OddsRatio_working_3-way'!U62/(3*'OddsRatio_working_3-way'!X62^(1/3))*COS(('OddsRatio_working_3-way'!Y62)/3)</f>
        <v>0.52631192475752941</v>
      </c>
      <c r="AG62" s="11">
        <f>-'OddsRatio_working_3-way'!U62/(3*'OddsRatio_working_3-way'!X62^(1/3))*COS(('OddsRatio_working_3-way'!Y62+2*PI())/3)</f>
        <v>-0.3717539105304451</v>
      </c>
      <c r="AH62" s="11">
        <f>-'OddsRatio_working_3-way'!U62/(3*'OddsRatio_working_3-way'!X62^(1/3))*COS(('OddsRatio_working_3-way'!Y62+4*PI())/3)</f>
        <v>-0.15455801422708418</v>
      </c>
      <c r="AI62" s="11">
        <f>'OddsRatio_working_3-way'!U62/(3*'OddsRatio_working_3-way'!X62^(1/3))*SIN(('OddsRatio_working_3-way'!Y62)/3)</f>
        <v>-0.12539810919762748</v>
      </c>
      <c r="AJ62" s="11">
        <f>'OddsRatio_working_3-way'!U62/(3*'OddsRatio_working_3-way'!X62^(1/3))*SIN(('OddsRatio_working_3-way'!Y62+2*PI())/3)</f>
        <v>-0.39310044255589077</v>
      </c>
      <c r="AK62" s="11">
        <f>'OddsRatio_working_3-way'!U62/(3*'OddsRatio_working_3-way'!X62^(1/3))*SIN(('OddsRatio_working_3-way'!Y62+4*PI())/3)</f>
        <v>0.51849855175351822</v>
      </c>
      <c r="AL62" s="11">
        <f>'OddsRatio_working_3-way'!Z62+'OddsRatio_working_3-way'!AF62</f>
        <v>1.0526238495150588</v>
      </c>
      <c r="AM62" s="11">
        <f>'OddsRatio_working_3-way'!AA62+'OddsRatio_working_3-way'!AG62</f>
        <v>-0.74350782106089019</v>
      </c>
      <c r="AN62" s="11">
        <f>'OddsRatio_working_3-way'!AB62+'OddsRatio_working_3-way'!AH62</f>
        <v>-0.30911602845416836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1.0526238495150588</v>
      </c>
      <c r="AS62" s="11">
        <f>IF(('OddsRatio_working_3-way'!X62=0),IF(Q62&gt;0,-Q62^(1/3),(-Q62)^(1/3)),'OddsRatio_working_3-way'!AM62-'OddsRatio_working_3-way'!R62/3)</f>
        <v>-0.74350782106089019</v>
      </c>
      <c r="AT62" s="11">
        <f>IF(('OddsRatio_working_3-way'!X62=0),IF(Q62&gt;0,-Q62^(1/3),(-Q62)^(1/3)),'OddsRatio_working_3-way'!AN62-'OddsRatio_working_3-way'!R62/3)</f>
        <v>-0.30911602845416836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1.57</v>
      </c>
      <c r="B63" s="4">
        <f>IF('True_Odds_Calculator_3-way'!B62="","",'True_Odds_Calculator_3-way'!B62)</f>
        <v>4.84</v>
      </c>
      <c r="C63" s="4">
        <f>IF('True_Odds_Calculator_3-way'!C62="","",'True_Odds_Calculator_3-way'!C62)</f>
        <v>5.36</v>
      </c>
      <c r="D63" s="9">
        <f t="shared" si="13"/>
        <v>0.624028322700942</v>
      </c>
      <c r="E63" s="9">
        <f t="shared" si="14"/>
        <v>0.19767185214057018</v>
      </c>
      <c r="F63" s="9">
        <f t="shared" si="15"/>
        <v>0.17829982515848777</v>
      </c>
      <c r="G63" s="9">
        <f t="shared" si="16"/>
        <v>1.0570023985499473</v>
      </c>
      <c r="H63" s="9">
        <f t="shared" si="17"/>
        <v>1.6024913671734702</v>
      </c>
      <c r="I63" s="9">
        <f t="shared" si="18"/>
        <v>5.0588892104317971</v>
      </c>
      <c r="J63" s="9">
        <f t="shared" si="19"/>
        <v>5.6085304576777713</v>
      </c>
      <c r="K63" s="11">
        <f t="shared" si="20"/>
        <v>0.63694267515923564</v>
      </c>
      <c r="L63" s="11">
        <f t="shared" si="21"/>
        <v>0.20661157024793389</v>
      </c>
      <c r="M63" s="11">
        <f t="shared" si="22"/>
        <v>0.18656716417910446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-0.23430565234573564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0.21532268645717037</v>
      </c>
      <c r="Q63" s="11">
        <f>2*'OddsRatio_working_3-way'!K63*'OddsRatio_working_3-way'!L63*'OddsRatio_working_3-way'!M63</f>
        <v>4.9104375474839305E-2</v>
      </c>
      <c r="R63" s="11">
        <f t="shared" si="23"/>
        <v>0</v>
      </c>
      <c r="S63" s="11">
        <f t="shared" si="24"/>
        <v>-0.91898204034551212</v>
      </c>
      <c r="T63" s="11">
        <f t="shared" si="25"/>
        <v>-0.20957401148130264</v>
      </c>
      <c r="U63" s="11">
        <f>'OddsRatio_working_3-way'!S63-'OddsRatio_working_3-way'!R63^2/3</f>
        <v>-0.91898204034551212</v>
      </c>
      <c r="V63" s="11">
        <f>'OddsRatio_working_3-way'!S63*'OddsRatio_working_3-way'!R63/3-2*'OddsRatio_working_3-way'!R63^3/27-'OddsRatio_working_3-way'!T63</f>
        <v>0.20957401148130264</v>
      </c>
      <c r="W63" s="11">
        <f>'OddsRatio_working_3-way'!V63^2+4*'OddsRatio_working_3-way'!U63^3/27</f>
        <v>-7.1057408647634879E-2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0.16954252780349835</v>
      </c>
      <c r="Y63" s="11">
        <f>IF('OddsRatio_working_3-way'!W63&gt;=0,IF('OddsRatio_working_3-way'!V63+SQRT('OddsRatio_working_3-way'!W63)&gt;0,0,PI()),ACOS('OddsRatio_working_3-way'!V63/(2*'OddsRatio_working_3-way'!X63)))</f>
        <v>0.90452717577936481</v>
      </c>
      <c r="Z63" s="11">
        <f>'OddsRatio_working_3-way'!X63^(1/3)*COS('OddsRatio_working_3-way'!Y63/3)</f>
        <v>0.52850119927497363</v>
      </c>
      <c r="AA63" s="11">
        <f>'OddsRatio_working_3-way'!X63^(1/3)*COS(('OddsRatio_working_3-way'!Y63+2*PI())/3)</f>
        <v>-0.4065895326813449</v>
      </c>
      <c r="AB63" s="11">
        <f>'OddsRatio_working_3-way'!X63^(1/3)*COS(('OddsRatio_working_3-way'!Y63+4*PI())/3)</f>
        <v>-0.12191166659362893</v>
      </c>
      <c r="AC63" s="11">
        <f>'OddsRatio_working_3-way'!X63^(1/3)*SIN('OddsRatio_working_3-way'!Y63/3)</f>
        <v>0.16435884261807121</v>
      </c>
      <c r="AD63" s="11">
        <f>'OddsRatio_working_3-way'!X63^(1/3)*SIN(('OddsRatio_working_3-way'!Y63+2*PI())/3)</f>
        <v>0.37551604319363363</v>
      </c>
      <c r="AE63" s="11">
        <f>'OddsRatio_working_3-way'!X63^(1/3)*SIN(('OddsRatio_working_3-way'!Y63+4*PI())/3)</f>
        <v>-0.53987488581170473</v>
      </c>
      <c r="AF63" s="11">
        <f>-'OddsRatio_working_3-way'!U63/(3*'OddsRatio_working_3-way'!X63^(1/3))*COS(('OddsRatio_working_3-way'!Y63)/3)</f>
        <v>0.52850119927497363</v>
      </c>
      <c r="AG63" s="11">
        <f>-'OddsRatio_working_3-way'!U63/(3*'OddsRatio_working_3-way'!X63^(1/3))*COS(('OddsRatio_working_3-way'!Y63+2*PI())/3)</f>
        <v>-0.4065895326813449</v>
      </c>
      <c r="AH63" s="11">
        <f>-'OddsRatio_working_3-way'!U63/(3*'OddsRatio_working_3-way'!X63^(1/3))*COS(('OddsRatio_working_3-way'!Y63+4*PI())/3)</f>
        <v>-0.12191166659362893</v>
      </c>
      <c r="AI63" s="11">
        <f>'OddsRatio_working_3-way'!U63/(3*'OddsRatio_working_3-way'!X63^(1/3))*SIN(('OddsRatio_working_3-way'!Y63)/3)</f>
        <v>-0.16435884261807121</v>
      </c>
      <c r="AJ63" s="11">
        <f>'OddsRatio_working_3-way'!U63/(3*'OddsRatio_working_3-way'!X63^(1/3))*SIN(('OddsRatio_working_3-way'!Y63+2*PI())/3)</f>
        <v>-0.37551604319363363</v>
      </c>
      <c r="AK63" s="11">
        <f>'OddsRatio_working_3-way'!U63/(3*'OddsRatio_working_3-way'!X63^(1/3))*SIN(('OddsRatio_working_3-way'!Y63+4*PI())/3)</f>
        <v>0.53987488581170473</v>
      </c>
      <c r="AL63" s="11">
        <f>'OddsRatio_working_3-way'!Z63+'OddsRatio_working_3-way'!AF63</f>
        <v>1.0570023985499473</v>
      </c>
      <c r="AM63" s="11">
        <f>'OddsRatio_working_3-way'!AA63+'OddsRatio_working_3-way'!AG63</f>
        <v>-0.8131790653626898</v>
      </c>
      <c r="AN63" s="11">
        <f>'OddsRatio_working_3-way'!AB63+'OddsRatio_working_3-way'!AH63</f>
        <v>-0.24382333318725785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1.0570023985499473</v>
      </c>
      <c r="AS63" s="11">
        <f>IF(('OddsRatio_working_3-way'!X63=0),IF(Q63&gt;0,-Q63^(1/3),(-Q63)^(1/3)),'OddsRatio_working_3-way'!AM63-'OddsRatio_working_3-way'!R63/3)</f>
        <v>-0.8131790653626898</v>
      </c>
      <c r="AT63" s="11">
        <f>IF(('OddsRatio_working_3-way'!X63=0),IF(Q63&gt;0,-Q63^(1/3),(-Q63)^(1/3)),'OddsRatio_working_3-way'!AN63-'OddsRatio_working_3-way'!R63/3)</f>
        <v>-0.24382333318725785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1.97</v>
      </c>
      <c r="B64" s="4">
        <f>IF('True_Odds_Calculator_3-way'!B63="","",'True_Odds_Calculator_3-way'!B63)</f>
        <v>3.61</v>
      </c>
      <c r="C64" s="4">
        <f>IF('True_Odds_Calculator_3-way'!C63="","",'True_Odds_Calculator_3-way'!C63)</f>
        <v>4.1100000000000003</v>
      </c>
      <c r="D64" s="9">
        <f t="shared" si="13"/>
        <v>0.49653580282235338</v>
      </c>
      <c r="E64" s="9">
        <f t="shared" si="14"/>
        <v>0.26822116663900286</v>
      </c>
      <c r="F64" s="9">
        <f t="shared" si="15"/>
        <v>0.23524303053864384</v>
      </c>
      <c r="G64" s="9">
        <f t="shared" si="16"/>
        <v>1.0453128492891626</v>
      </c>
      <c r="H64" s="9">
        <f t="shared" si="17"/>
        <v>2.0139534638104877</v>
      </c>
      <c r="I64" s="9">
        <f t="shared" si="18"/>
        <v>3.7282665366447145</v>
      </c>
      <c r="J64" s="9">
        <f t="shared" si="19"/>
        <v>4.2509229612892954</v>
      </c>
      <c r="K64" s="11">
        <f t="shared" si="20"/>
        <v>0.50761421319796951</v>
      </c>
      <c r="L64" s="11">
        <f t="shared" si="21"/>
        <v>0.2770083102493075</v>
      </c>
      <c r="M64" s="11">
        <f t="shared" si="22"/>
        <v>0.24330900243309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-0.26937505779773419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0.22888159318831947</v>
      </c>
      <c r="Q64" s="11">
        <f>2*'OddsRatio_working_3-way'!K64*'OddsRatio_working_3-way'!L64*'OddsRatio_working_3-way'!M64</f>
        <v>6.8424990489781623E-2</v>
      </c>
      <c r="R64" s="11">
        <f t="shared" si="23"/>
        <v>0</v>
      </c>
      <c r="S64" s="11">
        <f t="shared" si="24"/>
        <v>-0.84967626572234434</v>
      </c>
      <c r="T64" s="11">
        <f t="shared" si="25"/>
        <v>-0.25401383130712846</v>
      </c>
      <c r="U64" s="11">
        <f>'OddsRatio_working_3-way'!S64-'OddsRatio_working_3-way'!R64^2/3</f>
        <v>-0.84967626572234434</v>
      </c>
      <c r="V64" s="11">
        <f>'OddsRatio_working_3-way'!S64*'OddsRatio_working_3-way'!R64/3-2*'OddsRatio_working_3-way'!R64^3/27-'OddsRatio_working_3-way'!T64</f>
        <v>0.25401383130712846</v>
      </c>
      <c r="W64" s="11">
        <f>'OddsRatio_working_3-way'!V64^2+4*'OddsRatio_working_3-way'!U64^3/27</f>
        <v>-2.6354539900103779E-2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0.15072953127658006</v>
      </c>
      <c r="Y64" s="11">
        <f>IF('OddsRatio_working_3-way'!W64&gt;=0,IF('OddsRatio_working_3-way'!V64+SQRT('OddsRatio_working_3-way'!W64)&gt;0,0,PI()),ACOS('OddsRatio_working_3-way'!V64/(2*'OddsRatio_working_3-way'!X64)))</f>
        <v>0.56867605681751776</v>
      </c>
      <c r="Z64" s="11">
        <f>'OddsRatio_working_3-way'!X64^(1/3)*COS('OddsRatio_working_3-way'!Y64/3)</f>
        <v>0.52265642464458129</v>
      </c>
      <c r="AA64" s="11">
        <f>'OddsRatio_working_3-way'!X64^(1/3)*COS(('OddsRatio_working_3-way'!Y64+2*PI())/3)</f>
        <v>-0.34817153540411111</v>
      </c>
      <c r="AB64" s="11">
        <f>'OddsRatio_working_3-way'!X64^(1/3)*COS(('OddsRatio_working_3-way'!Y64+4*PI())/3)</f>
        <v>-0.17448488924047023</v>
      </c>
      <c r="AC64" s="11">
        <f>'OddsRatio_working_3-way'!X64^(1/3)*SIN('OddsRatio_working_3-way'!Y64/3)</f>
        <v>0.1002780319172214</v>
      </c>
      <c r="AD64" s="11">
        <f>'OddsRatio_working_3-way'!X64^(1/3)*SIN(('OddsRatio_working_3-way'!Y64+2*PI())/3)</f>
        <v>0.40249472523474383</v>
      </c>
      <c r="AE64" s="11">
        <f>'OddsRatio_working_3-way'!X64^(1/3)*SIN(('OddsRatio_working_3-way'!Y64+4*PI())/3)</f>
        <v>-0.50277275715196523</v>
      </c>
      <c r="AF64" s="11">
        <f>-'OddsRatio_working_3-way'!U64/(3*'OddsRatio_working_3-way'!X64^(1/3))*COS(('OddsRatio_working_3-way'!Y64)/3)</f>
        <v>0.52265642464458117</v>
      </c>
      <c r="AG64" s="11">
        <f>-'OddsRatio_working_3-way'!U64/(3*'OddsRatio_working_3-way'!X64^(1/3))*COS(('OddsRatio_working_3-way'!Y64+2*PI())/3)</f>
        <v>-0.34817153540411105</v>
      </c>
      <c r="AH64" s="11">
        <f>-'OddsRatio_working_3-way'!U64/(3*'OddsRatio_working_3-way'!X64^(1/3))*COS(('OddsRatio_working_3-way'!Y64+4*PI())/3)</f>
        <v>-0.1744848892404702</v>
      </c>
      <c r="AI64" s="11">
        <f>'OddsRatio_working_3-way'!U64/(3*'OddsRatio_working_3-way'!X64^(1/3))*SIN(('OddsRatio_working_3-way'!Y64)/3)</f>
        <v>-0.10027803191722137</v>
      </c>
      <c r="AJ64" s="11">
        <f>'OddsRatio_working_3-way'!U64/(3*'OddsRatio_working_3-way'!X64^(1/3))*SIN(('OddsRatio_working_3-way'!Y64+2*PI())/3)</f>
        <v>-0.40249472523474378</v>
      </c>
      <c r="AK64" s="11">
        <f>'OddsRatio_working_3-way'!U64/(3*'OddsRatio_working_3-way'!X64^(1/3))*SIN(('OddsRatio_working_3-way'!Y64+4*PI())/3)</f>
        <v>0.50277275715196512</v>
      </c>
      <c r="AL64" s="11">
        <f>'OddsRatio_working_3-way'!Z64+'OddsRatio_working_3-way'!AF64</f>
        <v>1.0453128492891626</v>
      </c>
      <c r="AM64" s="11">
        <f>'OddsRatio_working_3-way'!AA64+'OddsRatio_working_3-way'!AG64</f>
        <v>-0.69634307080822211</v>
      </c>
      <c r="AN64" s="11">
        <f>'OddsRatio_working_3-way'!AB64+'OddsRatio_working_3-way'!AH64</f>
        <v>-0.34896977848094046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1.0453128492891626</v>
      </c>
      <c r="AS64" s="11">
        <f>IF(('OddsRatio_working_3-way'!X64=0),IF(Q64&gt;0,-Q64^(1/3),(-Q64)^(1/3)),'OddsRatio_working_3-way'!AM64-'OddsRatio_working_3-way'!R64/3)</f>
        <v>-0.69634307080822211</v>
      </c>
      <c r="AT64" s="11">
        <f>IF(('OddsRatio_working_3-way'!X64=0),IF(Q64&gt;0,-Q64^(1/3),(-Q64)^(1/3)),'OddsRatio_working_3-way'!AN64-'OddsRatio_working_3-way'!R64/3)</f>
        <v>-0.34896977848094046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3.64</v>
      </c>
      <c r="C65" s="4">
        <f>IF('True_Odds_Calculator_3-way'!C64="","",'True_Odds_Calculator_3-way'!C64)</f>
        <v>4.4000000000000004</v>
      </c>
      <c r="D65" s="9">
        <f t="shared" si="13"/>
        <v>0.5165807764235768</v>
      </c>
      <c r="E65" s="9">
        <f t="shared" si="14"/>
        <v>0.26483941443343273</v>
      </c>
      <c r="F65" s="9">
        <f t="shared" si="15"/>
        <v>0.21857980914299038</v>
      </c>
      <c r="G65" s="9">
        <f t="shared" si="16"/>
        <v>1.0514670536141368</v>
      </c>
      <c r="H65" s="9">
        <f t="shared" si="17"/>
        <v>1.9358056777165815</v>
      </c>
      <c r="I65" s="9">
        <f t="shared" si="18"/>
        <v>3.7758730215413219</v>
      </c>
      <c r="J65" s="9">
        <f t="shared" si="19"/>
        <v>4.5749879822880652</v>
      </c>
      <c r="K65" s="11">
        <f t="shared" si="20"/>
        <v>0.52910052910052918</v>
      </c>
      <c r="L65" s="11">
        <f t="shared" si="21"/>
        <v>0.27472527472527469</v>
      </c>
      <c r="M65" s="11">
        <f t="shared" si="22"/>
        <v>0.22727272727272727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-0.26391069248212085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0.22893772893772896</v>
      </c>
      <c r="Q65" s="11">
        <f>2*'OddsRatio_working_3-way'!K65*'OddsRatio_working_3-way'!L65*'OddsRatio_working_3-way'!M65</f>
        <v>6.6071494642923223E-2</v>
      </c>
      <c r="R65" s="11">
        <f t="shared" si="23"/>
        <v>0</v>
      </c>
      <c r="S65" s="11">
        <f t="shared" si="24"/>
        <v>-0.86748182419035103</v>
      </c>
      <c r="T65" s="11">
        <f t="shared" si="25"/>
        <v>-0.25035550481684016</v>
      </c>
      <c r="U65" s="11">
        <f>'OddsRatio_working_3-way'!S65-'OddsRatio_working_3-way'!R65^2/3</f>
        <v>-0.86748182419035103</v>
      </c>
      <c r="V65" s="11">
        <f>'OddsRatio_working_3-way'!S65*'OddsRatio_working_3-way'!R65/3-2*'OddsRatio_working_3-way'!R65^3/27-'OddsRatio_working_3-way'!T65</f>
        <v>0.25035550481684016</v>
      </c>
      <c r="W65" s="11">
        <f>'OddsRatio_working_3-way'!V65^2+4*'OddsRatio_working_3-way'!U65^3/27</f>
        <v>-3.4033456434172618E-2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0.15549223069519222</v>
      </c>
      <c r="Y65" s="11">
        <f>IF('OddsRatio_working_3-way'!W65&gt;=0,IF('OddsRatio_working_3-way'!V65+SQRT('OddsRatio_working_3-way'!W65)&gt;0,0,PI()),ACOS('OddsRatio_working_3-way'!V65/(2*'OddsRatio_working_3-way'!X65)))</f>
        <v>0.63505032159942643</v>
      </c>
      <c r="Z65" s="11">
        <f>'OddsRatio_working_3-way'!X65^(1/3)*COS('OddsRatio_working_3-way'!Y65/3)</f>
        <v>0.52573352680706853</v>
      </c>
      <c r="AA65" s="11">
        <f>'OddsRatio_working_3-way'!X65^(1/3)*COS(('OddsRatio_working_3-way'!Y65+2*PI())/3)</f>
        <v>-0.3607117946562185</v>
      </c>
      <c r="AB65" s="11">
        <f>'OddsRatio_working_3-way'!X65^(1/3)*COS(('OddsRatio_working_3-way'!Y65+4*PI())/3)</f>
        <v>-0.1650217321508502</v>
      </c>
      <c r="AC65" s="11">
        <f>'OddsRatio_working_3-way'!X65^(1/3)*SIN('OddsRatio_working_3-way'!Y65/3)</f>
        <v>0.11298171026520924</v>
      </c>
      <c r="AD65" s="11">
        <f>'OddsRatio_working_3-way'!X65^(1/3)*SIN(('OddsRatio_working_3-way'!Y65+2*PI())/3)</f>
        <v>0.39880773470350395</v>
      </c>
      <c r="AE65" s="11">
        <f>'OddsRatio_working_3-way'!X65^(1/3)*SIN(('OddsRatio_working_3-way'!Y65+4*PI())/3)</f>
        <v>-0.51178944496871315</v>
      </c>
      <c r="AF65" s="11">
        <f>-'OddsRatio_working_3-way'!U65/(3*'OddsRatio_working_3-way'!X65^(1/3))*COS(('OddsRatio_working_3-way'!Y65)/3)</f>
        <v>0.52573352680706842</v>
      </c>
      <c r="AG65" s="11">
        <f>-'OddsRatio_working_3-way'!U65/(3*'OddsRatio_working_3-way'!X65^(1/3))*COS(('OddsRatio_working_3-way'!Y65+2*PI())/3)</f>
        <v>-0.36071179465621844</v>
      </c>
      <c r="AH65" s="11">
        <f>-'OddsRatio_working_3-way'!U65/(3*'OddsRatio_working_3-way'!X65^(1/3))*COS(('OddsRatio_working_3-way'!Y65+4*PI())/3)</f>
        <v>-0.16502173215085017</v>
      </c>
      <c r="AI65" s="11">
        <f>'OddsRatio_working_3-way'!U65/(3*'OddsRatio_working_3-way'!X65^(1/3))*SIN(('OddsRatio_working_3-way'!Y65)/3)</f>
        <v>-0.11298171026520921</v>
      </c>
      <c r="AJ65" s="11">
        <f>'OddsRatio_working_3-way'!U65/(3*'OddsRatio_working_3-way'!X65^(1/3))*SIN(('OddsRatio_working_3-way'!Y65+2*PI())/3)</f>
        <v>-0.39880773470350389</v>
      </c>
      <c r="AK65" s="11">
        <f>'OddsRatio_working_3-way'!U65/(3*'OddsRatio_working_3-way'!X65^(1/3))*SIN(('OddsRatio_working_3-way'!Y65+4*PI())/3)</f>
        <v>0.51178944496871304</v>
      </c>
      <c r="AL65" s="11">
        <f>'OddsRatio_working_3-way'!Z65+'OddsRatio_working_3-way'!AF65</f>
        <v>1.0514670536141368</v>
      </c>
      <c r="AM65" s="11">
        <f>'OddsRatio_working_3-way'!AA65+'OddsRatio_working_3-way'!AG65</f>
        <v>-0.721423589312437</v>
      </c>
      <c r="AN65" s="11">
        <f>'OddsRatio_working_3-way'!AB65+'OddsRatio_working_3-way'!AH65</f>
        <v>-0.3300434643017004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1.0514670536141368</v>
      </c>
      <c r="AS65" s="11">
        <f>IF(('OddsRatio_working_3-way'!X65=0),IF(Q65&gt;0,-Q65^(1/3),(-Q65)^(1/3)),'OddsRatio_working_3-way'!AM65-'OddsRatio_working_3-way'!R65/3)</f>
        <v>-0.721423589312437</v>
      </c>
      <c r="AT65" s="11">
        <f>IF(('OddsRatio_working_3-way'!X65=0),IF(Q65&gt;0,-Q65^(1/3),(-Q65)^(1/3)),'OddsRatio_working_3-way'!AN65-'OddsRatio_working_3-way'!R65/3)</f>
        <v>-0.3300434643017004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1.52</v>
      </c>
      <c r="B66" s="4">
        <f>IF('True_Odds_Calculator_3-way'!B65="","",'True_Odds_Calculator_3-way'!B65)</f>
        <v>4.33</v>
      </c>
      <c r="C66" s="4">
        <f>IF('True_Odds_Calculator_3-way'!C65="","",'True_Odds_Calculator_3-way'!C65)</f>
        <v>7.13</v>
      </c>
      <c r="D66" s="9">
        <f t="shared" si="13"/>
        <v>0.64519614106379752</v>
      </c>
      <c r="E66" s="9">
        <f t="shared" si="14"/>
        <v>0.22116166717346991</v>
      </c>
      <c r="F66" s="9">
        <f t="shared" si="15"/>
        <v>0.1336421917627324</v>
      </c>
      <c r="G66" s="9">
        <f t="shared" si="16"/>
        <v>1.0575312992632777</v>
      </c>
      <c r="H66" s="9">
        <f t="shared" si="17"/>
        <v>1.5499162756169045</v>
      </c>
      <c r="I66" s="9">
        <f t="shared" si="18"/>
        <v>4.5215792265467147</v>
      </c>
      <c r="J66" s="9">
        <f t="shared" si="19"/>
        <v>7.4826668644838934</v>
      </c>
      <c r="K66" s="11">
        <f t="shared" si="20"/>
        <v>0.65789473684210531</v>
      </c>
      <c r="L66" s="11">
        <f t="shared" si="21"/>
        <v>0.23094688221709006</v>
      </c>
      <c r="M66" s="11">
        <f t="shared" si="22"/>
        <v>0.14025245441795231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-0.22619710251760561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0.21267161405906834</v>
      </c>
      <c r="Q66" s="11">
        <f>2*'OddsRatio_working_3-way'!K66*'OddsRatio_working_3-way'!L66*'OddsRatio_working_3-way'!M66</f>
        <v>4.2619561935685037E-2</v>
      </c>
      <c r="R66" s="11">
        <f t="shared" si="23"/>
        <v>0</v>
      </c>
      <c r="S66" s="11">
        <f t="shared" si="24"/>
        <v>-0.94020485537614462</v>
      </c>
      <c r="T66" s="11">
        <f t="shared" si="25"/>
        <v>-0.18841780668860614</v>
      </c>
      <c r="U66" s="11">
        <f>'OddsRatio_working_3-way'!S66-'OddsRatio_working_3-way'!R66^2/3</f>
        <v>-0.94020485537614462</v>
      </c>
      <c r="V66" s="11">
        <f>'OddsRatio_working_3-way'!S66*'OddsRatio_working_3-way'!R66/3-2*'OddsRatio_working_3-way'!R66^3/27-'OddsRatio_working_3-way'!T66</f>
        <v>0.18841780668860614</v>
      </c>
      <c r="W66" s="11">
        <f>'OddsRatio_working_3-way'!V66^2+4*'OddsRatio_working_3-way'!U66^3/27</f>
        <v>-8.7628678120140385E-2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0.17544938586205236</v>
      </c>
      <c r="Y66" s="11">
        <f>IF('OddsRatio_working_3-way'!W66&gt;=0,IF('OddsRatio_working_3-way'!V66+SQRT('OddsRatio_working_3-way'!W66)&gt;0,0,PI()),ACOS('OddsRatio_working_3-way'!V66/(2*'OddsRatio_working_3-way'!X66)))</f>
        <v>1.0039696331676202</v>
      </c>
      <c r="Z66" s="11">
        <f>'OddsRatio_working_3-way'!X66^(1/3)*COS('OddsRatio_working_3-way'!Y66/3)</f>
        <v>0.52876564963163897</v>
      </c>
      <c r="AA66" s="11">
        <f>'OddsRatio_working_3-way'!X66^(1/3)*COS(('OddsRatio_working_3-way'!Y66+2*PI())/3)</f>
        <v>-0.42361969137397343</v>
      </c>
      <c r="AB66" s="11">
        <f>'OddsRatio_working_3-way'!X66^(1/3)*COS(('OddsRatio_working_3-way'!Y66+4*PI())/3)</f>
        <v>-0.10514595825766533</v>
      </c>
      <c r="AC66" s="11">
        <f>'OddsRatio_working_3-way'!X66^(1/3)*SIN('OddsRatio_working_3-way'!Y66/3)</f>
        <v>0.18387089554452549</v>
      </c>
      <c r="AD66" s="11">
        <f>'OddsRatio_working_3-way'!X66^(1/3)*SIN(('OddsRatio_working_3-way'!Y66+2*PI())/3)</f>
        <v>0.36598903745731837</v>
      </c>
      <c r="AE66" s="11">
        <f>'OddsRatio_working_3-way'!X66^(1/3)*SIN(('OddsRatio_working_3-way'!Y66+4*PI())/3)</f>
        <v>-0.54985993300184388</v>
      </c>
      <c r="AF66" s="11">
        <f>-'OddsRatio_working_3-way'!U66/(3*'OddsRatio_working_3-way'!X66^(1/3))*COS(('OddsRatio_working_3-way'!Y66)/3)</f>
        <v>0.52876564963163886</v>
      </c>
      <c r="AG66" s="11">
        <f>-'OddsRatio_working_3-way'!U66/(3*'OddsRatio_working_3-way'!X66^(1/3))*COS(('OddsRatio_working_3-way'!Y66+2*PI())/3)</f>
        <v>-0.42361969137397337</v>
      </c>
      <c r="AH66" s="11">
        <f>-'OddsRatio_working_3-way'!U66/(3*'OddsRatio_working_3-way'!X66^(1/3))*COS(('OddsRatio_working_3-way'!Y66+4*PI())/3)</f>
        <v>-0.10514595825766532</v>
      </c>
      <c r="AI66" s="11">
        <f>'OddsRatio_working_3-way'!U66/(3*'OddsRatio_working_3-way'!X66^(1/3))*SIN(('OddsRatio_working_3-way'!Y66)/3)</f>
        <v>-0.18387089554452546</v>
      </c>
      <c r="AJ66" s="11">
        <f>'OddsRatio_working_3-way'!U66/(3*'OddsRatio_working_3-way'!X66^(1/3))*SIN(('OddsRatio_working_3-way'!Y66+2*PI())/3)</f>
        <v>-0.36598903745731831</v>
      </c>
      <c r="AK66" s="11">
        <f>'OddsRatio_working_3-way'!U66/(3*'OddsRatio_working_3-way'!X66^(1/3))*SIN(('OddsRatio_working_3-way'!Y66+4*PI())/3)</f>
        <v>0.54985993300184377</v>
      </c>
      <c r="AL66" s="11">
        <f>'OddsRatio_working_3-way'!Z66+'OddsRatio_working_3-way'!AF66</f>
        <v>1.0575312992632777</v>
      </c>
      <c r="AM66" s="11">
        <f>'OddsRatio_working_3-way'!AA66+'OddsRatio_working_3-way'!AG66</f>
        <v>-0.84723938274794675</v>
      </c>
      <c r="AN66" s="11">
        <f>'OddsRatio_working_3-way'!AB66+'OddsRatio_working_3-way'!AH66</f>
        <v>-0.21029191651533063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1.0575312992632777</v>
      </c>
      <c r="AS66" s="11">
        <f>IF(('OddsRatio_working_3-way'!X66=0),IF(Q66&gt;0,-Q66^(1/3),(-Q66)^(1/3)),'OddsRatio_working_3-way'!AM66-'OddsRatio_working_3-way'!R66/3)</f>
        <v>-0.84723938274794675</v>
      </c>
      <c r="AT66" s="11">
        <f>IF(('OddsRatio_working_3-way'!X66=0),IF(Q66&gt;0,-Q66^(1/3),(-Q66)^(1/3)),'OddsRatio_working_3-way'!AN66-'OddsRatio_working_3-way'!R66/3)</f>
        <v>-0.21029191651533063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1.81</v>
      </c>
      <c r="B67" s="4">
        <f>IF('True_Odds_Calculator_3-way'!B66="","",'True_Odds_Calculator_3-way'!B66)</f>
        <v>3.9</v>
      </c>
      <c r="C67" s="4">
        <f>IF('True_Odds_Calculator_3-way'!C66="","",'True_Odds_Calculator_3-way'!C66)</f>
        <v>4.4800000000000004</v>
      </c>
      <c r="D67" s="9">
        <f t="shared" si="13"/>
        <v>0.53937162253382964</v>
      </c>
      <c r="E67" s="9">
        <f t="shared" si="14"/>
        <v>0.24645328269264349</v>
      </c>
      <c r="F67" s="9">
        <f t="shared" si="15"/>
        <v>0.21417509477352684</v>
      </c>
      <c r="G67" s="9">
        <f t="shared" si="16"/>
        <v>1.0543324592161443</v>
      </c>
      <c r="H67" s="9">
        <f t="shared" si="17"/>
        <v>1.8540092919650766</v>
      </c>
      <c r="I67" s="9">
        <f t="shared" si="18"/>
        <v>4.0575641317268181</v>
      </c>
      <c r="J67" s="9">
        <f t="shared" si="19"/>
        <v>4.669076958072182</v>
      </c>
      <c r="K67" s="11">
        <f t="shared" si="20"/>
        <v>0.5524861878453039</v>
      </c>
      <c r="L67" s="11">
        <f t="shared" si="21"/>
        <v>0.25641025641025644</v>
      </c>
      <c r="M67" s="11">
        <f t="shared" si="22"/>
        <v>0.2232142857142857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-0.25848840386133187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0.22735666727379433</v>
      </c>
      <c r="Q67" s="11">
        <f>2*'OddsRatio_working_3-way'!K67*'OddsRatio_working_3-way'!L67*'OddsRatio_working_3-way'!M67</f>
        <v>6.3242466557383692E-2</v>
      </c>
      <c r="R67" s="11">
        <f t="shared" si="23"/>
        <v>0</v>
      </c>
      <c r="S67" s="11">
        <f t="shared" si="24"/>
        <v>-0.87956234739165162</v>
      </c>
      <c r="T67" s="11">
        <f t="shared" si="25"/>
        <v>-0.24466268355817852</v>
      </c>
      <c r="U67" s="11">
        <f>'OddsRatio_working_3-way'!S67-'OddsRatio_working_3-way'!R67^2/3</f>
        <v>-0.87956234739165162</v>
      </c>
      <c r="V67" s="11">
        <f>'OddsRatio_working_3-way'!S67*'OddsRatio_working_3-way'!R67/3-2*'OddsRatio_working_3-way'!R67^3/27-'OddsRatio_working_3-way'!T67</f>
        <v>0.24466268355817852</v>
      </c>
      <c r="W67" s="11">
        <f>'OddsRatio_working_3-way'!V67^2+4*'OddsRatio_working_3-way'!U67^3/27</f>
        <v>-4.094843068767267E-2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0.15875158220751853</v>
      </c>
      <c r="Y67" s="11">
        <f>IF('OddsRatio_working_3-way'!W67&gt;=0,IF('OddsRatio_working_3-way'!V67+SQRT('OddsRatio_working_3-way'!W67)&gt;0,0,PI()),ACOS('OddsRatio_working_3-way'!V67/(2*'OddsRatio_working_3-way'!X67)))</f>
        <v>0.69104023564295125</v>
      </c>
      <c r="Z67" s="11">
        <f>'OddsRatio_working_3-way'!X67^(1/3)*COS('OddsRatio_working_3-way'!Y67/3)</f>
        <v>0.52716622960807225</v>
      </c>
      <c r="AA67" s="11">
        <f>'OddsRatio_working_3-way'!X67^(1/3)*COS(('OddsRatio_working_3-way'!Y67+2*PI())/3)</f>
        <v>-0.37064576757576562</v>
      </c>
      <c r="AB67" s="11">
        <f>'OddsRatio_working_3-way'!X67^(1/3)*COS(('OddsRatio_working_3-way'!Y67+4*PI())/3)</f>
        <v>-0.15652046203230643</v>
      </c>
      <c r="AC67" s="11">
        <f>'OddsRatio_working_3-way'!X67^(1/3)*SIN('OddsRatio_working_3-way'!Y67/3)</f>
        <v>0.12362530279582697</v>
      </c>
      <c r="AD67" s="11">
        <f>'OddsRatio_working_3-way'!X67^(1/3)*SIN(('OddsRatio_working_3-way'!Y67+2*PI())/3)</f>
        <v>0.39472669545993733</v>
      </c>
      <c r="AE67" s="11">
        <f>'OddsRatio_working_3-way'!X67^(1/3)*SIN(('OddsRatio_working_3-way'!Y67+4*PI())/3)</f>
        <v>-0.51835199825576428</v>
      </c>
      <c r="AF67" s="11">
        <f>-'OddsRatio_working_3-way'!U67/(3*'OddsRatio_working_3-way'!X67^(1/3))*COS(('OddsRatio_working_3-way'!Y67)/3)</f>
        <v>0.52716622960807213</v>
      </c>
      <c r="AG67" s="11">
        <f>-'OddsRatio_working_3-way'!U67/(3*'OddsRatio_working_3-way'!X67^(1/3))*COS(('OddsRatio_working_3-way'!Y67+2*PI())/3)</f>
        <v>-0.37064576757576556</v>
      </c>
      <c r="AH67" s="11">
        <f>-'OddsRatio_working_3-way'!U67/(3*'OddsRatio_working_3-way'!X67^(1/3))*COS(('OddsRatio_working_3-way'!Y67+4*PI())/3)</f>
        <v>-0.15652046203230641</v>
      </c>
      <c r="AI67" s="11">
        <f>'OddsRatio_working_3-way'!U67/(3*'OddsRatio_working_3-way'!X67^(1/3))*SIN(('OddsRatio_working_3-way'!Y67)/3)</f>
        <v>-0.12362530279582695</v>
      </c>
      <c r="AJ67" s="11">
        <f>'OddsRatio_working_3-way'!U67/(3*'OddsRatio_working_3-way'!X67^(1/3))*SIN(('OddsRatio_working_3-way'!Y67+2*PI())/3)</f>
        <v>-0.39472669545993727</v>
      </c>
      <c r="AK67" s="11">
        <f>'OddsRatio_working_3-way'!U67/(3*'OddsRatio_working_3-way'!X67^(1/3))*SIN(('OddsRatio_working_3-way'!Y67+4*PI())/3)</f>
        <v>0.51835199825576417</v>
      </c>
      <c r="AL67" s="11">
        <f>'OddsRatio_working_3-way'!Z67+'OddsRatio_working_3-way'!AF67</f>
        <v>1.0543324592161443</v>
      </c>
      <c r="AM67" s="11">
        <f>'OddsRatio_working_3-way'!AA67+'OddsRatio_working_3-way'!AG67</f>
        <v>-0.74129153515153123</v>
      </c>
      <c r="AN67" s="11">
        <f>'OddsRatio_working_3-way'!AB67+'OddsRatio_working_3-way'!AH67</f>
        <v>-0.31304092406461281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1.0543324592161443</v>
      </c>
      <c r="AS67" s="11">
        <f>IF(('OddsRatio_working_3-way'!X67=0),IF(Q67&gt;0,-Q67^(1/3),(-Q67)^(1/3)),'OddsRatio_working_3-way'!AM67-'OddsRatio_working_3-way'!R67/3)</f>
        <v>-0.74129153515153123</v>
      </c>
      <c r="AT67" s="11">
        <f>IF(('OddsRatio_working_3-way'!X67=0),IF(Q67&gt;0,-Q67^(1/3),(-Q67)^(1/3)),'OddsRatio_working_3-way'!AN67-'OddsRatio_working_3-way'!R67/3)</f>
        <v>-0.31304092406461281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2.15</v>
      </c>
      <c r="B68" s="4">
        <f>IF('True_Odds_Calculator_3-way'!B67="","",'True_Odds_Calculator_3-way'!B67)</f>
        <v>3.53</v>
      </c>
      <c r="C68" s="4">
        <f>IF('True_Odds_Calculator_3-way'!C67="","",'True_Odds_Calculator_3-way'!C67)</f>
        <v>3.58</v>
      </c>
      <c r="D68" s="9">
        <f t="shared" ref="D68:D131" si="26">(K68/(AR68+K68-(AR68*K68)))</f>
        <v>0.45450165831456929</v>
      </c>
      <c r="E68" s="9">
        <f t="shared" ref="E68:E131" si="27">(L68/(AR68+L68-(AR68*L68)))</f>
        <v>0.27469007913794363</v>
      </c>
      <c r="F68" s="9">
        <f t="shared" ref="F68:F131" si="28">(M68/(AR68+M68-(AR68*M68)))</f>
        <v>0.27080826254748691</v>
      </c>
      <c r="G68" s="9">
        <f t="shared" ref="G68:G131" si="29">AR68</f>
        <v>1.0436626036378143</v>
      </c>
      <c r="H68" s="9">
        <f t="shared" ref="H68:H131" si="30">IF(A68="","",1/D68)</f>
        <v>2.2002119941834861</v>
      </c>
      <c r="I68" s="9">
        <f t="shared" ref="I68:I131" si="31">IF(B68="","",1/E68)</f>
        <v>3.6404663872036704</v>
      </c>
      <c r="J68" s="9">
        <f t="shared" ref="J68:J131" si="32">IF(C68="","",1/F68)</f>
        <v>3.6926495173855618</v>
      </c>
      <c r="K68" s="11">
        <f t="shared" ref="K68:K131" si="33">1/A68</f>
        <v>0.46511627906976744</v>
      </c>
      <c r="L68" s="11">
        <f t="shared" ref="L68:L131" si="34">1/B68</f>
        <v>0.28328611898016998</v>
      </c>
      <c r="M68" s="11">
        <f t="shared" ref="M68:M131" si="35">1/C68</f>
        <v>0.27932960893854747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-0.27627518318641475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0.23039770102843493</v>
      </c>
      <c r="Q68" s="11">
        <f>2*'OddsRatio_working_3-way'!K68*'OddsRatio_working_3-way'!L68*'OddsRatio_working_3-way'!M68</f>
        <v>7.360948914646484E-2</v>
      </c>
      <c r="R68" s="11">
        <f t="shared" ref="R68:R131" si="36">O68/N68</f>
        <v>0</v>
      </c>
      <c r="S68" s="11">
        <f t="shared" ref="S68:S131" si="37">P68/N68</f>
        <v>-0.83394280431252377</v>
      </c>
      <c r="T68" s="11">
        <f t="shared" ref="T68:T131" si="38">Q68/N68</f>
        <v>-0.26643540073882549</v>
      </c>
      <c r="U68" s="11">
        <f>'OddsRatio_working_3-way'!S68-'OddsRatio_working_3-way'!R68^2/3</f>
        <v>-0.83394280431252377</v>
      </c>
      <c r="V68" s="11">
        <f>'OddsRatio_working_3-way'!S68*'OddsRatio_working_3-way'!R68/3-2*'OddsRatio_working_3-way'!R68^3/27-'OddsRatio_working_3-way'!T68</f>
        <v>0.26643540073882549</v>
      </c>
      <c r="W68" s="11">
        <f>'OddsRatio_working_3-way'!V68^2+4*'OddsRatio_working_3-way'!U68^3/27</f>
        <v>-1.4934305199649264E-2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0.14656238259398946</v>
      </c>
      <c r="Y68" s="11">
        <f>IF('OddsRatio_working_3-way'!W68&gt;=0,IF('OddsRatio_working_3-way'!V68+SQRT('OddsRatio_working_3-way'!W68)&gt;0,0,PI()),ACOS('OddsRatio_working_3-way'!V68/(2*'OddsRatio_working_3-way'!X68)))</f>
        <v>0.4300406806475261</v>
      </c>
      <c r="Z68" s="11">
        <f>'OddsRatio_working_3-way'!X68^(1/3)*COS('OddsRatio_working_3-way'!Y68/3)</f>
        <v>0.52183130181890724</v>
      </c>
      <c r="AA68" s="11">
        <f>'OddsRatio_working_3-way'!X68^(1/3)*COS(('OddsRatio_working_3-way'!Y68+2*PI())/3)</f>
        <v>-0.32614425207197584</v>
      </c>
      <c r="AB68" s="11">
        <f>'OddsRatio_working_3-way'!X68^(1/3)*COS(('OddsRatio_working_3-way'!Y68+4*PI())/3)</f>
        <v>-0.19568704974693157</v>
      </c>
      <c r="AC68" s="11">
        <f>'OddsRatio_working_3-way'!X68^(1/3)*SIN('OddsRatio_working_3-way'!Y68/3)</f>
        <v>7.5319500880089998E-2</v>
      </c>
      <c r="AD68" s="11">
        <f>'OddsRatio_working_3-way'!X68^(1/3)*SIN(('OddsRatio_working_3-way'!Y68+2*PI())/3)</f>
        <v>0.41425941342503353</v>
      </c>
      <c r="AE68" s="11">
        <f>'OddsRatio_working_3-way'!X68^(1/3)*SIN(('OddsRatio_working_3-way'!Y68+4*PI())/3)</f>
        <v>-0.48957891430512329</v>
      </c>
      <c r="AF68" s="11">
        <f>-'OddsRatio_working_3-way'!U68/(3*'OddsRatio_working_3-way'!X68^(1/3))*COS(('OddsRatio_working_3-way'!Y68)/3)</f>
        <v>0.52183130181890713</v>
      </c>
      <c r="AG68" s="11">
        <f>-'OddsRatio_working_3-way'!U68/(3*'OddsRatio_working_3-way'!X68^(1/3))*COS(('OddsRatio_working_3-way'!Y68+2*PI())/3)</f>
        <v>-0.32614425207197573</v>
      </c>
      <c r="AH68" s="11">
        <f>-'OddsRatio_working_3-way'!U68/(3*'OddsRatio_working_3-way'!X68^(1/3))*COS(('OddsRatio_working_3-way'!Y68+4*PI())/3)</f>
        <v>-0.19568704974693152</v>
      </c>
      <c r="AI68" s="11">
        <f>'OddsRatio_working_3-way'!U68/(3*'OddsRatio_working_3-way'!X68^(1/3))*SIN(('OddsRatio_working_3-way'!Y68)/3)</f>
        <v>-7.5319500880089985E-2</v>
      </c>
      <c r="AJ68" s="11">
        <f>'OddsRatio_working_3-way'!U68/(3*'OddsRatio_working_3-way'!X68^(1/3))*SIN(('OddsRatio_working_3-way'!Y68+2*PI())/3)</f>
        <v>-0.41425941342503342</v>
      </c>
      <c r="AK68" s="11">
        <f>'OddsRatio_working_3-way'!U68/(3*'OddsRatio_working_3-way'!X68^(1/3))*SIN(('OddsRatio_working_3-way'!Y68+4*PI())/3)</f>
        <v>0.48957891430512318</v>
      </c>
      <c r="AL68" s="11">
        <f>'OddsRatio_working_3-way'!Z68+'OddsRatio_working_3-way'!AF68</f>
        <v>1.0436626036378143</v>
      </c>
      <c r="AM68" s="11">
        <f>'OddsRatio_working_3-way'!AA68+'OddsRatio_working_3-way'!AG68</f>
        <v>-0.65228850414395156</v>
      </c>
      <c r="AN68" s="11">
        <f>'OddsRatio_working_3-way'!AB68+'OddsRatio_working_3-way'!AH68</f>
        <v>-0.39137409949386309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1.0436626036378143</v>
      </c>
      <c r="AS68" s="11">
        <f>IF(('OddsRatio_working_3-way'!X68=0),IF(Q68&gt;0,-Q68^(1/3),(-Q68)^(1/3)),'OddsRatio_working_3-way'!AM68-'OddsRatio_working_3-way'!R68/3)</f>
        <v>-0.65228850414395156</v>
      </c>
      <c r="AT68" s="11">
        <f>IF(('OddsRatio_working_3-way'!X68=0),IF(Q68&gt;0,-Q68^(1/3),(-Q68)^(1/3)),'OddsRatio_working_3-way'!AN68-'OddsRatio_working_3-way'!R68/3)</f>
        <v>-0.39137409949386309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1.23</v>
      </c>
      <c r="B69" s="4">
        <f>IF('True_Odds_Calculator_3-way'!B68="","",'True_Odds_Calculator_3-way'!B68)</f>
        <v>6.78</v>
      </c>
      <c r="C69" s="4">
        <f>IF('True_Odds_Calculator_3-way'!C68="","",'True_Odds_Calculator_3-way'!C68)</f>
        <v>12.55</v>
      </c>
      <c r="D69" s="9">
        <f t="shared" si="26"/>
        <v>0.79482261495040574</v>
      </c>
      <c r="E69" s="9">
        <f t="shared" si="27"/>
        <v>0.13356074766253859</v>
      </c>
      <c r="F69" s="9">
        <f t="shared" si="28"/>
        <v>7.1616637387055593E-2</v>
      </c>
      <c r="G69" s="9">
        <f t="shared" si="29"/>
        <v>1.1223580839201603</v>
      </c>
      <c r="H69" s="9">
        <f t="shared" si="30"/>
        <v>1.258142359301637</v>
      </c>
      <c r="I69" s="9">
        <f t="shared" si="31"/>
        <v>7.4872297250585262</v>
      </c>
      <c r="J69" s="9">
        <f t="shared" si="32"/>
        <v>13.963235869277852</v>
      </c>
      <c r="K69" s="11">
        <f t="shared" si="33"/>
        <v>0.81300813008130079</v>
      </c>
      <c r="L69" s="11">
        <f t="shared" si="34"/>
        <v>0.14749262536873156</v>
      </c>
      <c r="M69" s="11">
        <f t="shared" si="35"/>
        <v>7.9681274900398405E-2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-0.14670980084267571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0.16778223700158235</v>
      </c>
      <c r="Q69" s="11">
        <f>2*'OddsRatio_working_3-way'!K69*'OddsRatio_working_3-way'!L69*'OddsRatio_working_3-way'!M69</f>
        <v>1.9109594191524186E-2</v>
      </c>
      <c r="R69" s="11">
        <f t="shared" si="36"/>
        <v>0</v>
      </c>
      <c r="S69" s="11">
        <f t="shared" si="37"/>
        <v>-1.1436334589636834</v>
      </c>
      <c r="T69" s="11">
        <f t="shared" si="38"/>
        <v>-0.1302543802919913</v>
      </c>
      <c r="U69" s="11">
        <f>'OddsRatio_working_3-way'!S69-'OddsRatio_working_3-way'!R69^2/3</f>
        <v>-1.1436334589636834</v>
      </c>
      <c r="V69" s="11">
        <f>'OddsRatio_working_3-way'!S69*'OddsRatio_working_3-way'!R69/3-2*'OddsRatio_working_3-way'!R69^3/27-'OddsRatio_working_3-way'!T69</f>
        <v>0.1302543802919913</v>
      </c>
      <c r="W69" s="11">
        <f>'OddsRatio_working_3-way'!V69^2+4*'OddsRatio_working_3-way'!U69^3/27</f>
        <v>-0.20462717844420719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0.2353685312597342</v>
      </c>
      <c r="Y69" s="11">
        <f>IF('OddsRatio_working_3-way'!W69&gt;=0,IF('OddsRatio_working_3-way'!V69+SQRT('OddsRatio_working_3-way'!W69)&gt;0,0,PI()),ACOS('OddsRatio_working_3-way'!V69/(2*'OddsRatio_working_3-way'!X69)))</f>
        <v>1.2904348303662774</v>
      </c>
      <c r="Z69" s="11">
        <f>'OddsRatio_working_3-way'!X69^(1/3)*COS('OddsRatio_working_3-way'!Y69/3)</f>
        <v>0.56117904196008017</v>
      </c>
      <c r="AA69" s="11">
        <f>'OddsRatio_working_3-way'!X69^(1/3)*COS(('OddsRatio_working_3-way'!Y69+2*PI())/3)</f>
        <v>-0.50356244958236118</v>
      </c>
      <c r="AB69" s="11">
        <f>'OddsRatio_working_3-way'!X69^(1/3)*COS(('OddsRatio_working_3-way'!Y69+4*PI())/3)</f>
        <v>-5.7616592377719086E-2</v>
      </c>
      <c r="AC69" s="11">
        <f>'OddsRatio_working_3-way'!X69^(1/3)*SIN('OddsRatio_working_3-way'!Y69/3)</f>
        <v>0.25746696070109859</v>
      </c>
      <c r="AD69" s="11">
        <f>'OddsRatio_working_3-way'!X69^(1/3)*SIN(('OddsRatio_working_3-way'!Y69+2*PI())/3)</f>
        <v>0.35726182605829349</v>
      </c>
      <c r="AE69" s="11">
        <f>'OddsRatio_working_3-way'!X69^(1/3)*SIN(('OddsRatio_working_3-way'!Y69+4*PI())/3)</f>
        <v>-0.61472878675939213</v>
      </c>
      <c r="AF69" s="11">
        <f>-'OddsRatio_working_3-way'!U69/(3*'OddsRatio_working_3-way'!X69^(1/3))*COS(('OddsRatio_working_3-way'!Y69)/3)</f>
        <v>0.56117904196008017</v>
      </c>
      <c r="AG69" s="11">
        <f>-'OddsRatio_working_3-way'!U69/(3*'OddsRatio_working_3-way'!X69^(1/3))*COS(('OddsRatio_working_3-way'!Y69+2*PI())/3)</f>
        <v>-0.50356244958236118</v>
      </c>
      <c r="AH69" s="11">
        <f>-'OddsRatio_working_3-way'!U69/(3*'OddsRatio_working_3-way'!X69^(1/3))*COS(('OddsRatio_working_3-way'!Y69+4*PI())/3)</f>
        <v>-5.7616592377719086E-2</v>
      </c>
      <c r="AI69" s="11">
        <f>'OddsRatio_working_3-way'!U69/(3*'OddsRatio_working_3-way'!X69^(1/3))*SIN(('OddsRatio_working_3-way'!Y69)/3)</f>
        <v>-0.25746696070109859</v>
      </c>
      <c r="AJ69" s="11">
        <f>'OddsRatio_working_3-way'!U69/(3*'OddsRatio_working_3-way'!X69^(1/3))*SIN(('OddsRatio_working_3-way'!Y69+2*PI())/3)</f>
        <v>-0.35726182605829349</v>
      </c>
      <c r="AK69" s="11">
        <f>'OddsRatio_working_3-way'!U69/(3*'OddsRatio_working_3-way'!X69^(1/3))*SIN(('OddsRatio_working_3-way'!Y69+4*PI())/3)</f>
        <v>0.61472878675939213</v>
      </c>
      <c r="AL69" s="11">
        <f>'OddsRatio_working_3-way'!Z69+'OddsRatio_working_3-way'!AF69</f>
        <v>1.1223580839201603</v>
      </c>
      <c r="AM69" s="11">
        <f>'OddsRatio_working_3-way'!AA69+'OddsRatio_working_3-way'!AG69</f>
        <v>-1.0071248991647224</v>
      </c>
      <c r="AN69" s="11">
        <f>'OddsRatio_working_3-way'!AB69+'OddsRatio_working_3-way'!AH69</f>
        <v>-0.11523318475543817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1.1223580839201603</v>
      </c>
      <c r="AS69" s="11">
        <f>IF(('OddsRatio_working_3-way'!X69=0),IF(Q69&gt;0,-Q69^(1/3),(-Q69)^(1/3)),'OddsRatio_working_3-way'!AM69-'OddsRatio_working_3-way'!R69/3)</f>
        <v>-1.0071248991647224</v>
      </c>
      <c r="AT69" s="11">
        <f>IF(('OddsRatio_working_3-way'!X69=0),IF(Q69&gt;0,-Q69^(1/3),(-Q69)^(1/3)),'OddsRatio_working_3-way'!AN69-'OddsRatio_working_3-way'!R69/3)</f>
        <v>-0.11523318475543817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1.98</v>
      </c>
      <c r="B70" s="4">
        <f>IF('True_Odds_Calculator_3-way'!B69="","",'True_Odds_Calculator_3-way'!B69)</f>
        <v>3.82</v>
      </c>
      <c r="C70" s="4">
        <f>IF('True_Odds_Calculator_3-way'!C69="","",'True_Odds_Calculator_3-way'!C69)</f>
        <v>3.81</v>
      </c>
      <c r="D70" s="9">
        <f t="shared" si="26"/>
        <v>0.49347152002307898</v>
      </c>
      <c r="E70" s="9">
        <f t="shared" si="27"/>
        <v>0.25292832244392738</v>
      </c>
      <c r="F70" s="9">
        <f t="shared" si="28"/>
        <v>0.25360015753299348</v>
      </c>
      <c r="G70" s="9">
        <f t="shared" si="29"/>
        <v>1.0474075502283178</v>
      </c>
      <c r="H70" s="9">
        <f t="shared" si="30"/>
        <v>2.0264593992237514</v>
      </c>
      <c r="I70" s="9">
        <f t="shared" si="31"/>
        <v>3.953689291643856</v>
      </c>
      <c r="J70" s="9">
        <f t="shared" si="32"/>
        <v>3.9432152161415739</v>
      </c>
      <c r="K70" s="11">
        <f t="shared" si="33"/>
        <v>0.50505050505050508</v>
      </c>
      <c r="L70" s="11">
        <f t="shared" si="34"/>
        <v>0.26178010471204188</v>
      </c>
      <c r="M70" s="11">
        <f t="shared" si="35"/>
        <v>0.26246719160104987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-0.2694808912807839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0.22937597658296832</v>
      </c>
      <c r="Q70" s="11">
        <f>2*'OddsRatio_working_3-way'!K70*'OddsRatio_working_3-way'!L70*'OddsRatio_working_3-way'!M70</f>
        <v>6.9402716061412517E-2</v>
      </c>
      <c r="R70" s="11">
        <f t="shared" si="36"/>
        <v>0</v>
      </c>
      <c r="S70" s="11">
        <f t="shared" si="37"/>
        <v>-0.85117714837884917</v>
      </c>
      <c r="T70" s="11">
        <f t="shared" si="38"/>
        <v>-0.25754225366984851</v>
      </c>
      <c r="U70" s="11">
        <f>'OddsRatio_working_3-way'!S70-'OddsRatio_working_3-way'!R70^2/3</f>
        <v>-0.85117714837884917</v>
      </c>
      <c r="V70" s="11">
        <f>'OddsRatio_working_3-way'!S70*'OddsRatio_working_3-way'!R70/3-2*'OddsRatio_working_3-way'!R70^3/27-'OddsRatio_working_3-way'!T70</f>
        <v>0.25754225366984851</v>
      </c>
      <c r="W70" s="11">
        <f>'OddsRatio_working_3-way'!V70^2+4*'OddsRatio_working_3-way'!U70^3/27</f>
        <v>-2.5031988200134581E-2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0.15112908441583903</v>
      </c>
      <c r="Y70" s="11">
        <f>IF('OddsRatio_working_3-way'!W70&gt;=0,IF('OddsRatio_working_3-way'!V70+SQRT('OddsRatio_working_3-way'!W70)&gt;0,0,PI()),ACOS('OddsRatio_working_3-way'!V70/(2*'OddsRatio_working_3-way'!X70)))</f>
        <v>0.55088707515166901</v>
      </c>
      <c r="Z70" s="11">
        <f>'OddsRatio_working_3-way'!X70^(1/3)*COS('OddsRatio_working_3-way'!Y70/3)</f>
        <v>0.523703775114159</v>
      </c>
      <c r="AA70" s="11">
        <f>'OddsRatio_working_3-way'!X70^(1/3)*COS(('OddsRatio_working_3-way'!Y70+2*PI())/3)</f>
        <v>-0.34608403132118049</v>
      </c>
      <c r="AB70" s="11">
        <f>'OddsRatio_working_3-way'!X70^(1/3)*COS(('OddsRatio_working_3-way'!Y70+4*PI())/3)</f>
        <v>-0.17761974379297837</v>
      </c>
      <c r="AC70" s="11">
        <f>'OddsRatio_working_3-way'!X70^(1/3)*SIN('OddsRatio_working_3-way'!Y70/3)</f>
        <v>9.7262901753245937E-2</v>
      </c>
      <c r="AD70" s="11">
        <f>'OddsRatio_working_3-way'!X70^(1/3)*SIN(('OddsRatio_working_3-way'!Y70+2*PI())/3)</f>
        <v>0.40490932243005145</v>
      </c>
      <c r="AE70" s="11">
        <f>'OddsRatio_working_3-way'!X70^(1/3)*SIN(('OddsRatio_working_3-way'!Y70+4*PI())/3)</f>
        <v>-0.50217222418329743</v>
      </c>
      <c r="AF70" s="11">
        <f>-'OddsRatio_working_3-way'!U70/(3*'OddsRatio_working_3-way'!X70^(1/3))*COS(('OddsRatio_working_3-way'!Y70)/3)</f>
        <v>0.52370377511415878</v>
      </c>
      <c r="AG70" s="11">
        <f>-'OddsRatio_working_3-way'!U70/(3*'OddsRatio_working_3-way'!X70^(1/3))*COS(('OddsRatio_working_3-way'!Y70+2*PI())/3)</f>
        <v>-0.34608403132118032</v>
      </c>
      <c r="AH70" s="11">
        <f>-'OddsRatio_working_3-way'!U70/(3*'OddsRatio_working_3-way'!X70^(1/3))*COS(('OddsRatio_working_3-way'!Y70+4*PI())/3)</f>
        <v>-0.17761974379297832</v>
      </c>
      <c r="AI70" s="11">
        <f>'OddsRatio_working_3-way'!U70/(3*'OddsRatio_working_3-way'!X70^(1/3))*SIN(('OddsRatio_working_3-way'!Y70)/3)</f>
        <v>-9.7262901753245909E-2</v>
      </c>
      <c r="AJ70" s="11">
        <f>'OddsRatio_working_3-way'!U70/(3*'OddsRatio_working_3-way'!X70^(1/3))*SIN(('OddsRatio_working_3-way'!Y70+2*PI())/3)</f>
        <v>-0.40490932243005129</v>
      </c>
      <c r="AK70" s="11">
        <f>'OddsRatio_working_3-way'!U70/(3*'OddsRatio_working_3-way'!X70^(1/3))*SIN(('OddsRatio_working_3-way'!Y70+4*PI())/3)</f>
        <v>0.50217222418329721</v>
      </c>
      <c r="AL70" s="11">
        <f>'OddsRatio_working_3-way'!Z70+'OddsRatio_working_3-way'!AF70</f>
        <v>1.0474075502283178</v>
      </c>
      <c r="AM70" s="11">
        <f>'OddsRatio_working_3-way'!AA70+'OddsRatio_working_3-way'!AG70</f>
        <v>-0.69216806264236075</v>
      </c>
      <c r="AN70" s="11">
        <f>'OddsRatio_working_3-way'!AB70+'OddsRatio_working_3-way'!AH70</f>
        <v>-0.35523948758595669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1.0474075502283178</v>
      </c>
      <c r="AS70" s="11">
        <f>IF(('OddsRatio_working_3-way'!X70=0),IF(Q70&gt;0,-Q70^(1/3),(-Q70)^(1/3)),'OddsRatio_working_3-way'!AM70-'OddsRatio_working_3-way'!R70/3)</f>
        <v>-0.69216806264236075</v>
      </c>
      <c r="AT70" s="11">
        <f>IF(('OddsRatio_working_3-way'!X70=0),IF(Q70&gt;0,-Q70^(1/3),(-Q70)^(1/3)),'OddsRatio_working_3-way'!AN70-'OddsRatio_working_3-way'!R70/3)</f>
        <v>-0.35523948758595669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1.28</v>
      </c>
      <c r="B71" s="4">
        <f>IF('True_Odds_Calculator_3-way'!B70="","",'True_Odds_Calculator_3-way'!B70)</f>
        <v>6.76</v>
      </c>
      <c r="C71" s="4">
        <f>IF('True_Odds_Calculator_3-way'!C70="","",'True_Odds_Calculator_3-way'!C70)</f>
        <v>9.39</v>
      </c>
      <c r="D71" s="9">
        <f t="shared" si="26"/>
        <v>0.76517756848821905</v>
      </c>
      <c r="E71" s="9">
        <f t="shared" si="27"/>
        <v>0.13674115232595654</v>
      </c>
      <c r="F71" s="9">
        <f t="shared" si="28"/>
        <v>9.8081279185824155E-2</v>
      </c>
      <c r="G71" s="9">
        <f t="shared" si="29"/>
        <v>1.0960221204216016</v>
      </c>
      <c r="H71" s="9">
        <f t="shared" si="30"/>
        <v>1.3068861937180485</v>
      </c>
      <c r="I71" s="9">
        <f t="shared" si="31"/>
        <v>7.3130874136284252</v>
      </c>
      <c r="J71" s="9">
        <f t="shared" si="32"/>
        <v>10.19562559033724</v>
      </c>
      <c r="K71" s="11">
        <f t="shared" si="33"/>
        <v>0.78125</v>
      </c>
      <c r="L71" s="11">
        <f t="shared" si="34"/>
        <v>0.14792899408284024</v>
      </c>
      <c r="M71" s="11">
        <f t="shared" si="35"/>
        <v>0.10649627263045792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-0.16654063557479615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0.1776004546571639</v>
      </c>
      <c r="Q71" s="11">
        <f>2*'OddsRatio_working_3-way'!K71*'OddsRatio_working_3-way'!L71*'OddsRatio_working_3-way'!M71</f>
        <v>2.4615447630930549E-2</v>
      </c>
      <c r="R71" s="11">
        <f t="shared" si="36"/>
        <v>0</v>
      </c>
      <c r="S71" s="11">
        <f t="shared" si="37"/>
        <v>-1.0664091321868445</v>
      </c>
      <c r="T71" s="11">
        <f t="shared" si="38"/>
        <v>-0.14780445352555019</v>
      </c>
      <c r="U71" s="11">
        <f>'OddsRatio_working_3-way'!S71-'OddsRatio_working_3-way'!R71^2/3</f>
        <v>-1.0664091321868445</v>
      </c>
      <c r="V71" s="11">
        <f>'OddsRatio_working_3-way'!S71*'OddsRatio_working_3-way'!R71/3-2*'OddsRatio_working_3-way'!R71^3/27-'OddsRatio_working_3-way'!T71</f>
        <v>0.14780445352555019</v>
      </c>
      <c r="W71" s="11">
        <f>'OddsRatio_working_3-way'!V71^2+4*'OddsRatio_working_3-way'!U71^3/27</f>
        <v>-0.15782062734392693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0.21193559388757324</v>
      </c>
      <c r="Y71" s="11">
        <f>IF('OddsRatio_working_3-way'!W71&gt;=0,IF('OddsRatio_working_3-way'!V71+SQRT('OddsRatio_working_3-way'!W71)&gt;0,0,PI()),ACOS('OddsRatio_working_3-way'!V71/(2*'OddsRatio_working_3-way'!X71)))</f>
        <v>1.2146112056378171</v>
      </c>
      <c r="Z71" s="11">
        <f>'OddsRatio_working_3-way'!X71^(1/3)*COS('OddsRatio_working_3-way'!Y71/3)</f>
        <v>0.54801106021080082</v>
      </c>
      <c r="AA71" s="11">
        <f>'OddsRatio_working_3-way'!X71^(1/3)*COS(('OddsRatio_working_3-way'!Y71+2*PI())/3)</f>
        <v>-0.47738987429562263</v>
      </c>
      <c r="AB71" s="11">
        <f>'OddsRatio_working_3-way'!X71^(1/3)*COS(('OddsRatio_working_3-way'!Y71+4*PI())/3)</f>
        <v>-7.0621185915178256E-2</v>
      </c>
      <c r="AC71" s="11">
        <f>'OddsRatio_working_3-way'!X71^(1/3)*SIN('OddsRatio_working_3-way'!Y71/3)</f>
        <v>0.23484801173436051</v>
      </c>
      <c r="AD71" s="11">
        <f>'OddsRatio_working_3-way'!X71^(1/3)*SIN(('OddsRatio_working_3-way'!Y71+2*PI())/3)</f>
        <v>0.35716749383021668</v>
      </c>
      <c r="AE71" s="11">
        <f>'OddsRatio_working_3-way'!X71^(1/3)*SIN(('OddsRatio_working_3-way'!Y71+4*PI())/3)</f>
        <v>-0.59201550556457727</v>
      </c>
      <c r="AF71" s="11">
        <f>-'OddsRatio_working_3-way'!U71/(3*'OddsRatio_working_3-way'!X71^(1/3))*COS(('OddsRatio_working_3-way'!Y71)/3)</f>
        <v>0.5480110602108007</v>
      </c>
      <c r="AG71" s="11">
        <f>-'OddsRatio_working_3-way'!U71/(3*'OddsRatio_working_3-way'!X71^(1/3))*COS(('OddsRatio_working_3-way'!Y71+2*PI())/3)</f>
        <v>-0.47738987429562252</v>
      </c>
      <c r="AH71" s="11">
        <f>-'OddsRatio_working_3-way'!U71/(3*'OddsRatio_working_3-way'!X71^(1/3))*COS(('OddsRatio_working_3-way'!Y71+4*PI())/3)</f>
        <v>-7.0621185915178242E-2</v>
      </c>
      <c r="AI71" s="11">
        <f>'OddsRatio_working_3-way'!U71/(3*'OddsRatio_working_3-way'!X71^(1/3))*SIN(('OddsRatio_working_3-way'!Y71)/3)</f>
        <v>-0.23484801173436048</v>
      </c>
      <c r="AJ71" s="11">
        <f>'OddsRatio_working_3-way'!U71/(3*'OddsRatio_working_3-way'!X71^(1/3))*SIN(('OddsRatio_working_3-way'!Y71+2*PI())/3)</f>
        <v>-0.35716749383021662</v>
      </c>
      <c r="AK71" s="11">
        <f>'OddsRatio_working_3-way'!U71/(3*'OddsRatio_working_3-way'!X71^(1/3))*SIN(('OddsRatio_working_3-way'!Y71+4*PI())/3)</f>
        <v>0.59201550556457716</v>
      </c>
      <c r="AL71" s="11">
        <f>'OddsRatio_working_3-way'!Z71+'OddsRatio_working_3-way'!AF71</f>
        <v>1.0960221204216016</v>
      </c>
      <c r="AM71" s="11">
        <f>'OddsRatio_working_3-way'!AA71+'OddsRatio_working_3-way'!AG71</f>
        <v>-0.95477974859124515</v>
      </c>
      <c r="AN71" s="11">
        <f>'OddsRatio_working_3-way'!AB71+'OddsRatio_working_3-way'!AH71</f>
        <v>-0.14124237183035648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1.0960221204216016</v>
      </c>
      <c r="AS71" s="11">
        <f>IF(('OddsRatio_working_3-way'!X71=0),IF(Q71&gt;0,-Q71^(1/3),(-Q71)^(1/3)),'OddsRatio_working_3-way'!AM71-'OddsRatio_working_3-way'!R71/3)</f>
        <v>-0.95477974859124515</v>
      </c>
      <c r="AT71" s="11">
        <f>IF(('OddsRatio_working_3-way'!X71=0),IF(Q71&gt;0,-Q71^(1/3),(-Q71)^(1/3)),'OddsRatio_working_3-way'!AN71-'OddsRatio_working_3-way'!R71/3)</f>
        <v>-0.14124237183035648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1.75</v>
      </c>
      <c r="B72" s="4">
        <f>IF('True_Odds_Calculator_3-way'!B71="","",'True_Odds_Calculator_3-way'!B71)</f>
        <v>4.2699999999999996</v>
      </c>
      <c r="C72" s="4">
        <f>IF('True_Odds_Calculator_3-way'!C71="","",'True_Odds_Calculator_3-way'!C71)</f>
        <v>4.4400000000000004</v>
      </c>
      <c r="D72" s="9">
        <f t="shared" si="26"/>
        <v>0.55868035125588167</v>
      </c>
      <c r="E72" s="9">
        <f t="shared" si="27"/>
        <v>0.22501719680211729</v>
      </c>
      <c r="F72" s="9">
        <f t="shared" si="28"/>
        <v>0.21630245194200109</v>
      </c>
      <c r="G72" s="9">
        <f t="shared" si="29"/>
        <v>1.0532430521365974</v>
      </c>
      <c r="H72" s="9">
        <f t="shared" si="30"/>
        <v>1.7899322891024481</v>
      </c>
      <c r="I72" s="9">
        <f t="shared" si="31"/>
        <v>4.4441047804866729</v>
      </c>
      <c r="J72" s="9">
        <f t="shared" si="32"/>
        <v>4.6231560993498952</v>
      </c>
      <c r="K72" s="11">
        <f t="shared" si="33"/>
        <v>0.5714285714285714</v>
      </c>
      <c r="L72" s="11">
        <f t="shared" si="34"/>
        <v>0.23419203747072601</v>
      </c>
      <c r="M72" s="11">
        <f t="shared" si="35"/>
        <v>0.2252252252252252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-0.25428372500972041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0.2248484684081874</v>
      </c>
      <c r="Q72" s="11">
        <f>2*'OddsRatio_working_3-way'!K72*'OddsRatio_working_3-way'!L72*'OddsRatio_working_3-way'!M72</f>
        <v>6.0281090726055593E-2</v>
      </c>
      <c r="R72" s="11">
        <f t="shared" si="36"/>
        <v>0</v>
      </c>
      <c r="S72" s="11">
        <f t="shared" si="37"/>
        <v>-0.88424246734466472</v>
      </c>
      <c r="T72" s="11">
        <f t="shared" si="38"/>
        <v>-0.23706232368489666</v>
      </c>
      <c r="U72" s="11">
        <f>'OddsRatio_working_3-way'!S72-'OddsRatio_working_3-way'!R72^2/3</f>
        <v>-0.88424246734466472</v>
      </c>
      <c r="V72" s="11">
        <f>'OddsRatio_working_3-way'!S72*'OddsRatio_working_3-way'!R72/3-2*'OddsRatio_working_3-way'!R72^3/27-'OddsRatio_working_3-way'!T72</f>
        <v>0.23706232368489666</v>
      </c>
      <c r="W72" s="11">
        <f>'OddsRatio_working_3-way'!V72^2+4*'OddsRatio_working_3-way'!U72^3/27</f>
        <v>-4.6227483223977649E-2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0.16002033350082448</v>
      </c>
      <c r="Y72" s="11">
        <f>IF('OddsRatio_working_3-way'!W72&gt;=0,IF('OddsRatio_working_3-way'!V72+SQRT('OddsRatio_working_3-way'!W72)&gt;0,0,PI()),ACOS('OddsRatio_working_3-way'!V72/(2*'OddsRatio_working_3-way'!X72)))</f>
        <v>0.73664649963372852</v>
      </c>
      <c r="Z72" s="11">
        <f>'OddsRatio_working_3-way'!X72^(1/3)*COS('OddsRatio_working_3-way'!Y72/3)</f>
        <v>0.52662152606829871</v>
      </c>
      <c r="AA72" s="11">
        <f>'OddsRatio_working_3-way'!X72^(1/3)*COS(('OddsRatio_working_3-way'!Y72+2*PI())/3)</f>
        <v>-0.37760399576158743</v>
      </c>
      <c r="AB72" s="11">
        <f>'OddsRatio_working_3-way'!X72^(1/3)*COS(('OddsRatio_working_3-way'!Y72+4*PI())/3)</f>
        <v>-0.14901753030671111</v>
      </c>
      <c r="AC72" s="11">
        <f>'OddsRatio_working_3-way'!X72^(1/3)*SIN('OddsRatio_working_3-way'!Y72/3)</f>
        <v>0.13197445736347788</v>
      </c>
      <c r="AD72" s="11">
        <f>'OddsRatio_working_3-way'!X72^(1/3)*SIN(('OddsRatio_working_3-way'!Y72+2*PI())/3)</f>
        <v>0.39008039107313669</v>
      </c>
      <c r="AE72" s="11">
        <f>'OddsRatio_working_3-way'!X72^(1/3)*SIN(('OddsRatio_working_3-way'!Y72+4*PI())/3)</f>
        <v>-0.52205484843661465</v>
      </c>
      <c r="AF72" s="11">
        <f>-'OddsRatio_working_3-way'!U72/(3*'OddsRatio_working_3-way'!X72^(1/3))*COS(('OddsRatio_working_3-way'!Y72)/3)</f>
        <v>0.52662152606829882</v>
      </c>
      <c r="AG72" s="11">
        <f>-'OddsRatio_working_3-way'!U72/(3*'OddsRatio_working_3-way'!X72^(1/3))*COS(('OddsRatio_working_3-way'!Y72+2*PI())/3)</f>
        <v>-0.37760399576158749</v>
      </c>
      <c r="AH72" s="11">
        <f>-'OddsRatio_working_3-way'!U72/(3*'OddsRatio_working_3-way'!X72^(1/3))*COS(('OddsRatio_working_3-way'!Y72+4*PI())/3)</f>
        <v>-0.14901753030671117</v>
      </c>
      <c r="AI72" s="11">
        <f>'OddsRatio_working_3-way'!U72/(3*'OddsRatio_working_3-way'!X72^(1/3))*SIN(('OddsRatio_working_3-way'!Y72)/3)</f>
        <v>-0.1319744573634779</v>
      </c>
      <c r="AJ72" s="11">
        <f>'OddsRatio_working_3-way'!U72/(3*'OddsRatio_working_3-way'!X72^(1/3))*SIN(('OddsRatio_working_3-way'!Y72+2*PI())/3)</f>
        <v>-0.39008039107313675</v>
      </c>
      <c r="AK72" s="11">
        <f>'OddsRatio_working_3-way'!U72/(3*'OddsRatio_working_3-way'!X72^(1/3))*SIN(('OddsRatio_working_3-way'!Y72+4*PI())/3)</f>
        <v>0.52205484843661476</v>
      </c>
      <c r="AL72" s="11">
        <f>'OddsRatio_working_3-way'!Z72+'OddsRatio_working_3-way'!AF72</f>
        <v>1.0532430521365974</v>
      </c>
      <c r="AM72" s="11">
        <f>'OddsRatio_working_3-way'!AA72+'OddsRatio_working_3-way'!AG72</f>
        <v>-0.75520799152317486</v>
      </c>
      <c r="AN72" s="11">
        <f>'OddsRatio_working_3-way'!AB72+'OddsRatio_working_3-way'!AH72</f>
        <v>-0.29803506061342228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1.0532430521365974</v>
      </c>
      <c r="AS72" s="11">
        <f>IF(('OddsRatio_working_3-way'!X72=0),IF(Q72&gt;0,-Q72^(1/3),(-Q72)^(1/3)),'OddsRatio_working_3-way'!AM72-'OddsRatio_working_3-way'!R72/3)</f>
        <v>-0.75520799152317486</v>
      </c>
      <c r="AT72" s="11">
        <f>IF(('OddsRatio_working_3-way'!X72=0),IF(Q72&gt;0,-Q72^(1/3),(-Q72)^(1/3)),'OddsRatio_working_3-way'!AN72-'OddsRatio_working_3-way'!R72/3)</f>
        <v>-0.29803506061342228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1.26</v>
      </c>
      <c r="B73" s="4">
        <f>IF('True_Odds_Calculator_3-way'!B72="","",'True_Odds_Calculator_3-way'!B72)</f>
        <v>6.47</v>
      </c>
      <c r="C73" s="4">
        <f>IF('True_Odds_Calculator_3-way'!C72="","",'True_Odds_Calculator_3-way'!C72)</f>
        <v>11.13</v>
      </c>
      <c r="D73" s="9">
        <f t="shared" si="26"/>
        <v>0.77645096221300214</v>
      </c>
      <c r="E73" s="9">
        <f t="shared" si="27"/>
        <v>0.14169902307613627</v>
      </c>
      <c r="F73" s="9">
        <f t="shared" si="28"/>
        <v>8.1850014710861493E-2</v>
      </c>
      <c r="G73" s="9">
        <f t="shared" si="29"/>
        <v>1.1073513117143703</v>
      </c>
      <c r="H73" s="9">
        <f t="shared" si="30"/>
        <v>1.2879113410457363</v>
      </c>
      <c r="I73" s="9">
        <f t="shared" si="31"/>
        <v>7.0572116750776059</v>
      </c>
      <c r="J73" s="9">
        <f t="shared" si="32"/>
        <v>12.217468787666572</v>
      </c>
      <c r="K73" s="11">
        <f t="shared" si="33"/>
        <v>0.79365079365079361</v>
      </c>
      <c r="L73" s="11">
        <f t="shared" si="34"/>
        <v>0.15455950540958269</v>
      </c>
      <c r="M73" s="11">
        <f t="shared" si="35"/>
        <v>8.9847259658580411E-2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-0.15878158378272944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0.17479668533464404</v>
      </c>
      <c r="Q73" s="11">
        <f>2*'OddsRatio_working_3-way'!K73*'OddsRatio_working_3-way'!L73*'OddsRatio_working_3-way'!M73</f>
        <v>2.2042457167042125E-2</v>
      </c>
      <c r="R73" s="11">
        <f t="shared" si="36"/>
        <v>0</v>
      </c>
      <c r="S73" s="11">
        <f t="shared" si="37"/>
        <v>-1.1008624625751879</v>
      </c>
      <c r="T73" s="11">
        <f t="shared" si="38"/>
        <v>-0.13882250473835914</v>
      </c>
      <c r="U73" s="11">
        <f>'OddsRatio_working_3-way'!S73-'OddsRatio_working_3-way'!R73^2/3</f>
        <v>-1.1008624625751879</v>
      </c>
      <c r="V73" s="11">
        <f>'OddsRatio_working_3-way'!S73*'OddsRatio_working_3-way'!R73/3-2*'OddsRatio_working_3-way'!R73^3/27-'OddsRatio_working_3-way'!T73</f>
        <v>0.13882250473835914</v>
      </c>
      <c r="W73" s="11">
        <f>'OddsRatio_working_3-way'!V73^2+4*'OddsRatio_working_3-way'!U73^3/27</f>
        <v>-0.17837767432143595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0.22228886732316785</v>
      </c>
      <c r="Y73" s="11">
        <f>IF('OddsRatio_working_3-way'!W73&gt;=0,IF('OddsRatio_working_3-way'!V73+SQRT('OddsRatio_working_3-way'!W73)&gt;0,0,PI()),ACOS('OddsRatio_working_3-way'!V73/(2*'OddsRatio_working_3-way'!X73)))</f>
        <v>1.2532284354437613</v>
      </c>
      <c r="Z73" s="11">
        <f>'OddsRatio_working_3-way'!X73^(1/3)*COS('OddsRatio_working_3-way'!Y73/3)</f>
        <v>0.55367565585718514</v>
      </c>
      <c r="AA73" s="11">
        <f>'OddsRatio_working_3-way'!X73^(1/3)*COS(('OddsRatio_working_3-way'!Y73+2*PI())/3)</f>
        <v>-0.48967125276391743</v>
      </c>
      <c r="AB73" s="11">
        <f>'OddsRatio_working_3-way'!X73^(1/3)*COS(('OddsRatio_working_3-way'!Y73+4*PI())/3)</f>
        <v>-6.4004403093267603E-2</v>
      </c>
      <c r="AC73" s="11">
        <f>'OddsRatio_working_3-way'!X73^(1/3)*SIN('OddsRatio_working_3-way'!Y73/3)</f>
        <v>0.24575887024244966</v>
      </c>
      <c r="AD73" s="11">
        <f>'OddsRatio_working_3-way'!X73^(1/3)*SIN(('OddsRatio_working_3-way'!Y73+2*PI())/3)</f>
        <v>0.35661774830810788</v>
      </c>
      <c r="AE73" s="11">
        <f>'OddsRatio_working_3-way'!X73^(1/3)*SIN(('OddsRatio_working_3-way'!Y73+4*PI())/3)</f>
        <v>-0.60237661855055746</v>
      </c>
      <c r="AF73" s="11">
        <f>-'OddsRatio_working_3-way'!U73/(3*'OddsRatio_working_3-way'!X73^(1/3))*COS(('OddsRatio_working_3-way'!Y73)/3)</f>
        <v>0.55367565585718514</v>
      </c>
      <c r="AG73" s="11">
        <f>-'OddsRatio_working_3-way'!U73/(3*'OddsRatio_working_3-way'!X73^(1/3))*COS(('OddsRatio_working_3-way'!Y73+2*PI())/3)</f>
        <v>-0.48967125276391743</v>
      </c>
      <c r="AH73" s="11">
        <f>-'OddsRatio_working_3-way'!U73/(3*'OddsRatio_working_3-way'!X73^(1/3))*COS(('OddsRatio_working_3-way'!Y73+4*PI())/3)</f>
        <v>-6.4004403093267603E-2</v>
      </c>
      <c r="AI73" s="11">
        <f>'OddsRatio_working_3-way'!U73/(3*'OddsRatio_working_3-way'!X73^(1/3))*SIN(('OddsRatio_working_3-way'!Y73)/3)</f>
        <v>-0.24575887024244966</v>
      </c>
      <c r="AJ73" s="11">
        <f>'OddsRatio_working_3-way'!U73/(3*'OddsRatio_working_3-way'!X73^(1/3))*SIN(('OddsRatio_working_3-way'!Y73+2*PI())/3)</f>
        <v>-0.35661774830810788</v>
      </c>
      <c r="AK73" s="11">
        <f>'OddsRatio_working_3-way'!U73/(3*'OddsRatio_working_3-way'!X73^(1/3))*SIN(('OddsRatio_working_3-way'!Y73+4*PI())/3)</f>
        <v>0.60237661855055746</v>
      </c>
      <c r="AL73" s="11">
        <f>'OddsRatio_working_3-way'!Z73+'OddsRatio_working_3-way'!AF73</f>
        <v>1.1073513117143703</v>
      </c>
      <c r="AM73" s="11">
        <f>'OddsRatio_working_3-way'!AA73+'OddsRatio_working_3-way'!AG73</f>
        <v>-0.97934250552783486</v>
      </c>
      <c r="AN73" s="11">
        <f>'OddsRatio_working_3-way'!AB73+'OddsRatio_working_3-way'!AH73</f>
        <v>-0.12800880618653521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1.1073513117143703</v>
      </c>
      <c r="AS73" s="11">
        <f>IF(('OddsRatio_working_3-way'!X73=0),IF(Q73&gt;0,-Q73^(1/3),(-Q73)^(1/3)),'OddsRatio_working_3-way'!AM73-'OddsRatio_working_3-way'!R73/3)</f>
        <v>-0.97934250552783486</v>
      </c>
      <c r="AT73" s="11">
        <f>IF(('OddsRatio_working_3-way'!X73=0),IF(Q73&gt;0,-Q73^(1/3),(-Q73)^(1/3)),'OddsRatio_working_3-way'!AN73-'OddsRatio_working_3-way'!R73/3)</f>
        <v>-0.12800880618653521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3.81</v>
      </c>
      <c r="C74" s="4">
        <f>IF('True_Odds_Calculator_3-way'!C73="","",'True_Odds_Calculator_3-way'!C73)</f>
        <v>3.73</v>
      </c>
      <c r="D74" s="9">
        <f t="shared" si="26"/>
        <v>0.48647365274013982</v>
      </c>
      <c r="E74" s="9">
        <f t="shared" si="27"/>
        <v>0.25400731166498308</v>
      </c>
      <c r="F74" s="9">
        <f t="shared" si="28"/>
        <v>0.25951903559487727</v>
      </c>
      <c r="G74" s="9">
        <f t="shared" si="29"/>
        <v>1.0451582015103598</v>
      </c>
      <c r="H74" s="9">
        <f t="shared" si="30"/>
        <v>2.0556097835254628</v>
      </c>
      <c r="I74" s="9">
        <f t="shared" si="31"/>
        <v>3.9368945462441109</v>
      </c>
      <c r="J74" s="9">
        <f t="shared" si="32"/>
        <v>3.8532818901232821</v>
      </c>
      <c r="K74" s="11">
        <f t="shared" si="33"/>
        <v>0.49751243781094534</v>
      </c>
      <c r="L74" s="11">
        <f t="shared" si="34"/>
        <v>0.26246719160104987</v>
      </c>
      <c r="M74" s="11">
        <f t="shared" si="35"/>
        <v>0.26809651474530832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-0.27124420959524442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0.22930389673440799</v>
      </c>
      <c r="Q74" s="11">
        <f>2*'OddsRatio_working_3-way'!K74*'OddsRatio_working_3-way'!L74*'OddsRatio_working_3-way'!M74</f>
        <v>7.0016457018139841E-2</v>
      </c>
      <c r="R74" s="11">
        <f t="shared" si="36"/>
        <v>0</v>
      </c>
      <c r="S74" s="11">
        <f t="shared" si="37"/>
        <v>-0.84537803434248227</v>
      </c>
      <c r="T74" s="11">
        <f t="shared" si="38"/>
        <v>-0.25813069750915485</v>
      </c>
      <c r="U74" s="11">
        <f>'OddsRatio_working_3-way'!S74-'OddsRatio_working_3-way'!R74^2/3</f>
        <v>-0.84537803434248227</v>
      </c>
      <c r="V74" s="11">
        <f>'OddsRatio_working_3-way'!S74*'OddsRatio_working_3-way'!R74/3-2*'OddsRatio_working_3-way'!R74^3/27-'OddsRatio_working_3-way'!T74</f>
        <v>0.25813069750915485</v>
      </c>
      <c r="W74" s="11">
        <f>'OddsRatio_working_3-way'!V74^2+4*'OddsRatio_working_3-way'!U74^3/27</f>
        <v>-2.2873915632319664E-2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0.14958724262857651</v>
      </c>
      <c r="Y74" s="11">
        <f>IF('OddsRatio_working_3-way'!W74&gt;=0,IF('OddsRatio_working_3-way'!V74+SQRT('OddsRatio_working_3-way'!W74)&gt;0,0,PI()),ACOS('OddsRatio_working_3-way'!V74/(2*'OddsRatio_working_3-way'!X74)))</f>
        <v>0.52999447037283831</v>
      </c>
      <c r="Z74" s="11">
        <f>'OddsRatio_working_3-way'!X74^(1/3)*COS('OddsRatio_working_3-way'!Y74/3)</f>
        <v>0.52257910075517988</v>
      </c>
      <c r="AA74" s="11">
        <f>'OddsRatio_working_3-way'!X74^(1/3)*COS(('OddsRatio_working_3-way'!Y74+2*PI())/3)</f>
        <v>-0.34208448323882357</v>
      </c>
      <c r="AB74" s="11">
        <f>'OddsRatio_working_3-way'!X74^(1/3)*COS(('OddsRatio_working_3-way'!Y74+4*PI())/3)</f>
        <v>-0.18049461751635648</v>
      </c>
      <c r="AC74" s="11">
        <f>'OddsRatio_working_3-way'!X74^(1/3)*SIN('OddsRatio_working_3-way'!Y74/3)</f>
        <v>9.3293952473181938E-2</v>
      </c>
      <c r="AD74" s="11">
        <f>'OddsRatio_working_3-way'!X74^(1/3)*SIN(('OddsRatio_working_3-way'!Y74+2*PI())/3)</f>
        <v>0.40591980050422261</v>
      </c>
      <c r="AE74" s="11">
        <f>'OddsRatio_working_3-way'!X74^(1/3)*SIN(('OddsRatio_working_3-way'!Y74+4*PI())/3)</f>
        <v>-0.49921375297740445</v>
      </c>
      <c r="AF74" s="11">
        <f>-'OddsRatio_working_3-way'!U74/(3*'OddsRatio_working_3-way'!X74^(1/3))*COS(('OddsRatio_working_3-way'!Y74)/3)</f>
        <v>0.52257910075517988</v>
      </c>
      <c r="AG74" s="11">
        <f>-'OddsRatio_working_3-way'!U74/(3*'OddsRatio_working_3-way'!X74^(1/3))*COS(('OddsRatio_working_3-way'!Y74+2*PI())/3)</f>
        <v>-0.34208448323882357</v>
      </c>
      <c r="AH74" s="11">
        <f>-'OddsRatio_working_3-way'!U74/(3*'OddsRatio_working_3-way'!X74^(1/3))*COS(('OddsRatio_working_3-way'!Y74+4*PI())/3)</f>
        <v>-0.18049461751635648</v>
      </c>
      <c r="AI74" s="11">
        <f>'OddsRatio_working_3-way'!U74/(3*'OddsRatio_working_3-way'!X74^(1/3))*SIN(('OddsRatio_working_3-way'!Y74)/3)</f>
        <v>-9.3293952473181938E-2</v>
      </c>
      <c r="AJ74" s="11">
        <f>'OddsRatio_working_3-way'!U74/(3*'OddsRatio_working_3-way'!X74^(1/3))*SIN(('OddsRatio_working_3-way'!Y74+2*PI())/3)</f>
        <v>-0.40591980050422261</v>
      </c>
      <c r="AK74" s="11">
        <f>'OddsRatio_working_3-way'!U74/(3*'OddsRatio_working_3-way'!X74^(1/3))*SIN(('OddsRatio_working_3-way'!Y74+4*PI())/3)</f>
        <v>0.49921375297740445</v>
      </c>
      <c r="AL74" s="11">
        <f>'OddsRatio_working_3-way'!Z74+'OddsRatio_working_3-way'!AF74</f>
        <v>1.0451582015103598</v>
      </c>
      <c r="AM74" s="11">
        <f>'OddsRatio_working_3-way'!AA74+'OddsRatio_working_3-way'!AG74</f>
        <v>-0.68416896647764713</v>
      </c>
      <c r="AN74" s="11">
        <f>'OddsRatio_working_3-way'!AB74+'OddsRatio_working_3-way'!AH74</f>
        <v>-0.36098923503271296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1.0451582015103598</v>
      </c>
      <c r="AS74" s="11">
        <f>IF(('OddsRatio_working_3-way'!X74=0),IF(Q74&gt;0,-Q74^(1/3),(-Q74)^(1/3)),'OddsRatio_working_3-way'!AM74-'OddsRatio_working_3-way'!R74/3)</f>
        <v>-0.68416896647764713</v>
      </c>
      <c r="AT74" s="11">
        <f>IF(('OddsRatio_working_3-way'!X74=0),IF(Q74&gt;0,-Q74^(1/3),(-Q74)^(1/3)),'OddsRatio_working_3-way'!AN74-'OddsRatio_working_3-way'!R74/3)</f>
        <v>-0.36098923503271296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1.36</v>
      </c>
      <c r="B75" s="4">
        <f>IF('True_Odds_Calculator_3-way'!B74="","",'True_Odds_Calculator_3-way'!B74)</f>
        <v>6.01</v>
      </c>
      <c r="C75" s="4">
        <f>IF('True_Odds_Calculator_3-way'!C74="","",'True_Odds_Calculator_3-way'!C74)</f>
        <v>7.58</v>
      </c>
      <c r="D75" s="9">
        <f t="shared" si="26"/>
        <v>0.72032356011826804</v>
      </c>
      <c r="E75" s="9">
        <f t="shared" si="27"/>
        <v>0.15616813786098199</v>
      </c>
      <c r="F75" s="9">
        <f t="shared" si="28"/>
        <v>0.12350830202074996</v>
      </c>
      <c r="G75" s="9">
        <f t="shared" si="29"/>
        <v>1.0785139382972888</v>
      </c>
      <c r="H75" s="9">
        <f t="shared" si="30"/>
        <v>1.3882650177870242</v>
      </c>
      <c r="I75" s="9">
        <f t="shared" si="31"/>
        <v>6.4033548308694161</v>
      </c>
      <c r="J75" s="9">
        <f t="shared" si="32"/>
        <v>8.0966217139961607</v>
      </c>
      <c r="K75" s="11">
        <f t="shared" si="33"/>
        <v>0.73529411764705876</v>
      </c>
      <c r="L75" s="11">
        <f t="shared" si="34"/>
        <v>0.1663893510815308</v>
      </c>
      <c r="M75" s="11">
        <f t="shared" si="35"/>
        <v>0.13192612137203166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-0.19155060774853239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0.19287916589945414</v>
      </c>
      <c r="Q75" s="11">
        <f>2*'OddsRatio_working_3-way'!K75*'OddsRatio_working_3-way'!L75*'OddsRatio_working_3-way'!M75</f>
        <v>3.2281031949699439E-2</v>
      </c>
      <c r="R75" s="11">
        <f t="shared" si="36"/>
        <v>0</v>
      </c>
      <c r="S75" s="11">
        <f t="shared" si="37"/>
        <v>-1.00693580754735</v>
      </c>
      <c r="T75" s="11">
        <f t="shared" si="38"/>
        <v>-0.16852482134683683</v>
      </c>
      <c r="U75" s="11">
        <f>'OddsRatio_working_3-way'!S75-'OddsRatio_working_3-way'!R75^2/3</f>
        <v>-1.00693580754735</v>
      </c>
      <c r="V75" s="11">
        <f>'OddsRatio_working_3-way'!S75*'OddsRatio_working_3-way'!R75/3-2*'OddsRatio_working_3-way'!R75^3/27-'OddsRatio_working_3-way'!T75</f>
        <v>0.16852482134683683</v>
      </c>
      <c r="W75" s="11">
        <f>'OddsRatio_working_3-way'!V75^2+4*'OddsRatio_working_3-way'!U75^3/27</f>
        <v>-0.12285154348942871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0.19445575261445211</v>
      </c>
      <c r="Y75" s="11">
        <f>IF('OddsRatio_working_3-way'!W75&gt;=0,IF('OddsRatio_working_3-way'!V75+SQRT('OddsRatio_working_3-way'!W75)&gt;0,0,PI()),ACOS('OddsRatio_working_3-way'!V75/(2*'OddsRatio_working_3-way'!X75)))</f>
        <v>1.1226181696333428</v>
      </c>
      <c r="Z75" s="11">
        <f>'OddsRatio_working_3-way'!X75^(1/3)*COS('OddsRatio_working_3-way'!Y75/3)</f>
        <v>0.53925696914864441</v>
      </c>
      <c r="AA75" s="11">
        <f>'OddsRatio_working_3-way'!X75^(1/3)*COS(('OddsRatio_working_3-way'!Y75+2*PI())/3)</f>
        <v>-0.45302802875396564</v>
      </c>
      <c r="AB75" s="11">
        <f>'OddsRatio_working_3-way'!X75^(1/3)*COS(('OddsRatio_working_3-way'!Y75+4*PI())/3)</f>
        <v>-8.622894039467871E-2</v>
      </c>
      <c r="AC75" s="11">
        <f>'OddsRatio_working_3-way'!X75^(1/3)*SIN('OddsRatio_working_3-way'!Y75/3)</f>
        <v>0.21177155240274353</v>
      </c>
      <c r="AD75" s="11">
        <f>'OddsRatio_working_3-way'!X75^(1/3)*SIN(('OddsRatio_working_3-way'!Y75+2*PI())/3)</f>
        <v>0.36112445824915562</v>
      </c>
      <c r="AE75" s="11">
        <f>'OddsRatio_working_3-way'!X75^(1/3)*SIN(('OddsRatio_working_3-way'!Y75+4*PI())/3)</f>
        <v>-0.57289601065189921</v>
      </c>
      <c r="AF75" s="11">
        <f>-'OddsRatio_working_3-way'!U75/(3*'OddsRatio_working_3-way'!X75^(1/3))*COS(('OddsRatio_working_3-way'!Y75)/3)</f>
        <v>0.53925696914864441</v>
      </c>
      <c r="AG75" s="11">
        <f>-'OddsRatio_working_3-way'!U75/(3*'OddsRatio_working_3-way'!X75^(1/3))*COS(('OddsRatio_working_3-way'!Y75+2*PI())/3)</f>
        <v>-0.45302802875396553</v>
      </c>
      <c r="AH75" s="11">
        <f>-'OddsRatio_working_3-way'!U75/(3*'OddsRatio_working_3-way'!X75^(1/3))*COS(('OddsRatio_working_3-way'!Y75+4*PI())/3)</f>
        <v>-8.6228940394678696E-2</v>
      </c>
      <c r="AI75" s="11">
        <f>'OddsRatio_working_3-way'!U75/(3*'OddsRatio_working_3-way'!X75^(1/3))*SIN(('OddsRatio_working_3-way'!Y75)/3)</f>
        <v>-0.21177155240274351</v>
      </c>
      <c r="AJ75" s="11">
        <f>'OddsRatio_working_3-way'!U75/(3*'OddsRatio_working_3-way'!X75^(1/3))*SIN(('OddsRatio_working_3-way'!Y75+2*PI())/3)</f>
        <v>-0.36112445824915557</v>
      </c>
      <c r="AK75" s="11">
        <f>'OddsRatio_working_3-way'!U75/(3*'OddsRatio_working_3-way'!X75^(1/3))*SIN(('OddsRatio_working_3-way'!Y75+4*PI())/3)</f>
        <v>0.5728960106518991</v>
      </c>
      <c r="AL75" s="11">
        <f>'OddsRatio_working_3-way'!Z75+'OddsRatio_working_3-way'!AF75</f>
        <v>1.0785139382972888</v>
      </c>
      <c r="AM75" s="11">
        <f>'OddsRatio_working_3-way'!AA75+'OddsRatio_working_3-way'!AG75</f>
        <v>-0.90605605750793117</v>
      </c>
      <c r="AN75" s="11">
        <f>'OddsRatio_working_3-way'!AB75+'OddsRatio_working_3-way'!AH75</f>
        <v>-0.17245788078935742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1.0785139382972888</v>
      </c>
      <c r="AS75" s="11">
        <f>IF(('OddsRatio_working_3-way'!X75=0),IF(Q75&gt;0,-Q75^(1/3),(-Q75)^(1/3)),'OddsRatio_working_3-way'!AM75-'OddsRatio_working_3-way'!R75/3)</f>
        <v>-0.90605605750793117</v>
      </c>
      <c r="AT75" s="11">
        <f>IF(('OddsRatio_working_3-way'!X75=0),IF(Q75&gt;0,-Q75^(1/3),(-Q75)^(1/3)),'OddsRatio_working_3-way'!AN75-'OddsRatio_working_3-way'!R75/3)</f>
        <v>-0.17245788078935742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3.25</v>
      </c>
      <c r="B76" s="4">
        <f>IF('True_Odds_Calculator_3-way'!B75="","",'True_Odds_Calculator_3-way'!B75)</f>
        <v>3.28</v>
      </c>
      <c r="C76" s="4">
        <f>IF('True_Odds_Calculator_3-way'!C75="","",'True_Odds_Calculator_3-way'!C75)</f>
        <v>2.34</v>
      </c>
      <c r="D76" s="9">
        <f t="shared" si="26"/>
        <v>0.2950262064024326</v>
      </c>
      <c r="E76" s="9">
        <f t="shared" si="27"/>
        <v>0.29227888699241239</v>
      </c>
      <c r="F76" s="9">
        <f t="shared" si="28"/>
        <v>0.41269490660515495</v>
      </c>
      <c r="G76" s="9">
        <f t="shared" si="29"/>
        <v>1.0620130661069973</v>
      </c>
      <c r="H76" s="9">
        <f t="shared" si="30"/>
        <v>3.389529398740744</v>
      </c>
      <c r="I76" s="9">
        <f t="shared" si="31"/>
        <v>3.4213897907239539</v>
      </c>
      <c r="J76" s="9">
        <f t="shared" si="32"/>
        <v>2.4230975085833761</v>
      </c>
      <c r="K76" s="11">
        <f t="shared" si="33"/>
        <v>0.30769230769230771</v>
      </c>
      <c r="L76" s="11">
        <f t="shared" si="34"/>
        <v>0.3048780487804878</v>
      </c>
      <c r="M76" s="11">
        <f t="shared" si="35"/>
        <v>0.42735042735042739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-0.27558089190359347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0.23532335915075125</v>
      </c>
      <c r="Q76" s="11">
        <f>2*'OddsRatio_working_3-way'!K76*'OddsRatio_working_3-way'!L76*'OddsRatio_working_3-way'!M76</f>
        <v>8.0178316576065181E-2</v>
      </c>
      <c r="R76" s="11">
        <f t="shared" si="36"/>
        <v>0</v>
      </c>
      <c r="S76" s="11">
        <f t="shared" si="37"/>
        <v>-0.85391754676907894</v>
      </c>
      <c r="T76" s="11">
        <f t="shared" si="38"/>
        <v>-0.29094294608827226</v>
      </c>
      <c r="U76" s="11">
        <f>'OddsRatio_working_3-way'!S76-'OddsRatio_working_3-way'!R76^2/3</f>
        <v>-0.85391754676907894</v>
      </c>
      <c r="V76" s="11">
        <f>'OddsRatio_working_3-way'!S76*'OddsRatio_working_3-way'!R76/3-2*'OddsRatio_working_3-way'!R76^3/27-'OddsRatio_working_3-way'!T76</f>
        <v>0.29094294608827226</v>
      </c>
      <c r="W76" s="11">
        <f>'OddsRatio_working_3-way'!V76^2+4*'OddsRatio_working_3-way'!U76^3/27</f>
        <v>-7.5974581267507224E-3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0.1518595206146737</v>
      </c>
      <c r="Y76" s="11">
        <f>IF('OddsRatio_working_3-way'!W76&gt;=0,IF('OddsRatio_working_3-way'!V76+SQRT('OddsRatio_working_3-way'!W76)&gt;0,0,PI()),ACOS('OddsRatio_working_3-way'!V76/(2*'OddsRatio_working_3-way'!X76)))</f>
        <v>0.29107998009903691</v>
      </c>
      <c r="Z76" s="11">
        <f>'OddsRatio_working_3-way'!X76^(1/3)*COS('OddsRatio_working_3-way'!Y76/3)</f>
        <v>0.53100653305349865</v>
      </c>
      <c r="AA76" s="11">
        <f>'OddsRatio_working_3-way'!X76^(1/3)*COS(('OddsRatio_working_3-way'!Y76+2*PI())/3)</f>
        <v>-0.3102629926557981</v>
      </c>
      <c r="AB76" s="11">
        <f>'OddsRatio_working_3-way'!X76^(1/3)*COS(('OddsRatio_working_3-way'!Y76+4*PI())/3)</f>
        <v>-0.22074354039770053</v>
      </c>
      <c r="AC76" s="11">
        <f>'OddsRatio_working_3-way'!X76^(1/3)*SIN('OddsRatio_working_3-way'!Y76/3)</f>
        <v>5.1684079858920554E-2</v>
      </c>
      <c r="AD76" s="11">
        <f>'OddsRatio_working_3-way'!X76^(1/3)*SIN(('OddsRatio_working_3-way'!Y76+2*PI())/3)</f>
        <v>0.43402310727037091</v>
      </c>
      <c r="AE76" s="11">
        <f>'OddsRatio_working_3-way'!X76^(1/3)*SIN(('OddsRatio_working_3-way'!Y76+4*PI())/3)</f>
        <v>-0.48570718712929134</v>
      </c>
      <c r="AF76" s="11">
        <f>-'OddsRatio_working_3-way'!U76/(3*'OddsRatio_working_3-way'!X76^(1/3))*COS(('OddsRatio_working_3-way'!Y76)/3)</f>
        <v>0.53100653305349865</v>
      </c>
      <c r="AG76" s="11">
        <f>-'OddsRatio_working_3-way'!U76/(3*'OddsRatio_working_3-way'!X76^(1/3))*COS(('OddsRatio_working_3-way'!Y76+2*PI())/3)</f>
        <v>-0.3102629926557981</v>
      </c>
      <c r="AH76" s="11">
        <f>-'OddsRatio_working_3-way'!U76/(3*'OddsRatio_working_3-way'!X76^(1/3))*COS(('OddsRatio_working_3-way'!Y76+4*PI())/3)</f>
        <v>-0.22074354039770053</v>
      </c>
      <c r="AI76" s="11">
        <f>'OddsRatio_working_3-way'!U76/(3*'OddsRatio_working_3-way'!X76^(1/3))*SIN(('OddsRatio_working_3-way'!Y76)/3)</f>
        <v>-5.1684079858920554E-2</v>
      </c>
      <c r="AJ76" s="11">
        <f>'OddsRatio_working_3-way'!U76/(3*'OddsRatio_working_3-way'!X76^(1/3))*SIN(('OddsRatio_working_3-way'!Y76+2*PI())/3)</f>
        <v>-0.43402310727037091</v>
      </c>
      <c r="AK76" s="11">
        <f>'OddsRatio_working_3-way'!U76/(3*'OddsRatio_working_3-way'!X76^(1/3))*SIN(('OddsRatio_working_3-way'!Y76+4*PI())/3)</f>
        <v>0.48570718712929134</v>
      </c>
      <c r="AL76" s="11">
        <f>'OddsRatio_working_3-way'!Z76+'OddsRatio_working_3-way'!AF76</f>
        <v>1.0620130661069973</v>
      </c>
      <c r="AM76" s="11">
        <f>'OddsRatio_working_3-way'!AA76+'OddsRatio_working_3-way'!AG76</f>
        <v>-0.6205259853115962</v>
      </c>
      <c r="AN76" s="11">
        <f>'OddsRatio_working_3-way'!AB76+'OddsRatio_working_3-way'!AH76</f>
        <v>-0.44148708079540105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1.0620130661069973</v>
      </c>
      <c r="AS76" s="11">
        <f>IF(('OddsRatio_working_3-way'!X76=0),IF(Q76&gt;0,-Q76^(1/3),(-Q76)^(1/3)),'OddsRatio_working_3-way'!AM76-'OddsRatio_working_3-way'!R76/3)</f>
        <v>-0.6205259853115962</v>
      </c>
      <c r="AT76" s="11">
        <f>IF(('OddsRatio_working_3-way'!X76=0),IF(Q76&gt;0,-Q76^(1/3),(-Q76)^(1/3)),'OddsRatio_working_3-way'!AN76-'OddsRatio_working_3-way'!R76/3)</f>
        <v>-0.44148708079540105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2.0699999999999998</v>
      </c>
      <c r="B77" s="4">
        <f>IF('True_Odds_Calculator_3-way'!B76="","",'True_Odds_Calculator_3-way'!B76)</f>
        <v>3.74</v>
      </c>
      <c r="C77" s="4">
        <f>IF('True_Odds_Calculator_3-way'!C76="","",'True_Odds_Calculator_3-way'!C76)</f>
        <v>3.47</v>
      </c>
      <c r="D77" s="9">
        <f t="shared" si="26"/>
        <v>0.46814626260345976</v>
      </c>
      <c r="E77" s="9">
        <f t="shared" si="27"/>
        <v>0.25580512222655322</v>
      </c>
      <c r="F77" s="9">
        <f t="shared" si="28"/>
        <v>0.27604861516998702</v>
      </c>
      <c r="G77" s="9">
        <f t="shared" si="29"/>
        <v>1.0617612643024543</v>
      </c>
      <c r="H77" s="9">
        <f t="shared" si="30"/>
        <v>2.1360845528036254</v>
      </c>
      <c r="I77" s="9">
        <f t="shared" si="31"/>
        <v>3.9092258641887252</v>
      </c>
      <c r="J77" s="9">
        <f t="shared" si="32"/>
        <v>3.6225503228270624</v>
      </c>
      <c r="K77" s="11">
        <f t="shared" si="33"/>
        <v>0.48309178743961356</v>
      </c>
      <c r="L77" s="11">
        <f t="shared" si="34"/>
        <v>0.26737967914438499</v>
      </c>
      <c r="M77" s="11">
        <f t="shared" si="35"/>
        <v>0.28818443804034583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-0.26956274568618588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0.23376970096016064</v>
      </c>
      <c r="Q77" s="11">
        <f>2*'OddsRatio_working_3-way'!K77*'OddsRatio_working_3-way'!L77*'OddsRatio_working_3-way'!M77</f>
        <v>7.4448949350369623E-2</v>
      </c>
      <c r="R77" s="11">
        <f t="shared" si="36"/>
        <v>0</v>
      </c>
      <c r="S77" s="11">
        <f t="shared" si="37"/>
        <v>-0.86721813270260251</v>
      </c>
      <c r="T77" s="11">
        <f t="shared" si="38"/>
        <v>-0.27618411869509629</v>
      </c>
      <c r="U77" s="11">
        <f>'OddsRatio_working_3-way'!S77-'OddsRatio_working_3-way'!R77^2/3</f>
        <v>-0.86721813270260251</v>
      </c>
      <c r="V77" s="11">
        <f>'OddsRatio_working_3-way'!S77*'OddsRatio_working_3-way'!R77/3-2*'OddsRatio_working_3-way'!R77^3/27-'OddsRatio_working_3-way'!T77</f>
        <v>0.27618411869509629</v>
      </c>
      <c r="W77" s="11">
        <f>'OddsRatio_working_3-way'!V77^2+4*'OddsRatio_working_3-way'!U77^3/27</f>
        <v>-2.0345501562849741E-2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0.15542133780649037</v>
      </c>
      <c r="Y77" s="11">
        <f>IF('OddsRatio_working_3-way'!W77&gt;=0,IF('OddsRatio_working_3-way'!V77+SQRT('OddsRatio_working_3-way'!W77)&gt;0,0,PI()),ACOS('OddsRatio_working_3-way'!V77/(2*'OddsRatio_working_3-way'!X77)))</f>
        <v>0.47672761231858329</v>
      </c>
      <c r="Z77" s="11">
        <f>'OddsRatio_working_3-way'!X77^(1/3)*COS('OddsRatio_working_3-way'!Y77/3)</f>
        <v>0.53088063215122716</v>
      </c>
      <c r="AA77" s="11">
        <f>'OddsRatio_working_3-way'!X77^(1/3)*COS(('OddsRatio_working_3-way'!Y77+2*PI())/3)</f>
        <v>-0.33912103933947502</v>
      </c>
      <c r="AB77" s="11">
        <f>'OddsRatio_working_3-way'!X77^(1/3)*COS(('OddsRatio_working_3-way'!Y77+4*PI())/3)</f>
        <v>-0.19175959281175217</v>
      </c>
      <c r="AC77" s="11">
        <f>'OddsRatio_working_3-way'!X77^(1/3)*SIN('OddsRatio_working_3-way'!Y77/3)</f>
        <v>8.5079170820953565E-2</v>
      </c>
      <c r="AD77" s="11">
        <f>'OddsRatio_working_3-way'!X77^(1/3)*SIN(('OddsRatio_working_3-way'!Y77+2*PI())/3)</f>
        <v>0.41721652840962775</v>
      </c>
      <c r="AE77" s="11">
        <f>'OddsRatio_working_3-way'!X77^(1/3)*SIN(('OddsRatio_working_3-way'!Y77+4*PI())/3)</f>
        <v>-0.50229569923058115</v>
      </c>
      <c r="AF77" s="11">
        <f>-'OddsRatio_working_3-way'!U77/(3*'OddsRatio_working_3-way'!X77^(1/3))*COS(('OddsRatio_working_3-way'!Y77)/3)</f>
        <v>0.53088063215122716</v>
      </c>
      <c r="AG77" s="11">
        <f>-'OddsRatio_working_3-way'!U77/(3*'OddsRatio_working_3-way'!X77^(1/3))*COS(('OddsRatio_working_3-way'!Y77+2*PI())/3)</f>
        <v>-0.33912103933947502</v>
      </c>
      <c r="AH77" s="11">
        <f>-'OddsRatio_working_3-way'!U77/(3*'OddsRatio_working_3-way'!X77^(1/3))*COS(('OddsRatio_working_3-way'!Y77+4*PI())/3)</f>
        <v>-0.19175959281175217</v>
      </c>
      <c r="AI77" s="11">
        <f>'OddsRatio_working_3-way'!U77/(3*'OddsRatio_working_3-way'!X77^(1/3))*SIN(('OddsRatio_working_3-way'!Y77)/3)</f>
        <v>-8.5079170820953565E-2</v>
      </c>
      <c r="AJ77" s="11">
        <f>'OddsRatio_working_3-way'!U77/(3*'OddsRatio_working_3-way'!X77^(1/3))*SIN(('OddsRatio_working_3-way'!Y77+2*PI())/3)</f>
        <v>-0.41721652840962775</v>
      </c>
      <c r="AK77" s="11">
        <f>'OddsRatio_working_3-way'!U77/(3*'OddsRatio_working_3-way'!X77^(1/3))*SIN(('OddsRatio_working_3-way'!Y77+4*PI())/3)</f>
        <v>0.50229569923058115</v>
      </c>
      <c r="AL77" s="11">
        <f>'OddsRatio_working_3-way'!Z77+'OddsRatio_working_3-way'!AF77</f>
        <v>1.0617612643024543</v>
      </c>
      <c r="AM77" s="11">
        <f>'OddsRatio_working_3-way'!AA77+'OddsRatio_working_3-way'!AG77</f>
        <v>-0.67824207867895003</v>
      </c>
      <c r="AN77" s="11">
        <f>'OddsRatio_working_3-way'!AB77+'OddsRatio_working_3-way'!AH77</f>
        <v>-0.38351918562350434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1.0617612643024543</v>
      </c>
      <c r="AS77" s="11">
        <f>IF(('OddsRatio_working_3-way'!X77=0),IF(Q77&gt;0,-Q77^(1/3),(-Q77)^(1/3)),'OddsRatio_working_3-way'!AM77-'OddsRatio_working_3-way'!R77/3)</f>
        <v>-0.67824207867895003</v>
      </c>
      <c r="AT77" s="11">
        <f>IF(('OddsRatio_working_3-way'!X77=0),IF(Q77&gt;0,-Q77^(1/3),(-Q77)^(1/3)),'OddsRatio_working_3-way'!AN77-'OddsRatio_working_3-way'!R77/3)</f>
        <v>-0.38351918562350434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4.8</v>
      </c>
      <c r="B78" s="4">
        <f>IF('True_Odds_Calculator_3-way'!B77="","",'True_Odds_Calculator_3-way'!B77)</f>
        <v>3.65</v>
      </c>
      <c r="C78" s="4">
        <f>IF('True_Odds_Calculator_3-way'!C77="","",'True_Odds_Calculator_3-way'!C77)</f>
        <v>1.79</v>
      </c>
      <c r="D78" s="9">
        <f t="shared" si="26"/>
        <v>0.19738543466936875</v>
      </c>
      <c r="E78" s="9">
        <f t="shared" si="27"/>
        <v>0.26071130051401842</v>
      </c>
      <c r="F78" s="9">
        <f t="shared" si="28"/>
        <v>0.54190326481661266</v>
      </c>
      <c r="G78" s="9">
        <f t="shared" si="29"/>
        <v>1.0700605120703561</v>
      </c>
      <c r="H78" s="9">
        <f t="shared" si="30"/>
        <v>5.0662299458673532</v>
      </c>
      <c r="I78" s="9">
        <f t="shared" si="31"/>
        <v>3.8356603569864443</v>
      </c>
      <c r="J78" s="9">
        <f t="shared" si="32"/>
        <v>1.8453478045355816</v>
      </c>
      <c r="K78" s="11">
        <f t="shared" si="33"/>
        <v>0.20833333333333334</v>
      </c>
      <c r="L78" s="11">
        <f t="shared" si="34"/>
        <v>0.27397260273972601</v>
      </c>
      <c r="M78" s="11">
        <f t="shared" si="35"/>
        <v>0.55865921787709494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-0.25367018698502586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0.23086145761587712</v>
      </c>
      <c r="Q78" s="11">
        <f>2*'OddsRatio_working_3-way'!K78*'OddsRatio_working_3-way'!L78*'OddsRatio_working_3-way'!M78</f>
        <v>6.3773883319303074E-2</v>
      </c>
      <c r="R78" s="11">
        <f t="shared" si="36"/>
        <v>0</v>
      </c>
      <c r="S78" s="11">
        <f t="shared" si="37"/>
        <v>-0.91008510049903835</v>
      </c>
      <c r="T78" s="11">
        <f t="shared" si="38"/>
        <v>-0.25140472389476198</v>
      </c>
      <c r="U78" s="11">
        <f>'OddsRatio_working_3-way'!S78-'OddsRatio_working_3-way'!R78^2/3</f>
        <v>-0.91008510049903835</v>
      </c>
      <c r="V78" s="11">
        <f>'OddsRatio_working_3-way'!S78*'OddsRatio_working_3-way'!R78/3-2*'OddsRatio_working_3-way'!R78^3/27-'OddsRatio_working_3-way'!T78</f>
        <v>0.25140472389476198</v>
      </c>
      <c r="W78" s="11">
        <f>'OddsRatio_working_3-way'!V78^2+4*'OddsRatio_working_3-way'!U78^3/27</f>
        <v>-4.8467136646553499E-2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0.16708640866566243</v>
      </c>
      <c r="Y78" s="11">
        <f>IF('OddsRatio_working_3-way'!W78&gt;=0,IF('OddsRatio_working_3-way'!V78+SQRT('OddsRatio_working_3-way'!W78)&gt;0,0,PI()),ACOS('OddsRatio_working_3-way'!V78/(2*'OddsRatio_working_3-way'!X78)))</f>
        <v>0.71922049980692138</v>
      </c>
      <c r="Z78" s="11">
        <f>'OddsRatio_working_3-way'!X78^(1/3)*COS('OddsRatio_working_3-way'!Y78/3)</f>
        <v>0.53503025603517806</v>
      </c>
      <c r="AA78" s="11">
        <f>'OddsRatio_working_3-way'!X78^(1/3)*COS(('OddsRatio_working_3-way'!Y78+2*PI())/3)</f>
        <v>-0.38077696611833028</v>
      </c>
      <c r="AB78" s="11">
        <f>'OddsRatio_working_3-way'!X78^(1/3)*COS(('OddsRatio_working_3-way'!Y78+4*PI())/3)</f>
        <v>-0.15425328991684786</v>
      </c>
      <c r="AC78" s="11">
        <f>'OddsRatio_working_3-way'!X78^(1/3)*SIN('OddsRatio_working_3-way'!Y78/3)</f>
        <v>0.13078350543274958</v>
      </c>
      <c r="AD78" s="11">
        <f>'OddsRatio_working_3-way'!X78^(1/3)*SIN(('OddsRatio_working_3-way'!Y78+2*PI())/3)</f>
        <v>0.39795804080338187</v>
      </c>
      <c r="AE78" s="11">
        <f>'OddsRatio_working_3-way'!X78^(1/3)*SIN(('OddsRatio_working_3-way'!Y78+4*PI())/3)</f>
        <v>-0.52874154623613134</v>
      </c>
      <c r="AF78" s="11">
        <f>-'OddsRatio_working_3-way'!U78/(3*'OddsRatio_working_3-way'!X78^(1/3))*COS(('OddsRatio_working_3-way'!Y78)/3)</f>
        <v>0.53503025603517795</v>
      </c>
      <c r="AG78" s="11">
        <f>-'OddsRatio_working_3-way'!U78/(3*'OddsRatio_working_3-way'!X78^(1/3))*COS(('OddsRatio_working_3-way'!Y78+2*PI())/3)</f>
        <v>-0.38077696611833017</v>
      </c>
      <c r="AH78" s="11">
        <f>-'OddsRatio_working_3-way'!U78/(3*'OddsRatio_working_3-way'!X78^(1/3))*COS(('OddsRatio_working_3-way'!Y78+4*PI())/3)</f>
        <v>-0.15425328991684784</v>
      </c>
      <c r="AI78" s="11">
        <f>'OddsRatio_working_3-way'!U78/(3*'OddsRatio_working_3-way'!X78^(1/3))*SIN(('OddsRatio_working_3-way'!Y78)/3)</f>
        <v>-0.13078350543274955</v>
      </c>
      <c r="AJ78" s="11">
        <f>'OddsRatio_working_3-way'!U78/(3*'OddsRatio_working_3-way'!X78^(1/3))*SIN(('OddsRatio_working_3-way'!Y78+2*PI())/3)</f>
        <v>-0.39795804080338176</v>
      </c>
      <c r="AK78" s="11">
        <f>'OddsRatio_working_3-way'!U78/(3*'OddsRatio_working_3-way'!X78^(1/3))*SIN(('OddsRatio_working_3-way'!Y78+4*PI())/3)</f>
        <v>0.52874154623613123</v>
      </c>
      <c r="AL78" s="11">
        <f>'OddsRatio_working_3-way'!Z78+'OddsRatio_working_3-way'!AF78</f>
        <v>1.0700605120703561</v>
      </c>
      <c r="AM78" s="11">
        <f>'OddsRatio_working_3-way'!AA78+'OddsRatio_working_3-way'!AG78</f>
        <v>-0.76155393223666046</v>
      </c>
      <c r="AN78" s="11">
        <f>'OddsRatio_working_3-way'!AB78+'OddsRatio_working_3-way'!AH78</f>
        <v>-0.30850657983369567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1.0700605120703561</v>
      </c>
      <c r="AS78" s="11">
        <f>IF(('OddsRatio_working_3-way'!X78=0),IF(Q78&gt;0,-Q78^(1/3),(-Q78)^(1/3)),'OddsRatio_working_3-way'!AM78-'OddsRatio_working_3-way'!R78/3)</f>
        <v>-0.76155393223666046</v>
      </c>
      <c r="AT78" s="11">
        <f>IF(('OddsRatio_working_3-way'!X78=0),IF(Q78&gt;0,-Q78^(1/3),(-Q78)^(1/3)),'OddsRatio_working_3-way'!AN78-'OddsRatio_working_3-way'!R78/3)</f>
        <v>-0.30850657983369567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2.0499999999999998</v>
      </c>
      <c r="B79" s="4">
        <f>IF('True_Odds_Calculator_3-way'!B78="","",'True_Odds_Calculator_3-way'!B78)</f>
        <v>3.12</v>
      </c>
      <c r="C79" s="4">
        <f>IF('True_Odds_Calculator_3-way'!C78="","",'True_Odds_Calculator_3-way'!C78)</f>
        <v>4.05</v>
      </c>
      <c r="D79" s="9">
        <f t="shared" si="26"/>
        <v>0.46646860513201777</v>
      </c>
      <c r="E79" s="9">
        <f t="shared" si="27"/>
        <v>0.30217687965792361</v>
      </c>
      <c r="F79" s="9">
        <f t="shared" si="28"/>
        <v>0.23135451521005873</v>
      </c>
      <c r="G79" s="9">
        <f t="shared" si="29"/>
        <v>1.0893019002333499</v>
      </c>
      <c r="H79" s="9">
        <f t="shared" si="30"/>
        <v>2.1437669952450169</v>
      </c>
      <c r="I79" s="9">
        <f t="shared" si="31"/>
        <v>3.3093200284947022</v>
      </c>
      <c r="J79" s="9">
        <f t="shared" si="32"/>
        <v>4.3223707957117163</v>
      </c>
      <c r="K79" s="11">
        <f t="shared" si="33"/>
        <v>0.48780487804878053</v>
      </c>
      <c r="L79" s="11">
        <f t="shared" si="34"/>
        <v>0.32051282051282048</v>
      </c>
      <c r="M79" s="11">
        <f t="shared" si="35"/>
        <v>0.24691358024691359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-0.26209668079586779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0.2401192103089122</v>
      </c>
      <c r="Q79" s="11">
        <f>2*'OddsRatio_working_3-way'!K79*'OddsRatio_working_3-way'!L79*'OddsRatio_working_3-way'!M79</f>
        <v>7.7208749295470169E-2</v>
      </c>
      <c r="R79" s="11">
        <f t="shared" si="36"/>
        <v>0</v>
      </c>
      <c r="S79" s="11">
        <f t="shared" si="37"/>
        <v>-0.91614746733831176</v>
      </c>
      <c r="T79" s="11">
        <f t="shared" si="38"/>
        <v>-0.29458117920846039</v>
      </c>
      <c r="U79" s="11">
        <f>'OddsRatio_working_3-way'!S79-'OddsRatio_working_3-way'!R79^2/3</f>
        <v>-0.91614746733831176</v>
      </c>
      <c r="V79" s="11">
        <f>'OddsRatio_working_3-way'!S79*'OddsRatio_working_3-way'!R79/3-2*'OddsRatio_working_3-way'!R79^3/27-'OddsRatio_working_3-way'!T79</f>
        <v>0.29458117920846039</v>
      </c>
      <c r="W79" s="11">
        <f>'OddsRatio_working_3-way'!V79^2+4*'OddsRatio_working_3-way'!U79^3/27</f>
        <v>-2.7139937126960473E-2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0.16875870960546566</v>
      </c>
      <c r="Y79" s="11">
        <f>IF('OddsRatio_working_3-way'!W79&gt;=0,IF('OddsRatio_working_3-way'!V79+SQRT('OddsRatio_working_3-way'!W79)&gt;0,0,PI()),ACOS('OddsRatio_working_3-way'!V79/(2*'OddsRatio_working_3-way'!X79)))</f>
        <v>0.50991074418724813</v>
      </c>
      <c r="Z79" s="11">
        <f>'OddsRatio_working_3-way'!X79^(1/3)*COS('OddsRatio_working_3-way'!Y79/3)</f>
        <v>0.54465095011667497</v>
      </c>
      <c r="AA79" s="11">
        <f>'OddsRatio_working_3-way'!X79^(1/3)*COS(('OddsRatio_working_3-way'!Y79+2*PI())/3)</f>
        <v>-0.35327838567512976</v>
      </c>
      <c r="AB79" s="11">
        <f>'OddsRatio_working_3-way'!X79^(1/3)*COS(('OddsRatio_working_3-way'!Y79+4*PI())/3)</f>
        <v>-0.19137256444154541</v>
      </c>
      <c r="AC79" s="11">
        <f>'OddsRatio_working_3-way'!X79^(1/3)*SIN('OddsRatio_working_3-way'!Y79/3)</f>
        <v>9.3476369472577509E-2</v>
      </c>
      <c r="AD79" s="11">
        <f>'OddsRatio_working_3-way'!X79^(1/3)*SIN(('OddsRatio_working_3-way'!Y79+2*PI())/3)</f>
        <v>0.42494337426008294</v>
      </c>
      <c r="AE79" s="11">
        <f>'OddsRatio_working_3-way'!X79^(1/3)*SIN(('OddsRatio_working_3-way'!Y79+4*PI())/3)</f>
        <v>-0.51841974373266031</v>
      </c>
      <c r="AF79" s="11">
        <f>-'OddsRatio_working_3-way'!U79/(3*'OddsRatio_working_3-way'!X79^(1/3))*COS(('OddsRatio_working_3-way'!Y79)/3)</f>
        <v>0.54465095011667486</v>
      </c>
      <c r="AG79" s="11">
        <f>-'OddsRatio_working_3-way'!U79/(3*'OddsRatio_working_3-way'!X79^(1/3))*COS(('OddsRatio_working_3-way'!Y79+2*PI())/3)</f>
        <v>-0.35327838567512965</v>
      </c>
      <c r="AH79" s="11">
        <f>-'OddsRatio_working_3-way'!U79/(3*'OddsRatio_working_3-way'!X79^(1/3))*COS(('OddsRatio_working_3-way'!Y79+4*PI())/3)</f>
        <v>-0.19137256444154538</v>
      </c>
      <c r="AI79" s="11">
        <f>'OddsRatio_working_3-way'!U79/(3*'OddsRatio_working_3-way'!X79^(1/3))*SIN(('OddsRatio_working_3-way'!Y79)/3)</f>
        <v>-9.3476369472577481E-2</v>
      </c>
      <c r="AJ79" s="11">
        <f>'OddsRatio_working_3-way'!U79/(3*'OddsRatio_working_3-way'!X79^(1/3))*SIN(('OddsRatio_working_3-way'!Y79+2*PI())/3)</f>
        <v>-0.42494337426008288</v>
      </c>
      <c r="AK79" s="11">
        <f>'OddsRatio_working_3-way'!U79/(3*'OddsRatio_working_3-way'!X79^(1/3))*SIN(('OddsRatio_working_3-way'!Y79+4*PI())/3)</f>
        <v>0.5184197437326602</v>
      </c>
      <c r="AL79" s="11">
        <f>'OddsRatio_working_3-way'!Z79+'OddsRatio_working_3-way'!AF79</f>
        <v>1.0893019002333499</v>
      </c>
      <c r="AM79" s="11">
        <f>'OddsRatio_working_3-way'!AA79+'OddsRatio_working_3-way'!AG79</f>
        <v>-0.7065567713502594</v>
      </c>
      <c r="AN79" s="11">
        <f>'OddsRatio_working_3-way'!AB79+'OddsRatio_working_3-way'!AH79</f>
        <v>-0.38274512888309076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1.0893019002333499</v>
      </c>
      <c r="AS79" s="11">
        <f>IF(('OddsRatio_working_3-way'!X79=0),IF(Q79&gt;0,-Q79^(1/3),(-Q79)^(1/3)),'OddsRatio_working_3-way'!AM79-'OddsRatio_working_3-way'!R79/3)</f>
        <v>-0.7065567713502594</v>
      </c>
      <c r="AT79" s="11">
        <f>IF(('OddsRatio_working_3-way'!X79=0),IF(Q79&gt;0,-Q79^(1/3),(-Q79)^(1/3)),'OddsRatio_working_3-way'!AN79-'OddsRatio_working_3-way'!R79/3)</f>
        <v>-0.38274512888309076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2.31</v>
      </c>
      <c r="B80" s="4">
        <f>IF('True_Odds_Calculator_3-way'!B79="","",'True_Odds_Calculator_3-way'!B79)</f>
        <v>3.3</v>
      </c>
      <c r="C80" s="4">
        <f>IF('True_Odds_Calculator_3-way'!C79="","",'True_Odds_Calculator_3-way'!C79)</f>
        <v>3.13</v>
      </c>
      <c r="D80" s="9">
        <f t="shared" si="26"/>
        <v>0.4125893647557668</v>
      </c>
      <c r="E80" s="9">
        <f t="shared" si="27"/>
        <v>0.28574233675873911</v>
      </c>
      <c r="F80" s="9">
        <f t="shared" si="28"/>
        <v>0.30166829848549426</v>
      </c>
      <c r="G80" s="9">
        <f t="shared" si="29"/>
        <v>1.0868071341038277</v>
      </c>
      <c r="H80" s="9">
        <f t="shared" si="30"/>
        <v>2.4237173456760144</v>
      </c>
      <c r="I80" s="9">
        <f t="shared" si="31"/>
        <v>3.4996564084388035</v>
      </c>
      <c r="J80" s="9">
        <f t="shared" si="32"/>
        <v>3.3148991956411527</v>
      </c>
      <c r="K80" s="11">
        <f t="shared" si="33"/>
        <v>0.4329004329004329</v>
      </c>
      <c r="L80" s="11">
        <f t="shared" si="34"/>
        <v>0.30303030303030304</v>
      </c>
      <c r="M80" s="11">
        <f t="shared" si="35"/>
        <v>0.31948881789137379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-0.26897287048318141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0.24057009244345867</v>
      </c>
      <c r="Q80" s="11">
        <f>2*'OddsRatio_working_3-way'!K80*'OddsRatio_working_3-way'!L80*'OddsRatio_working_3-way'!M80</f>
        <v>8.3822331861832286E-2</v>
      </c>
      <c r="R80" s="11">
        <f t="shared" si="36"/>
        <v>0</v>
      </c>
      <c r="S80" s="11">
        <f t="shared" si="37"/>
        <v>-0.89440281471993754</v>
      </c>
      <c r="T80" s="11">
        <f t="shared" si="38"/>
        <v>-0.31163861140067511</v>
      </c>
      <c r="U80" s="11">
        <f>'OddsRatio_working_3-way'!S80-'OddsRatio_working_3-way'!R80^2/3</f>
        <v>-0.89440281471993754</v>
      </c>
      <c r="V80" s="11">
        <f>'OddsRatio_working_3-way'!S80*'OddsRatio_working_3-way'!R80/3-2*'OddsRatio_working_3-way'!R80^3/27-'OddsRatio_working_3-way'!T80</f>
        <v>0.31163861140067511</v>
      </c>
      <c r="W80" s="11">
        <f>'OddsRatio_working_3-way'!V80^2+4*'OddsRatio_working_3-way'!U80^3/27</f>
        <v>-8.8788945986863071E-3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0.16278630064783345</v>
      </c>
      <c r="Y80" s="11">
        <f>IF('OddsRatio_working_3-way'!W80&gt;=0,IF('OddsRatio_working_3-way'!V80+SQRT('OddsRatio_working_3-way'!W80)&gt;0,0,PI()),ACOS('OddsRatio_working_3-way'!V80/(2*'OddsRatio_working_3-way'!X80)))</f>
        <v>0.29362298111327201</v>
      </c>
      <c r="Z80" s="11">
        <f>'OddsRatio_working_3-way'!X80^(1/3)*COS('OddsRatio_working_3-way'!Y80/3)</f>
        <v>0.54340356705191384</v>
      </c>
      <c r="AA80" s="11">
        <f>'OddsRatio_working_3-way'!X80^(1/3)*COS(('OddsRatio_working_3-way'!Y80+2*PI())/3)</f>
        <v>-0.31790920897281083</v>
      </c>
      <c r="AB80" s="11">
        <f>'OddsRatio_working_3-way'!X80^(1/3)*COS(('OddsRatio_working_3-way'!Y80+4*PI())/3)</f>
        <v>-0.22549435807910287</v>
      </c>
      <c r="AC80" s="11">
        <f>'OddsRatio_working_3-way'!X80^(1/3)*SIN('OddsRatio_working_3-way'!Y80/3)</f>
        <v>5.335573904060148E-2</v>
      </c>
      <c r="AD80" s="11">
        <f>'OddsRatio_working_3-way'!X80^(1/3)*SIN(('OddsRatio_working_3-way'!Y80+2*PI())/3)</f>
        <v>0.44392342405373725</v>
      </c>
      <c r="AE80" s="11">
        <f>'OddsRatio_working_3-way'!X80^(1/3)*SIN(('OddsRatio_working_3-way'!Y80+4*PI())/3)</f>
        <v>-0.49727916309433862</v>
      </c>
      <c r="AF80" s="11">
        <f>-'OddsRatio_working_3-way'!U80/(3*'OddsRatio_working_3-way'!X80^(1/3))*COS(('OddsRatio_working_3-way'!Y80)/3)</f>
        <v>0.54340356705191384</v>
      </c>
      <c r="AG80" s="11">
        <f>-'OddsRatio_working_3-way'!U80/(3*'OddsRatio_working_3-way'!X80^(1/3))*COS(('OddsRatio_working_3-way'!Y80+2*PI())/3)</f>
        <v>-0.31790920897281083</v>
      </c>
      <c r="AH80" s="11">
        <f>-'OddsRatio_working_3-way'!U80/(3*'OddsRatio_working_3-way'!X80^(1/3))*COS(('OddsRatio_working_3-way'!Y80+4*PI())/3)</f>
        <v>-0.22549435807910287</v>
      </c>
      <c r="AI80" s="11">
        <f>'OddsRatio_working_3-way'!U80/(3*'OddsRatio_working_3-way'!X80^(1/3))*SIN(('OddsRatio_working_3-way'!Y80)/3)</f>
        <v>-5.335573904060148E-2</v>
      </c>
      <c r="AJ80" s="11">
        <f>'OddsRatio_working_3-way'!U80/(3*'OddsRatio_working_3-way'!X80^(1/3))*SIN(('OddsRatio_working_3-way'!Y80+2*PI())/3)</f>
        <v>-0.44392342405373725</v>
      </c>
      <c r="AK80" s="11">
        <f>'OddsRatio_working_3-way'!U80/(3*'OddsRatio_working_3-way'!X80^(1/3))*SIN(('OddsRatio_working_3-way'!Y80+4*PI())/3)</f>
        <v>0.49727916309433862</v>
      </c>
      <c r="AL80" s="11">
        <f>'OddsRatio_working_3-way'!Z80+'OddsRatio_working_3-way'!AF80</f>
        <v>1.0868071341038277</v>
      </c>
      <c r="AM80" s="11">
        <f>'OddsRatio_working_3-way'!AA80+'OddsRatio_working_3-way'!AG80</f>
        <v>-0.63581841794562166</v>
      </c>
      <c r="AN80" s="11">
        <f>'OddsRatio_working_3-way'!AB80+'OddsRatio_working_3-way'!AH80</f>
        <v>-0.45098871615820574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1.0868071341038277</v>
      </c>
      <c r="AS80" s="11">
        <f>IF(('OddsRatio_working_3-way'!X80=0),IF(Q80&gt;0,-Q80^(1/3),(-Q80)^(1/3)),'OddsRatio_working_3-way'!AM80-'OddsRatio_working_3-way'!R80/3)</f>
        <v>-0.63581841794562166</v>
      </c>
      <c r="AT80" s="11">
        <f>IF(('OddsRatio_working_3-way'!X80=0),IF(Q80&gt;0,-Q80^(1/3),(-Q80)^(1/3)),'OddsRatio_working_3-way'!AN80-'OddsRatio_working_3-way'!R80/3)</f>
        <v>-0.45098871615820574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2.04</v>
      </c>
      <c r="B81" s="4">
        <f>IF('True_Odds_Calculator_3-way'!B80="","",'True_Odds_Calculator_3-way'!B80)</f>
        <v>3.51</v>
      </c>
      <c r="C81" s="4">
        <f>IF('True_Odds_Calculator_3-way'!C80="","",'True_Odds_Calculator_3-way'!C80)</f>
        <v>3.71</v>
      </c>
      <c r="D81" s="9">
        <f t="shared" si="26"/>
        <v>0.4728932635984297</v>
      </c>
      <c r="E81" s="9">
        <f t="shared" si="27"/>
        <v>0.27099200128787365</v>
      </c>
      <c r="F81" s="9">
        <f t="shared" si="28"/>
        <v>0.25611473511369653</v>
      </c>
      <c r="G81" s="9">
        <f t="shared" si="29"/>
        <v>1.0717712418430994</v>
      </c>
      <c r="H81" s="9">
        <f t="shared" si="30"/>
        <v>2.1146420915168238</v>
      </c>
      <c r="I81" s="9">
        <f t="shared" si="31"/>
        <v>3.6901458170261794</v>
      </c>
      <c r="J81" s="9">
        <f t="shared" si="32"/>
        <v>3.9045000653947999</v>
      </c>
      <c r="K81" s="11">
        <f t="shared" si="33"/>
        <v>0.49019607843137253</v>
      </c>
      <c r="L81" s="11">
        <f t="shared" si="34"/>
        <v>0.28490028490028491</v>
      </c>
      <c r="M81" s="11">
        <f t="shared" si="35"/>
        <v>0.26954177897574122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-0.26629631587086267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0.23564766443049834</v>
      </c>
      <c r="Q81" s="11">
        <f>2*'OddsRatio_working_3-way'!K81*'OddsRatio_working_3-way'!L81*'OddsRatio_working_3-way'!M81</f>
        <v>7.5286793747763037E-2</v>
      </c>
      <c r="R81" s="11">
        <f t="shared" si="36"/>
        <v>0</v>
      </c>
      <c r="S81" s="11">
        <f t="shared" si="37"/>
        <v>-0.8849077151513165</v>
      </c>
      <c r="T81" s="11">
        <f t="shared" si="38"/>
        <v>-0.28271811985665057</v>
      </c>
      <c r="U81" s="11">
        <f>'OddsRatio_working_3-way'!S81-'OddsRatio_working_3-way'!R81^2/3</f>
        <v>-0.8849077151513165</v>
      </c>
      <c r="V81" s="11">
        <f>'OddsRatio_working_3-way'!S81*'OddsRatio_working_3-way'!R81/3-2*'OddsRatio_working_3-way'!R81^3/27-'OddsRatio_working_3-way'!T81</f>
        <v>0.28271811985665057</v>
      </c>
      <c r="W81" s="11">
        <f>'OddsRatio_working_3-way'!V81^2+4*'OddsRatio_working_3-way'!U81^3/27</f>
        <v>-2.272784369859808E-2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0.16020095114720567</v>
      </c>
      <c r="Y81" s="11">
        <f>IF('OddsRatio_working_3-way'!W81&gt;=0,IF('OddsRatio_working_3-way'!V81+SQRT('OddsRatio_working_3-way'!W81)&gt;0,0,PI()),ACOS('OddsRatio_working_3-way'!V81/(2*'OddsRatio_working_3-way'!X81)))</f>
        <v>0.48988729119295016</v>
      </c>
      <c r="Z81" s="11">
        <f>'OddsRatio_working_3-way'!X81^(1/3)*COS('OddsRatio_working_3-way'!Y81/3)</f>
        <v>0.53588562092154968</v>
      </c>
      <c r="AA81" s="11">
        <f>'OddsRatio_working_3-way'!X81^(1/3)*COS(('OddsRatio_working_3-way'!Y81+2*PI())/3)</f>
        <v>-0.34440770276419047</v>
      </c>
      <c r="AB81" s="11">
        <f>'OddsRatio_working_3-way'!X81^(1/3)*COS(('OddsRatio_working_3-way'!Y81+4*PI())/3)</f>
        <v>-0.19147791815735909</v>
      </c>
      <c r="AC81" s="11">
        <f>'OddsRatio_working_3-way'!X81^(1/3)*SIN('OddsRatio_working_3-way'!Y81/3)</f>
        <v>8.8294052309865562E-2</v>
      </c>
      <c r="AD81" s="11">
        <f>'OddsRatio_working_3-way'!X81^(1/3)*SIN(('OddsRatio_working_3-way'!Y81+2*PI())/3)</f>
        <v>0.41994353508592691</v>
      </c>
      <c r="AE81" s="11">
        <f>'OddsRatio_working_3-way'!X81^(1/3)*SIN(('OddsRatio_working_3-way'!Y81+4*PI())/3)</f>
        <v>-0.5082375873957925</v>
      </c>
      <c r="AF81" s="11">
        <f>-'OddsRatio_working_3-way'!U81/(3*'OddsRatio_working_3-way'!X81^(1/3))*COS(('OddsRatio_working_3-way'!Y81)/3)</f>
        <v>0.53588562092154979</v>
      </c>
      <c r="AG81" s="11">
        <f>-'OddsRatio_working_3-way'!U81/(3*'OddsRatio_working_3-way'!X81^(1/3))*COS(('OddsRatio_working_3-way'!Y81+2*PI())/3)</f>
        <v>-0.34440770276419053</v>
      </c>
      <c r="AH81" s="11">
        <f>-'OddsRatio_working_3-way'!U81/(3*'OddsRatio_working_3-way'!X81^(1/3))*COS(('OddsRatio_working_3-way'!Y81+4*PI())/3)</f>
        <v>-0.19147791815735915</v>
      </c>
      <c r="AI81" s="11">
        <f>'OddsRatio_working_3-way'!U81/(3*'OddsRatio_working_3-way'!X81^(1/3))*SIN(('OddsRatio_working_3-way'!Y81)/3)</f>
        <v>-8.8294052309865576E-2</v>
      </c>
      <c r="AJ81" s="11">
        <f>'OddsRatio_working_3-way'!U81/(3*'OddsRatio_working_3-way'!X81^(1/3))*SIN(('OddsRatio_working_3-way'!Y81+2*PI())/3)</f>
        <v>-0.41994353508592702</v>
      </c>
      <c r="AK81" s="11">
        <f>'OddsRatio_working_3-way'!U81/(3*'OddsRatio_working_3-way'!X81^(1/3))*SIN(('OddsRatio_working_3-way'!Y81+4*PI())/3)</f>
        <v>0.50823758739579261</v>
      </c>
      <c r="AL81" s="11">
        <f>'OddsRatio_working_3-way'!Z81+'OddsRatio_working_3-way'!AF81</f>
        <v>1.0717712418430994</v>
      </c>
      <c r="AM81" s="11">
        <f>'OddsRatio_working_3-way'!AA81+'OddsRatio_working_3-way'!AG81</f>
        <v>-0.68881540552838105</v>
      </c>
      <c r="AN81" s="11">
        <f>'OddsRatio_working_3-way'!AB81+'OddsRatio_working_3-way'!AH81</f>
        <v>-0.38295583631471825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1.0717712418430994</v>
      </c>
      <c r="AS81" s="11">
        <f>IF(('OddsRatio_working_3-way'!X81=0),IF(Q81&gt;0,-Q81^(1/3),(-Q81)^(1/3)),'OddsRatio_working_3-way'!AM81-'OddsRatio_working_3-way'!R81/3)</f>
        <v>-0.68881540552838105</v>
      </c>
      <c r="AT81" s="11">
        <f>IF(('OddsRatio_working_3-way'!X81=0),IF(Q81&gt;0,-Q81^(1/3),(-Q81)^(1/3)),'OddsRatio_working_3-way'!AN81-'OddsRatio_working_3-way'!R81/3)</f>
        <v>-0.38295583631471825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1.58</v>
      </c>
      <c r="B82" s="4">
        <f>IF('True_Odds_Calculator_3-way'!B81="","",'True_Odds_Calculator_3-way'!B81)</f>
        <v>4.38</v>
      </c>
      <c r="C82" s="4">
        <f>IF('True_Odds_Calculator_3-way'!C81="","",'True_Odds_Calculator_3-way'!C81)</f>
        <v>5.32</v>
      </c>
      <c r="D82" s="9">
        <f t="shared" si="26"/>
        <v>0.61209906645651868</v>
      </c>
      <c r="E82" s="9">
        <f t="shared" si="27"/>
        <v>0.21308003119238314</v>
      </c>
      <c r="F82" s="9">
        <f t="shared" si="28"/>
        <v>0.17482090235109821</v>
      </c>
      <c r="G82" s="9">
        <f t="shared" si="29"/>
        <v>1.0926249518361435</v>
      </c>
      <c r="H82" s="9">
        <f t="shared" si="30"/>
        <v>1.6337224720649635</v>
      </c>
      <c r="I82" s="9">
        <f t="shared" si="31"/>
        <v>4.6930723372061642</v>
      </c>
      <c r="J82" s="9">
        <f t="shared" si="32"/>
        <v>5.7201397919321408</v>
      </c>
      <c r="K82" s="11">
        <f t="shared" si="33"/>
        <v>0.63291139240506322</v>
      </c>
      <c r="L82" s="11">
        <f t="shared" si="34"/>
        <v>0.22831050228310504</v>
      </c>
      <c r="M82" s="11">
        <f t="shared" si="35"/>
        <v>0.18796992481203006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-0.23003059930040126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0.22489899101838173</v>
      </c>
      <c r="Q82" s="11">
        <f>2*'OddsRatio_working_3-way'!K82*'OddsRatio_working_3-way'!L82*'OddsRatio_working_3-way'!M82</f>
        <v>5.4323427782217805E-2</v>
      </c>
      <c r="R82" s="11">
        <f t="shared" si="36"/>
        <v>0</v>
      </c>
      <c r="S82" s="11">
        <f t="shared" si="37"/>
        <v>-0.97769162755900108</v>
      </c>
      <c r="T82" s="11">
        <f t="shared" si="38"/>
        <v>-0.23615739796111135</v>
      </c>
      <c r="U82" s="11">
        <f>'OddsRatio_working_3-way'!S82-'OddsRatio_working_3-way'!R82^2/3</f>
        <v>-0.97769162755900108</v>
      </c>
      <c r="V82" s="11">
        <f>'OddsRatio_working_3-way'!S82*'OddsRatio_working_3-way'!R82/3-2*'OddsRatio_working_3-way'!R82^3/27-'OddsRatio_working_3-way'!T82</f>
        <v>0.23615739796111135</v>
      </c>
      <c r="W82" s="11">
        <f>'OddsRatio_working_3-way'!V82^2+4*'OddsRatio_working_3-way'!U82^3/27</f>
        <v>-8.2682538359736352E-2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0.18604626774776958</v>
      </c>
      <c r="Y82" s="11">
        <f>IF('OddsRatio_working_3-way'!W82&gt;=0,IF('OddsRatio_working_3-way'!V82+SQRT('OddsRatio_working_3-way'!W82)&gt;0,0,PI()),ACOS('OddsRatio_working_3-way'!V82/(2*'OddsRatio_working_3-way'!X82)))</f>
        <v>0.88320994180504575</v>
      </c>
      <c r="Z82" s="11">
        <f>'OddsRatio_working_3-way'!X82^(1/3)*COS('OddsRatio_working_3-way'!Y82/3)</f>
        <v>0.54631247591807186</v>
      </c>
      <c r="AA82" s="11">
        <f>'OddsRatio_working_3-way'!X82^(1/3)*COS(('OddsRatio_working_3-way'!Y82+2*PI())/3)</f>
        <v>-0.41661325550070238</v>
      </c>
      <c r="AB82" s="11">
        <f>'OddsRatio_working_3-way'!X82^(1/3)*COS(('OddsRatio_working_3-way'!Y82+4*PI())/3)</f>
        <v>-0.12969922041736937</v>
      </c>
      <c r="AC82" s="11">
        <f>'OddsRatio_working_3-way'!X82^(1/3)*SIN('OddsRatio_working_3-way'!Y82/3)</f>
        <v>0.16564989538964406</v>
      </c>
      <c r="AD82" s="11">
        <f>'OddsRatio_working_3-way'!X82^(1/3)*SIN(('OddsRatio_working_3-way'!Y82+2*PI())/3)</f>
        <v>0.39029553485460261</v>
      </c>
      <c r="AE82" s="11">
        <f>'OddsRatio_working_3-way'!X82^(1/3)*SIN(('OddsRatio_working_3-way'!Y82+4*PI())/3)</f>
        <v>-0.55594543024424659</v>
      </c>
      <c r="AF82" s="11">
        <f>-'OddsRatio_working_3-way'!U82/(3*'OddsRatio_working_3-way'!X82^(1/3))*COS(('OddsRatio_working_3-way'!Y82)/3)</f>
        <v>0.54631247591807164</v>
      </c>
      <c r="AG82" s="11">
        <f>-'OddsRatio_working_3-way'!U82/(3*'OddsRatio_working_3-way'!X82^(1/3))*COS(('OddsRatio_working_3-way'!Y82+2*PI())/3)</f>
        <v>-0.41661325550070222</v>
      </c>
      <c r="AH82" s="11">
        <f>-'OddsRatio_working_3-way'!U82/(3*'OddsRatio_working_3-way'!X82^(1/3))*COS(('OddsRatio_working_3-way'!Y82+4*PI())/3)</f>
        <v>-0.12969922041736934</v>
      </c>
      <c r="AI82" s="11">
        <f>'OddsRatio_working_3-way'!U82/(3*'OddsRatio_working_3-way'!X82^(1/3))*SIN(('OddsRatio_working_3-way'!Y82)/3)</f>
        <v>-0.16564989538964398</v>
      </c>
      <c r="AJ82" s="11">
        <f>'OddsRatio_working_3-way'!U82/(3*'OddsRatio_working_3-way'!X82^(1/3))*SIN(('OddsRatio_working_3-way'!Y82+2*PI())/3)</f>
        <v>-0.39029553485460244</v>
      </c>
      <c r="AK82" s="11">
        <f>'OddsRatio_working_3-way'!U82/(3*'OddsRatio_working_3-way'!X82^(1/3))*SIN(('OddsRatio_working_3-way'!Y82+4*PI())/3)</f>
        <v>0.55594543024424636</v>
      </c>
      <c r="AL82" s="11">
        <f>'OddsRatio_working_3-way'!Z82+'OddsRatio_working_3-way'!AF82</f>
        <v>1.0926249518361435</v>
      </c>
      <c r="AM82" s="11">
        <f>'OddsRatio_working_3-way'!AA82+'OddsRatio_working_3-way'!AG82</f>
        <v>-0.83322651100140455</v>
      </c>
      <c r="AN82" s="11">
        <f>'OddsRatio_working_3-way'!AB82+'OddsRatio_working_3-way'!AH82</f>
        <v>-0.25939844083473873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1.0926249518361435</v>
      </c>
      <c r="AS82" s="11">
        <f>IF(('OddsRatio_working_3-way'!X82=0),IF(Q82&gt;0,-Q82^(1/3),(-Q82)^(1/3)),'OddsRatio_working_3-way'!AM82-'OddsRatio_working_3-way'!R82/3)</f>
        <v>-0.83322651100140455</v>
      </c>
      <c r="AT82" s="11">
        <f>IF(('OddsRatio_working_3-way'!X82=0),IF(Q82&gt;0,-Q82^(1/3),(-Q82)^(1/3)),'OddsRatio_working_3-way'!AN82-'OddsRatio_working_3-way'!R82/3)</f>
        <v>-0.25939844083473873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1.36</v>
      </c>
      <c r="B83" s="4">
        <f>IF('True_Odds_Calculator_3-way'!B82="","",'True_Odds_Calculator_3-way'!B82)</f>
        <v>5.17</v>
      </c>
      <c r="C83" s="4">
        <f>IF('True_Odds_Calculator_3-way'!C82="","",'True_Odds_Calculator_3-way'!C82)</f>
        <v>7.99</v>
      </c>
      <c r="D83" s="9">
        <f t="shared" si="26"/>
        <v>0.71162014540013263</v>
      </c>
      <c r="E83" s="9">
        <f t="shared" si="27"/>
        <v>0.17562107860948969</v>
      </c>
      <c r="F83" s="9">
        <f t="shared" si="28"/>
        <v>0.11275877599037754</v>
      </c>
      <c r="G83" s="9">
        <f t="shared" si="29"/>
        <v>1.1256780135361084</v>
      </c>
      <c r="H83" s="9">
        <f t="shared" si="30"/>
        <v>1.4052440848729992</v>
      </c>
      <c r="I83" s="9">
        <f t="shared" si="31"/>
        <v>5.694077316445572</v>
      </c>
      <c r="J83" s="9">
        <f t="shared" si="32"/>
        <v>8.8684893146173973</v>
      </c>
      <c r="K83" s="11">
        <f t="shared" si="33"/>
        <v>0.73529411764705876</v>
      </c>
      <c r="L83" s="11">
        <f t="shared" si="34"/>
        <v>0.19342359767891684</v>
      </c>
      <c r="M83" s="11">
        <f t="shared" si="35"/>
        <v>0.12515644555694619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-0.18678392648906472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0.20505777858914837</v>
      </c>
      <c r="Q83" s="11">
        <f>2*'OddsRatio_working_3-way'!K83*'OddsRatio_working_3-way'!L83*'OddsRatio_working_3-way'!M83</f>
        <v>3.5600308782838264E-2</v>
      </c>
      <c r="R83" s="11">
        <f t="shared" si="36"/>
        <v>0</v>
      </c>
      <c r="S83" s="11">
        <f t="shared" si="37"/>
        <v>-1.0978341790087247</v>
      </c>
      <c r="T83" s="11">
        <f t="shared" si="38"/>
        <v>-0.19059621163345919</v>
      </c>
      <c r="U83" s="11">
        <f>'OddsRatio_working_3-way'!S83-'OddsRatio_working_3-way'!R83^2/3</f>
        <v>-1.0978341790087247</v>
      </c>
      <c r="V83" s="11">
        <f>'OddsRatio_working_3-way'!S83*'OddsRatio_working_3-way'!R83/3-2*'OddsRatio_working_3-way'!R83^3/27-'OddsRatio_working_3-way'!T83</f>
        <v>0.19059621163345919</v>
      </c>
      <c r="W83" s="11">
        <f>'OddsRatio_working_3-way'!V83^2+4*'OddsRatio_working_3-way'!U83^3/27</f>
        <v>-0.1596958306618104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0.221372280644414</v>
      </c>
      <c r="Y83" s="11">
        <f>IF('OddsRatio_working_3-way'!W83&gt;=0,IF('OddsRatio_working_3-way'!V83+SQRT('OddsRatio_working_3-way'!W83)&gt;0,0,PI()),ACOS('OddsRatio_working_3-way'!V83/(2*'OddsRatio_working_3-way'!X83)))</f>
        <v>1.1257629796815567</v>
      </c>
      <c r="Z83" s="11">
        <f>'OddsRatio_working_3-way'!X83^(1/3)*COS('OddsRatio_working_3-way'!Y83/3)</f>
        <v>0.56283900676805421</v>
      </c>
      <c r="AA83" s="11">
        <f>'OddsRatio_working_3-way'!X83^(1/3)*COS(('OddsRatio_working_3-way'!Y83+2*PI())/3)</f>
        <v>-0.47342922734988202</v>
      </c>
      <c r="AB83" s="11">
        <f>'OddsRatio_working_3-way'!X83^(1/3)*COS(('OddsRatio_working_3-way'!Y83+4*PI())/3)</f>
        <v>-8.9409779418172353E-2</v>
      </c>
      <c r="AC83" s="11">
        <f>'OddsRatio_working_3-way'!X83^(1/3)*SIN('OddsRatio_working_3-way'!Y83/3)</f>
        <v>0.22171373163742417</v>
      </c>
      <c r="AD83" s="11">
        <f>'OddsRatio_working_3-way'!X83^(1/3)*SIN(('OddsRatio_working_3-way'!Y83+2*PI())/3)</f>
        <v>0.37657601228322451</v>
      </c>
      <c r="AE83" s="11">
        <f>'OddsRatio_working_3-way'!X83^(1/3)*SIN(('OddsRatio_working_3-way'!Y83+4*PI())/3)</f>
        <v>-0.59828974392064871</v>
      </c>
      <c r="AF83" s="11">
        <f>-'OddsRatio_working_3-way'!U83/(3*'OddsRatio_working_3-way'!X83^(1/3))*COS(('OddsRatio_working_3-way'!Y83)/3)</f>
        <v>0.56283900676805432</v>
      </c>
      <c r="AG83" s="11">
        <f>-'OddsRatio_working_3-way'!U83/(3*'OddsRatio_working_3-way'!X83^(1/3))*COS(('OddsRatio_working_3-way'!Y83+2*PI())/3)</f>
        <v>-0.47342922734988208</v>
      </c>
      <c r="AH83" s="11">
        <f>-'OddsRatio_working_3-way'!U83/(3*'OddsRatio_working_3-way'!X83^(1/3))*COS(('OddsRatio_working_3-way'!Y83+4*PI())/3)</f>
        <v>-8.9409779418172367E-2</v>
      </c>
      <c r="AI83" s="11">
        <f>'OddsRatio_working_3-way'!U83/(3*'OddsRatio_working_3-way'!X83^(1/3))*SIN(('OddsRatio_working_3-way'!Y83)/3)</f>
        <v>-0.22171373163742419</v>
      </c>
      <c r="AJ83" s="11">
        <f>'OddsRatio_working_3-way'!U83/(3*'OddsRatio_working_3-way'!X83^(1/3))*SIN(('OddsRatio_working_3-way'!Y83+2*PI())/3)</f>
        <v>-0.37657601228322457</v>
      </c>
      <c r="AK83" s="11">
        <f>'OddsRatio_working_3-way'!U83/(3*'OddsRatio_working_3-way'!X83^(1/3))*SIN(('OddsRatio_working_3-way'!Y83+4*PI())/3)</f>
        <v>0.59828974392064882</v>
      </c>
      <c r="AL83" s="11">
        <f>'OddsRatio_working_3-way'!Z83+'OddsRatio_working_3-way'!AF83</f>
        <v>1.1256780135361084</v>
      </c>
      <c r="AM83" s="11">
        <f>'OddsRatio_working_3-way'!AA83+'OddsRatio_working_3-way'!AG83</f>
        <v>-0.94685845469976404</v>
      </c>
      <c r="AN83" s="11">
        <f>'OddsRatio_working_3-way'!AB83+'OddsRatio_working_3-way'!AH83</f>
        <v>-0.17881955883634471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1.1256780135361084</v>
      </c>
      <c r="AS83" s="11">
        <f>IF(('OddsRatio_working_3-way'!X83=0),IF(Q83&gt;0,-Q83^(1/3),(-Q83)^(1/3)),'OddsRatio_working_3-way'!AM83-'OddsRatio_working_3-way'!R83/3)</f>
        <v>-0.94685845469976404</v>
      </c>
      <c r="AT83" s="11">
        <f>IF(('OddsRatio_working_3-way'!X83=0),IF(Q83&gt;0,-Q83^(1/3),(-Q83)^(1/3)),'OddsRatio_working_3-way'!AN83-'OddsRatio_working_3-way'!R83/3)</f>
        <v>-0.17881955883634471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1.69</v>
      </c>
      <c r="B84" s="4">
        <f>IF('True_Odds_Calculator_3-way'!B83="","",'True_Odds_Calculator_3-way'!B83)</f>
        <v>4.17</v>
      </c>
      <c r="C84" s="4">
        <f>IF('True_Odds_Calculator_3-way'!C83="","",'True_Odds_Calculator_3-way'!C83)</f>
        <v>4.5599999999999996</v>
      </c>
      <c r="D84" s="9">
        <f t="shared" si="26"/>
        <v>0.57070297320080943</v>
      </c>
      <c r="E84" s="9">
        <f t="shared" si="27"/>
        <v>0.22442285605621201</v>
      </c>
      <c r="F84" s="9">
        <f t="shared" si="28"/>
        <v>0.2048741707429787</v>
      </c>
      <c r="G84" s="9">
        <f t="shared" si="29"/>
        <v>1.0901811156990058</v>
      </c>
      <c r="H84" s="9">
        <f t="shared" si="30"/>
        <v>1.7522249698323136</v>
      </c>
      <c r="I84" s="9">
        <f t="shared" si="31"/>
        <v>4.455874136765849</v>
      </c>
      <c r="J84" s="9">
        <f t="shared" si="32"/>
        <v>4.8810447718884609</v>
      </c>
      <c r="K84" s="11">
        <f t="shared" si="33"/>
        <v>0.59171597633136097</v>
      </c>
      <c r="L84" s="11">
        <f t="shared" si="34"/>
        <v>0.23980815347721823</v>
      </c>
      <c r="M84" s="11">
        <f t="shared" si="35"/>
        <v>0.2192982456140351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-0.2423096714157793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0.23089594347567724</v>
      </c>
      <c r="Q84" s="11">
        <f>2*'OddsRatio_working_3-way'!K84*'OddsRatio_working_3-way'!L84*'OddsRatio_working_3-way'!M84</f>
        <v>6.2236103362716254E-2</v>
      </c>
      <c r="R84" s="11">
        <f t="shared" si="36"/>
        <v>0</v>
      </c>
      <c r="S84" s="11">
        <f t="shared" si="37"/>
        <v>-0.95289611069416524</v>
      </c>
      <c r="T84" s="11">
        <f t="shared" si="38"/>
        <v>-0.25684531285557022</v>
      </c>
      <c r="U84" s="11">
        <f>'OddsRatio_working_3-way'!S84-'OddsRatio_working_3-way'!R84^2/3</f>
        <v>-0.95289611069416524</v>
      </c>
      <c r="V84" s="11">
        <f>'OddsRatio_working_3-way'!S84*'OddsRatio_working_3-way'!R84/3-2*'OddsRatio_working_3-way'!R84^3/27-'OddsRatio_working_3-way'!T84</f>
        <v>0.25684531285557022</v>
      </c>
      <c r="W84" s="11">
        <f>'OddsRatio_working_3-way'!V84^2+4*'OddsRatio_working_3-way'!U84^3/27</f>
        <v>-6.2214210930545341E-2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0.17901377437673691</v>
      </c>
      <c r="Y84" s="11">
        <f>IF('OddsRatio_working_3-way'!W84&gt;=0,IF('OddsRatio_working_3-way'!V84+SQRT('OddsRatio_working_3-way'!W84)&gt;0,0,PI()),ACOS('OddsRatio_working_3-way'!V84/(2*'OddsRatio_working_3-way'!X84)))</f>
        <v>0.77074793704710942</v>
      </c>
      <c r="Z84" s="11">
        <f>'OddsRatio_working_3-way'!X84^(1/3)*COS('OddsRatio_working_3-way'!Y84/3)</f>
        <v>0.54509055784950278</v>
      </c>
      <c r="AA84" s="11">
        <f>'OddsRatio_working_3-way'!X84^(1/3)*COS(('OddsRatio_working_3-way'!Y84+2*PI())/3)</f>
        <v>-0.3965664080964762</v>
      </c>
      <c r="AB84" s="11">
        <f>'OddsRatio_working_3-way'!X84^(1/3)*COS(('OddsRatio_working_3-way'!Y84+4*PI())/3)</f>
        <v>-0.14852414975302677</v>
      </c>
      <c r="AC84" s="11">
        <f>'OddsRatio_working_3-way'!X84^(1/3)*SIN('OddsRatio_working_3-way'!Y84/3)</f>
        <v>0.14320726462499325</v>
      </c>
      <c r="AD84" s="11">
        <f>'OddsRatio_working_3-way'!X84^(1/3)*SIN(('OddsRatio_working_3-way'!Y84+2*PI())/3)</f>
        <v>0.40045863814820393</v>
      </c>
      <c r="AE84" s="11">
        <f>'OddsRatio_working_3-way'!X84^(1/3)*SIN(('OddsRatio_working_3-way'!Y84+4*PI())/3)</f>
        <v>-0.54366590277319726</v>
      </c>
      <c r="AF84" s="11">
        <f>-'OddsRatio_working_3-way'!U84/(3*'OddsRatio_working_3-way'!X84^(1/3))*COS(('OddsRatio_working_3-way'!Y84)/3)</f>
        <v>0.54509055784950289</v>
      </c>
      <c r="AG84" s="11">
        <f>-'OddsRatio_working_3-way'!U84/(3*'OddsRatio_working_3-way'!X84^(1/3))*COS(('OddsRatio_working_3-way'!Y84+2*PI())/3)</f>
        <v>-0.39656640809647625</v>
      </c>
      <c r="AH84" s="11">
        <f>-'OddsRatio_working_3-way'!U84/(3*'OddsRatio_working_3-way'!X84^(1/3))*COS(('OddsRatio_working_3-way'!Y84+4*PI())/3)</f>
        <v>-0.1485241497530268</v>
      </c>
      <c r="AI84" s="11">
        <f>'OddsRatio_working_3-way'!U84/(3*'OddsRatio_working_3-way'!X84^(1/3))*SIN(('OddsRatio_working_3-way'!Y84)/3)</f>
        <v>-0.14320726462499328</v>
      </c>
      <c r="AJ84" s="11">
        <f>'OddsRatio_working_3-way'!U84/(3*'OddsRatio_working_3-way'!X84^(1/3))*SIN(('OddsRatio_working_3-way'!Y84+2*PI())/3)</f>
        <v>-0.40045863814820398</v>
      </c>
      <c r="AK84" s="11">
        <f>'OddsRatio_working_3-way'!U84/(3*'OddsRatio_working_3-way'!X84^(1/3))*SIN(('OddsRatio_working_3-way'!Y84+4*PI())/3)</f>
        <v>0.54366590277319726</v>
      </c>
      <c r="AL84" s="11">
        <f>'OddsRatio_working_3-way'!Z84+'OddsRatio_working_3-way'!AF84</f>
        <v>1.0901811156990058</v>
      </c>
      <c r="AM84" s="11">
        <f>'OddsRatio_working_3-way'!AA84+'OddsRatio_working_3-way'!AG84</f>
        <v>-0.79313281619295251</v>
      </c>
      <c r="AN84" s="11">
        <f>'OddsRatio_working_3-way'!AB84+'OddsRatio_working_3-way'!AH84</f>
        <v>-0.2970482995060536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1.0901811156990058</v>
      </c>
      <c r="AS84" s="11">
        <f>IF(('OddsRatio_working_3-way'!X84=0),IF(Q84&gt;0,-Q84^(1/3),(-Q84)^(1/3)),'OddsRatio_working_3-way'!AM84-'OddsRatio_working_3-way'!R84/3)</f>
        <v>-0.79313281619295251</v>
      </c>
      <c r="AT84" s="11">
        <f>IF(('OddsRatio_working_3-way'!X84=0),IF(Q84&gt;0,-Q84^(1/3),(-Q84)^(1/3)),'OddsRatio_working_3-way'!AN84-'OddsRatio_working_3-way'!R84/3)</f>
        <v>-0.2970482995060536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1.52</v>
      </c>
      <c r="B85" s="4">
        <f>IF('True_Odds_Calculator_3-way'!B84="","",'True_Odds_Calculator_3-way'!B84)</f>
        <v>4.92</v>
      </c>
      <c r="C85" s="4">
        <f>IF('True_Odds_Calculator_3-way'!C84="","",'True_Odds_Calculator_3-way'!C84)</f>
        <v>5.86</v>
      </c>
      <c r="D85" s="9">
        <f t="shared" si="26"/>
        <v>0.64413464229888229</v>
      </c>
      <c r="E85" s="9">
        <f t="shared" si="27"/>
        <v>0.19361919193712046</v>
      </c>
      <c r="F85" s="9">
        <f t="shared" si="28"/>
        <v>0.16224616576399714</v>
      </c>
      <c r="G85" s="9">
        <f t="shared" si="29"/>
        <v>1.062443179076819</v>
      </c>
      <c r="H85" s="9">
        <f t="shared" si="30"/>
        <v>1.5524704531199458</v>
      </c>
      <c r="I85" s="9">
        <f t="shared" si="31"/>
        <v>5.164777261981131</v>
      </c>
      <c r="J85" s="9">
        <f t="shared" si="32"/>
        <v>6.1634738503133413</v>
      </c>
      <c r="K85" s="11">
        <f t="shared" si="33"/>
        <v>0.65789473684210531</v>
      </c>
      <c r="L85" s="11">
        <f t="shared" si="34"/>
        <v>0.2032520325203252</v>
      </c>
      <c r="M85" s="11">
        <f t="shared" si="35"/>
        <v>0.17064846416382251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-0.2260577356986071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0.21221527555674335</v>
      </c>
      <c r="Q85" s="11">
        <f>2*'OddsRatio_working_3-way'!K85*'OddsRatio_working_3-way'!L85*'OddsRatio_working_3-way'!M85</f>
        <v>4.5637693668116847E-2</v>
      </c>
      <c r="R85" s="11">
        <f t="shared" si="36"/>
        <v>0</v>
      </c>
      <c r="S85" s="11">
        <f t="shared" si="37"/>
        <v>-0.93876581971820117</v>
      </c>
      <c r="T85" s="11">
        <f t="shared" si="38"/>
        <v>-0.20188512252004323</v>
      </c>
      <c r="U85" s="11">
        <f>'OddsRatio_working_3-way'!S85-'OddsRatio_working_3-way'!R85^2/3</f>
        <v>-0.93876581971820117</v>
      </c>
      <c r="V85" s="11">
        <f>'OddsRatio_working_3-way'!S85*'OddsRatio_working_3-way'!R85/3-2*'OddsRatio_working_3-way'!R85^3/27-'OddsRatio_working_3-way'!T85</f>
        <v>0.20188512252004323</v>
      </c>
      <c r="W85" s="11">
        <f>'OddsRatio_working_3-way'!V85^2+4*'OddsRatio_working_3-way'!U85^3/27</f>
        <v>-8.1807838557783091E-2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0.17504673751081162</v>
      </c>
      <c r="Y85" s="11">
        <f>IF('OddsRatio_working_3-way'!W85&gt;=0,IF('OddsRatio_working_3-way'!V85+SQRT('OddsRatio_working_3-way'!W85)&gt;0,0,PI()),ACOS('OddsRatio_working_3-way'!V85/(2*'OddsRatio_working_3-way'!X85)))</f>
        <v>0.95616100291158423</v>
      </c>
      <c r="Z85" s="11">
        <f>'OddsRatio_working_3-way'!X85^(1/3)*COS('OddsRatio_working_3-way'!Y85/3)</f>
        <v>0.53122158953840948</v>
      </c>
      <c r="AA85" s="11">
        <f>'OddsRatio_working_3-way'!X85^(1/3)*COS(('OddsRatio_working_3-way'!Y85+2*PI())/3)</f>
        <v>-0.41741386468468605</v>
      </c>
      <c r="AB85" s="11">
        <f>'OddsRatio_working_3-way'!X85^(1/3)*COS(('OddsRatio_working_3-way'!Y85+4*PI())/3)</f>
        <v>-0.11380772485372359</v>
      </c>
      <c r="AC85" s="11">
        <f>'OddsRatio_working_3-way'!X85^(1/3)*SIN('OddsRatio_working_3-way'!Y85/3)</f>
        <v>0.1752870865590293</v>
      </c>
      <c r="AD85" s="11">
        <f>'OddsRatio_working_3-way'!X85^(1/3)*SIN(('OddsRatio_working_3-way'!Y85+2*PI())/3)</f>
        <v>0.37240784829949775</v>
      </c>
      <c r="AE85" s="11">
        <f>'OddsRatio_working_3-way'!X85^(1/3)*SIN(('OddsRatio_working_3-way'!Y85+4*PI())/3)</f>
        <v>-0.54769493485852705</v>
      </c>
      <c r="AF85" s="11">
        <f>-'OddsRatio_working_3-way'!U85/(3*'OddsRatio_working_3-way'!X85^(1/3))*COS(('OddsRatio_working_3-way'!Y85)/3)</f>
        <v>0.53122158953840948</v>
      </c>
      <c r="AG85" s="11">
        <f>-'OddsRatio_working_3-way'!U85/(3*'OddsRatio_working_3-way'!X85^(1/3))*COS(('OddsRatio_working_3-way'!Y85+2*PI())/3)</f>
        <v>-0.41741386468468605</v>
      </c>
      <c r="AH85" s="11">
        <f>-'OddsRatio_working_3-way'!U85/(3*'OddsRatio_working_3-way'!X85^(1/3))*COS(('OddsRatio_working_3-way'!Y85+4*PI())/3)</f>
        <v>-0.11380772485372359</v>
      </c>
      <c r="AI85" s="11">
        <f>'OddsRatio_working_3-way'!U85/(3*'OddsRatio_working_3-way'!X85^(1/3))*SIN(('OddsRatio_working_3-way'!Y85)/3)</f>
        <v>-0.1752870865590293</v>
      </c>
      <c r="AJ85" s="11">
        <f>'OddsRatio_working_3-way'!U85/(3*'OddsRatio_working_3-way'!X85^(1/3))*SIN(('OddsRatio_working_3-way'!Y85+2*PI())/3)</f>
        <v>-0.37240784829949775</v>
      </c>
      <c r="AK85" s="11">
        <f>'OddsRatio_working_3-way'!U85/(3*'OddsRatio_working_3-way'!X85^(1/3))*SIN(('OddsRatio_working_3-way'!Y85+4*PI())/3)</f>
        <v>0.54769493485852705</v>
      </c>
      <c r="AL85" s="11">
        <f>'OddsRatio_working_3-way'!Z85+'OddsRatio_working_3-way'!AF85</f>
        <v>1.062443179076819</v>
      </c>
      <c r="AM85" s="11">
        <f>'OddsRatio_working_3-way'!AA85+'OddsRatio_working_3-way'!AG85</f>
        <v>-0.83482772936937211</v>
      </c>
      <c r="AN85" s="11">
        <f>'OddsRatio_working_3-way'!AB85+'OddsRatio_working_3-way'!AH85</f>
        <v>-0.22761544970744718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1.062443179076819</v>
      </c>
      <c r="AS85" s="11">
        <f>IF(('OddsRatio_working_3-way'!X85=0),IF(Q85&gt;0,-Q85^(1/3),(-Q85)^(1/3)),'OddsRatio_working_3-way'!AM85-'OddsRatio_working_3-way'!R85/3)</f>
        <v>-0.83482772936937211</v>
      </c>
      <c r="AT85" s="11">
        <f>IF(('OddsRatio_working_3-way'!X85=0),IF(Q85&gt;0,-Q85^(1/3),(-Q85)^(1/3)),'OddsRatio_working_3-way'!AN85-'OddsRatio_working_3-way'!R85/3)</f>
        <v>-0.22761544970744718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6.09</v>
      </c>
      <c r="B86" s="4">
        <f>IF('True_Odds_Calculator_3-way'!B85="","",'True_Odds_Calculator_3-way'!B85)</f>
        <v>4.25</v>
      </c>
      <c r="C86" s="4">
        <f>IF('True_Odds_Calculator_3-way'!C85="","",'True_Odds_Calculator_3-way'!C85)</f>
        <v>1.58</v>
      </c>
      <c r="D86" s="9">
        <f t="shared" si="26"/>
        <v>0.15621494532572475</v>
      </c>
      <c r="E86" s="9">
        <f t="shared" si="27"/>
        <v>0.22477698090691828</v>
      </c>
      <c r="F86" s="9">
        <f t="shared" si="28"/>
        <v>0.619008073767357</v>
      </c>
      <c r="G86" s="9">
        <f t="shared" si="29"/>
        <v>1.0611858863774186</v>
      </c>
      <c r="H86" s="9">
        <f t="shared" si="30"/>
        <v>6.4014361616610618</v>
      </c>
      <c r="I86" s="9">
        <f t="shared" si="31"/>
        <v>4.4488541307266116</v>
      </c>
      <c r="J86" s="9">
        <f t="shared" si="32"/>
        <v>1.6154878140989029</v>
      </c>
      <c r="K86" s="11">
        <f t="shared" si="33"/>
        <v>0.16420361247947454</v>
      </c>
      <c r="L86" s="11">
        <f t="shared" si="34"/>
        <v>0.23529411764705882</v>
      </c>
      <c r="M86" s="11">
        <f t="shared" si="35"/>
        <v>0.63291139240506322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-0.23462043045066139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0.21812304144704589</v>
      </c>
      <c r="Q86" s="11">
        <f>2*'OddsRatio_working_3-way'!K86*'OddsRatio_working_3-way'!L86*'OddsRatio_working_3-way'!M86</f>
        <v>4.8906511535212069E-2</v>
      </c>
      <c r="R86" s="11">
        <f t="shared" si="36"/>
        <v>0</v>
      </c>
      <c r="S86" s="11">
        <f t="shared" si="37"/>
        <v>-0.92968477224286417</v>
      </c>
      <c r="T86" s="11">
        <f t="shared" si="38"/>
        <v>-0.2084495005028843</v>
      </c>
      <c r="U86" s="11">
        <f>'OddsRatio_working_3-way'!S86-'OddsRatio_working_3-way'!R86^2/3</f>
        <v>-0.92968477224286417</v>
      </c>
      <c r="V86" s="11">
        <f>'OddsRatio_working_3-way'!S86*'OddsRatio_working_3-way'!R86/3-2*'OddsRatio_working_3-way'!R86^3/27-'OddsRatio_working_3-way'!T86</f>
        <v>0.2084495005028843</v>
      </c>
      <c r="W86" s="11">
        <f>'OddsRatio_working_3-way'!V86^2+4*'OddsRatio_working_3-way'!U86^3/27</f>
        <v>-7.5591673257943887E-2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0.17251294699083156</v>
      </c>
      <c r="Y86" s="11">
        <f>IF('OddsRatio_working_3-way'!W86&gt;=0,IF('OddsRatio_working_3-way'!V86+SQRT('OddsRatio_working_3-way'!W86)&gt;0,0,PI()),ACOS('OddsRatio_working_3-way'!V86/(2*'OddsRatio_working_3-way'!X86)))</f>
        <v>0.92208990154216397</v>
      </c>
      <c r="Z86" s="11">
        <f>'OddsRatio_working_3-way'!X86^(1/3)*COS('OddsRatio_working_3-way'!Y86/3)</f>
        <v>0.53059294318870942</v>
      </c>
      <c r="AA86" s="11">
        <f>'OddsRatio_working_3-way'!X86^(1/3)*COS(('OddsRatio_working_3-way'!Y86+2*PI())/3)</f>
        <v>-0.41115441460560576</v>
      </c>
      <c r="AB86" s="11">
        <f>'OddsRatio_working_3-way'!X86^(1/3)*COS(('OddsRatio_working_3-way'!Y86+4*PI())/3)</f>
        <v>-0.11943852858310372</v>
      </c>
      <c r="AC86" s="11">
        <f>'OddsRatio_working_3-way'!X86^(1/3)*SIN('OddsRatio_working_3-way'!Y86/3)</f>
        <v>0.16842224532198172</v>
      </c>
      <c r="AD86" s="11">
        <f>'OddsRatio_working_3-way'!X86^(1/3)*SIN(('OddsRatio_working_3-way'!Y86+2*PI())/3)</f>
        <v>0.37529584520918485</v>
      </c>
      <c r="AE86" s="11">
        <f>'OddsRatio_working_3-way'!X86^(1/3)*SIN(('OddsRatio_working_3-way'!Y86+4*PI())/3)</f>
        <v>-0.5437180905311666</v>
      </c>
      <c r="AF86" s="11">
        <f>-'OddsRatio_working_3-way'!U86/(3*'OddsRatio_working_3-way'!X86^(1/3))*COS(('OddsRatio_working_3-way'!Y86)/3)</f>
        <v>0.53059294318870931</v>
      </c>
      <c r="AG86" s="11">
        <f>-'OddsRatio_working_3-way'!U86/(3*'OddsRatio_working_3-way'!X86^(1/3))*COS(('OddsRatio_working_3-way'!Y86+2*PI())/3)</f>
        <v>-0.4111544146056057</v>
      </c>
      <c r="AH86" s="11">
        <f>-'OddsRatio_working_3-way'!U86/(3*'OddsRatio_working_3-way'!X86^(1/3))*COS(('OddsRatio_working_3-way'!Y86+4*PI())/3)</f>
        <v>-0.11943852858310369</v>
      </c>
      <c r="AI86" s="11">
        <f>'OddsRatio_working_3-way'!U86/(3*'OddsRatio_working_3-way'!X86^(1/3))*SIN(('OddsRatio_working_3-way'!Y86)/3)</f>
        <v>-0.16842224532198169</v>
      </c>
      <c r="AJ86" s="11">
        <f>'OddsRatio_working_3-way'!U86/(3*'OddsRatio_working_3-way'!X86^(1/3))*SIN(('OddsRatio_working_3-way'!Y86+2*PI())/3)</f>
        <v>-0.3752958452091848</v>
      </c>
      <c r="AK86" s="11">
        <f>'OddsRatio_working_3-way'!U86/(3*'OddsRatio_working_3-way'!X86^(1/3))*SIN(('OddsRatio_working_3-way'!Y86+4*PI())/3)</f>
        <v>0.54371809053116649</v>
      </c>
      <c r="AL86" s="11">
        <f>'OddsRatio_working_3-way'!Z86+'OddsRatio_working_3-way'!AF86</f>
        <v>1.0611858863774186</v>
      </c>
      <c r="AM86" s="11">
        <f>'OddsRatio_working_3-way'!AA86+'OddsRatio_working_3-way'!AG86</f>
        <v>-0.82230882921121151</v>
      </c>
      <c r="AN86" s="11">
        <f>'OddsRatio_working_3-way'!AB86+'OddsRatio_working_3-way'!AH86</f>
        <v>-0.23887705716620741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1.0611858863774186</v>
      </c>
      <c r="AS86" s="11">
        <f>IF(('OddsRatio_working_3-way'!X86=0),IF(Q86&gt;0,-Q86^(1/3),(-Q86)^(1/3)),'OddsRatio_working_3-way'!AM86-'OddsRatio_working_3-way'!R86/3)</f>
        <v>-0.82230882921121151</v>
      </c>
      <c r="AT86" s="11">
        <f>IF(('OddsRatio_working_3-way'!X86=0),IF(Q86&gt;0,-Q86^(1/3),(-Q86)^(1/3)),'OddsRatio_working_3-way'!AN86-'OddsRatio_working_3-way'!R86/3)</f>
        <v>-0.23887705716620741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1.45</v>
      </c>
      <c r="B87" s="4">
        <f>IF('True_Odds_Calculator_3-way'!B86="","",'True_Odds_Calculator_3-way'!B86)</f>
        <v>4.74</v>
      </c>
      <c r="C87" s="4">
        <f>IF('True_Odds_Calculator_3-way'!C86="","",'True_Odds_Calculator_3-way'!C86)</f>
        <v>7.68</v>
      </c>
      <c r="D87" s="9">
        <f t="shared" si="26"/>
        <v>0.67604642924347613</v>
      </c>
      <c r="E87" s="9">
        <f t="shared" si="27"/>
        <v>0.20069893029164279</v>
      </c>
      <c r="F87" s="9">
        <f t="shared" si="28"/>
        <v>0.12325464046488104</v>
      </c>
      <c r="G87" s="9">
        <f t="shared" si="29"/>
        <v>1.0648629927813995</v>
      </c>
      <c r="H87" s="9">
        <f t="shared" si="30"/>
        <v>1.4791883467516296</v>
      </c>
      <c r="I87" s="9">
        <f t="shared" si="31"/>
        <v>4.9825875930024353</v>
      </c>
      <c r="J87" s="9">
        <f t="shared" si="32"/>
        <v>8.1132847917797477</v>
      </c>
      <c r="K87" s="11">
        <f t="shared" si="33"/>
        <v>0.68965517241379315</v>
      </c>
      <c r="L87" s="11">
        <f t="shared" si="34"/>
        <v>0.21097046413502107</v>
      </c>
      <c r="M87" s="11">
        <f t="shared" si="35"/>
        <v>0.13020833333333334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-0.21298695984286331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0.20593111935593386</v>
      </c>
      <c r="Q87" s="11">
        <f>2*'OddsRatio_working_3-way'!K87*'OddsRatio_working_3-way'!L87*'OddsRatio_working_3-way'!M87</f>
        <v>3.788981036907707E-2</v>
      </c>
      <c r="R87" s="11">
        <f t="shared" si="36"/>
        <v>0</v>
      </c>
      <c r="S87" s="11">
        <f t="shared" si="37"/>
        <v>-0.9668719601794632</v>
      </c>
      <c r="T87" s="11">
        <f t="shared" si="38"/>
        <v>-0.17789732478003004</v>
      </c>
      <c r="U87" s="11">
        <f>'OddsRatio_working_3-way'!S87-'OddsRatio_working_3-way'!R87^2/3</f>
        <v>-0.9668719601794632</v>
      </c>
      <c r="V87" s="11">
        <f>'OddsRatio_working_3-way'!S87*'OddsRatio_working_3-way'!R87/3-2*'OddsRatio_working_3-way'!R87^3/27-'OddsRatio_working_3-way'!T87</f>
        <v>0.17789732478003004</v>
      </c>
      <c r="W87" s="11">
        <f>'OddsRatio_working_3-way'!V87^2+4*'OddsRatio_working_3-way'!U87^3/27</f>
        <v>-0.10225949363969734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0.18296649406625576</v>
      </c>
      <c r="Y87" s="11">
        <f>IF('OddsRatio_working_3-way'!W87&gt;=0,IF('OddsRatio_working_3-way'!V87+SQRT('OddsRatio_working_3-way'!W87)&gt;0,0,PI()),ACOS('OddsRatio_working_3-way'!V87/(2*'OddsRatio_working_3-way'!X87)))</f>
        <v>1.0631207820009085</v>
      </c>
      <c r="Z87" s="11">
        <f>'OddsRatio_working_3-way'!X87^(1/3)*COS('OddsRatio_working_3-way'!Y87/3)</f>
        <v>0.53243149639069975</v>
      </c>
      <c r="AA87" s="11">
        <f>'OddsRatio_working_3-way'!X87^(1/3)*COS(('OddsRatio_working_3-way'!Y87+2*PI())/3)</f>
        <v>-0.43681913703401276</v>
      </c>
      <c r="AB87" s="11">
        <f>'OddsRatio_working_3-way'!X87^(1/3)*COS(('OddsRatio_working_3-way'!Y87+4*PI())/3)</f>
        <v>-9.5612359356687174E-2</v>
      </c>
      <c r="AC87" s="11">
        <f>'OddsRatio_working_3-way'!X87^(1/3)*SIN('OddsRatio_working_3-way'!Y87/3)</f>
        <v>0.19699582494132881</v>
      </c>
      <c r="AD87" s="11">
        <f>'OddsRatio_working_3-way'!X87^(1/3)*SIN(('OddsRatio_working_3-way'!Y87+2*PI())/3)</f>
        <v>0.36260128917864426</v>
      </c>
      <c r="AE87" s="11">
        <f>'OddsRatio_working_3-way'!X87^(1/3)*SIN(('OddsRatio_working_3-way'!Y87+4*PI())/3)</f>
        <v>-0.55959711411997304</v>
      </c>
      <c r="AF87" s="11">
        <f>-'OddsRatio_working_3-way'!U87/(3*'OddsRatio_working_3-way'!X87^(1/3))*COS(('OddsRatio_working_3-way'!Y87)/3)</f>
        <v>0.53243149639069975</v>
      </c>
      <c r="AG87" s="11">
        <f>-'OddsRatio_working_3-way'!U87/(3*'OddsRatio_working_3-way'!X87^(1/3))*COS(('OddsRatio_working_3-way'!Y87+2*PI())/3)</f>
        <v>-0.43681913703401276</v>
      </c>
      <c r="AH87" s="11">
        <f>-'OddsRatio_working_3-way'!U87/(3*'OddsRatio_working_3-way'!X87^(1/3))*COS(('OddsRatio_working_3-way'!Y87+4*PI())/3)</f>
        <v>-9.5612359356687174E-2</v>
      </c>
      <c r="AI87" s="11">
        <f>'OddsRatio_working_3-way'!U87/(3*'OddsRatio_working_3-way'!X87^(1/3))*SIN(('OddsRatio_working_3-way'!Y87)/3)</f>
        <v>-0.19699582494132881</v>
      </c>
      <c r="AJ87" s="11">
        <f>'OddsRatio_working_3-way'!U87/(3*'OddsRatio_working_3-way'!X87^(1/3))*SIN(('OddsRatio_working_3-way'!Y87+2*PI())/3)</f>
        <v>-0.36260128917864426</v>
      </c>
      <c r="AK87" s="11">
        <f>'OddsRatio_working_3-way'!U87/(3*'OddsRatio_working_3-way'!X87^(1/3))*SIN(('OddsRatio_working_3-way'!Y87+4*PI())/3)</f>
        <v>0.55959711411997304</v>
      </c>
      <c r="AL87" s="11">
        <f>'OddsRatio_working_3-way'!Z87+'OddsRatio_working_3-way'!AF87</f>
        <v>1.0648629927813995</v>
      </c>
      <c r="AM87" s="11">
        <f>'OddsRatio_working_3-way'!AA87+'OddsRatio_working_3-way'!AG87</f>
        <v>-0.87363827406802552</v>
      </c>
      <c r="AN87" s="11">
        <f>'OddsRatio_working_3-way'!AB87+'OddsRatio_working_3-way'!AH87</f>
        <v>-0.19122471871337435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1.0648629927813995</v>
      </c>
      <c r="AS87" s="11">
        <f>IF(('OddsRatio_working_3-way'!X87=0),IF(Q87&gt;0,-Q87^(1/3),(-Q87)^(1/3)),'OddsRatio_working_3-way'!AM87-'OddsRatio_working_3-way'!R87/3)</f>
        <v>-0.87363827406802552</v>
      </c>
      <c r="AT87" s="11">
        <f>IF(('OddsRatio_working_3-way'!X87=0),IF(Q87&gt;0,-Q87^(1/3),(-Q87)^(1/3)),'OddsRatio_working_3-way'!AN87-'OddsRatio_working_3-way'!R87/3)</f>
        <v>-0.19122471871337435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1.42</v>
      </c>
      <c r="B88" s="4">
        <f>IF('True_Odds_Calculator_3-way'!B87="","",'True_Odds_Calculator_3-way'!B87)</f>
        <v>5.2</v>
      </c>
      <c r="C88" s="4">
        <f>IF('True_Odds_Calculator_3-way'!C87="","",'True_Odds_Calculator_3-way'!C87)</f>
        <v>7.47</v>
      </c>
      <c r="D88" s="9">
        <f t="shared" si="26"/>
        <v>0.69076549234592011</v>
      </c>
      <c r="E88" s="9">
        <f t="shared" si="27"/>
        <v>0.1825919385034511</v>
      </c>
      <c r="F88" s="9">
        <f t="shared" si="28"/>
        <v>0.12664256915062894</v>
      </c>
      <c r="G88" s="9">
        <f t="shared" si="29"/>
        <v>1.0658792968524695</v>
      </c>
      <c r="H88" s="9">
        <f t="shared" si="30"/>
        <v>1.4476693046780369</v>
      </c>
      <c r="I88" s="9">
        <f t="shared" si="31"/>
        <v>5.4766930467803725</v>
      </c>
      <c r="J88" s="9">
        <f t="shared" si="32"/>
        <v>7.8962390506354776</v>
      </c>
      <c r="K88" s="11">
        <f t="shared" si="33"/>
        <v>0.70422535211267612</v>
      </c>
      <c r="L88" s="11">
        <f t="shared" si="34"/>
        <v>0.19230769230769229</v>
      </c>
      <c r="M88" s="11">
        <f t="shared" si="35"/>
        <v>0.13386880856760375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-0.20691433121434821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0.20105702695215677</v>
      </c>
      <c r="Q88" s="11">
        <f>2*'OddsRatio_working_3-way'!K88*'OddsRatio_working_3-way'!L88*'OddsRatio_working_3-way'!M88</f>
        <v>3.6259157250163529E-2</v>
      </c>
      <c r="R88" s="11">
        <f t="shared" si="36"/>
        <v>0</v>
      </c>
      <c r="S88" s="11">
        <f t="shared" si="37"/>
        <v>-0.9716921286804262</v>
      </c>
      <c r="T88" s="11">
        <f t="shared" si="38"/>
        <v>-0.17523753447798487</v>
      </c>
      <c r="U88" s="11">
        <f>'OddsRatio_working_3-way'!S88-'OddsRatio_working_3-way'!R88^2/3</f>
        <v>-0.9716921286804262</v>
      </c>
      <c r="V88" s="11">
        <f>'OddsRatio_working_3-way'!S88*'OddsRatio_working_3-way'!R88/3-2*'OddsRatio_working_3-way'!R88^3/27-'OddsRatio_working_3-way'!T88</f>
        <v>0.17523753447798487</v>
      </c>
      <c r="W88" s="11">
        <f>'OddsRatio_working_3-way'!V88^2+4*'OddsRatio_working_3-way'!U88^3/27</f>
        <v>-0.10521146705419132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0.18433641836606396</v>
      </c>
      <c r="Y88" s="11">
        <f>IF('OddsRatio_working_3-way'!W88&gt;=0,IF('OddsRatio_working_3-way'!V88+SQRT('OddsRatio_working_3-way'!W88)&gt;0,0,PI()),ACOS('OddsRatio_working_3-way'!V88/(2*'OddsRatio_working_3-way'!X88)))</f>
        <v>1.0754687351486238</v>
      </c>
      <c r="Z88" s="11">
        <f>'OddsRatio_working_3-way'!X88^(1/3)*COS('OddsRatio_working_3-way'!Y88/3)</f>
        <v>0.53293964842623476</v>
      </c>
      <c r="AA88" s="11">
        <f>'OddsRatio_working_3-way'!X88^(1/3)*COS(('OddsRatio_working_3-way'!Y88+2*PI())/3)</f>
        <v>-0.43939908871625888</v>
      </c>
      <c r="AB88" s="11">
        <f>'OddsRatio_working_3-way'!X88^(1/3)*COS(('OddsRatio_working_3-way'!Y88+4*PI())/3)</f>
        <v>-9.3540559709976018E-2</v>
      </c>
      <c r="AC88" s="11">
        <f>'OddsRatio_working_3-way'!X88^(1/3)*SIN('OddsRatio_working_3-way'!Y88/3)</f>
        <v>0.19968151482330562</v>
      </c>
      <c r="AD88" s="11">
        <f>'OddsRatio_working_3-way'!X88^(1/3)*SIN(('OddsRatio_working_3-way'!Y88+2*PI())/3)</f>
        <v>0.36169851680941401</v>
      </c>
      <c r="AE88" s="11">
        <f>'OddsRatio_working_3-way'!X88^(1/3)*SIN(('OddsRatio_working_3-way'!Y88+4*PI())/3)</f>
        <v>-0.56138003163271943</v>
      </c>
      <c r="AF88" s="11">
        <f>-'OddsRatio_working_3-way'!U88/(3*'OddsRatio_working_3-way'!X88^(1/3))*COS(('OddsRatio_working_3-way'!Y88)/3)</f>
        <v>0.53293964842623487</v>
      </c>
      <c r="AG88" s="11">
        <f>-'OddsRatio_working_3-way'!U88/(3*'OddsRatio_working_3-way'!X88^(1/3))*COS(('OddsRatio_working_3-way'!Y88+2*PI())/3)</f>
        <v>-0.43939908871625899</v>
      </c>
      <c r="AH88" s="11">
        <f>-'OddsRatio_working_3-way'!U88/(3*'OddsRatio_working_3-way'!X88^(1/3))*COS(('OddsRatio_working_3-way'!Y88+4*PI())/3)</f>
        <v>-9.3540559709976046E-2</v>
      </c>
      <c r="AI88" s="11">
        <f>'OddsRatio_working_3-way'!U88/(3*'OddsRatio_working_3-way'!X88^(1/3))*SIN(('OddsRatio_working_3-way'!Y88)/3)</f>
        <v>-0.19968151482330565</v>
      </c>
      <c r="AJ88" s="11">
        <f>'OddsRatio_working_3-way'!U88/(3*'OddsRatio_working_3-way'!X88^(1/3))*SIN(('OddsRatio_working_3-way'!Y88+2*PI())/3)</f>
        <v>-0.36169851680941406</v>
      </c>
      <c r="AK88" s="11">
        <f>'OddsRatio_working_3-way'!U88/(3*'OddsRatio_working_3-way'!X88^(1/3))*SIN(('OddsRatio_working_3-way'!Y88+4*PI())/3)</f>
        <v>0.56138003163271954</v>
      </c>
      <c r="AL88" s="11">
        <f>'OddsRatio_working_3-way'!Z88+'OddsRatio_working_3-way'!AF88</f>
        <v>1.0658792968524695</v>
      </c>
      <c r="AM88" s="11">
        <f>'OddsRatio_working_3-way'!AA88+'OddsRatio_working_3-way'!AG88</f>
        <v>-0.87879817743251787</v>
      </c>
      <c r="AN88" s="11">
        <f>'OddsRatio_working_3-way'!AB88+'OddsRatio_working_3-way'!AH88</f>
        <v>-0.18708111941995206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1.0658792968524695</v>
      </c>
      <c r="AS88" s="11">
        <f>IF(('OddsRatio_working_3-way'!X88=0),IF(Q88&gt;0,-Q88^(1/3),(-Q88)^(1/3)),'OddsRatio_working_3-way'!AM88-'OddsRatio_working_3-way'!R88/3)</f>
        <v>-0.87879817743251787</v>
      </c>
      <c r="AT88" s="11">
        <f>IF(('OddsRatio_working_3-way'!X88=0),IF(Q88&gt;0,-Q88^(1/3),(-Q88)^(1/3)),'OddsRatio_working_3-way'!AN88-'OddsRatio_working_3-way'!R88/3)</f>
        <v>-0.18708111941995206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1.6</v>
      </c>
      <c r="B89" s="4">
        <f>IF('True_Odds_Calculator_3-way'!B88="","",'True_Odds_Calculator_3-way'!B88)</f>
        <v>4.18</v>
      </c>
      <c r="C89" s="4">
        <f>IF('True_Odds_Calculator_3-way'!C88="","",'True_Odds_Calculator_3-way'!C88)</f>
        <v>5.99</v>
      </c>
      <c r="D89" s="9">
        <f t="shared" si="26"/>
        <v>0.6116650787319301</v>
      </c>
      <c r="E89" s="9">
        <f t="shared" si="27"/>
        <v>0.22910175955968617</v>
      </c>
      <c r="F89" s="9">
        <f t="shared" si="28"/>
        <v>0.15923316170838384</v>
      </c>
      <c r="G89" s="9">
        <f t="shared" si="29"/>
        <v>1.0581360474622923</v>
      </c>
      <c r="H89" s="9">
        <f t="shared" si="30"/>
        <v>1.6348816284773755</v>
      </c>
      <c r="I89" s="9">
        <f t="shared" si="31"/>
        <v>4.3648726309300887</v>
      </c>
      <c r="J89" s="9">
        <f t="shared" si="32"/>
        <v>6.2800988768368384</v>
      </c>
      <c r="K89" s="11">
        <f t="shared" si="33"/>
        <v>0.625</v>
      </c>
      <c r="L89" s="11">
        <f t="shared" si="34"/>
        <v>0.23923444976076558</v>
      </c>
      <c r="M89" s="11">
        <f t="shared" si="35"/>
        <v>0.1669449081803005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-0.2376598557404288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0.21891549712040009</v>
      </c>
      <c r="Q89" s="11">
        <f>2*'OddsRatio_working_3-way'!K89*'OddsRatio_working_3-way'!L89*'OddsRatio_working_3-way'!M89</f>
        <v>4.9923716561094657E-2</v>
      </c>
      <c r="R89" s="11">
        <f t="shared" si="36"/>
        <v>0</v>
      </c>
      <c r="S89" s="11">
        <f t="shared" si="37"/>
        <v>-0.92112947068140427</v>
      </c>
      <c r="T89" s="11">
        <f t="shared" si="38"/>
        <v>-0.21006373333669423</v>
      </c>
      <c r="U89" s="11">
        <f>'OddsRatio_working_3-way'!S89-'OddsRatio_working_3-way'!R89^2/3</f>
        <v>-0.92112947068140427</v>
      </c>
      <c r="V89" s="11">
        <f>'OddsRatio_working_3-way'!S89*'OddsRatio_working_3-way'!R89/3-2*'OddsRatio_working_3-way'!R89^3/27-'OddsRatio_working_3-way'!T89</f>
        <v>0.21006373333669423</v>
      </c>
      <c r="W89" s="11">
        <f>'OddsRatio_working_3-way'!V89^2+4*'OddsRatio_working_3-way'!U89^3/27</f>
        <v>-7.1659816727492831E-2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0.17013714232262941</v>
      </c>
      <c r="Y89" s="11">
        <f>IF('OddsRatio_working_3-way'!W89&gt;=0,IF('OddsRatio_working_3-way'!V89+SQRT('OddsRatio_working_3-way'!W89)&gt;0,0,PI()),ACOS('OddsRatio_working_3-way'!V89/(2*'OddsRatio_working_3-way'!X89)))</f>
        <v>0.90544381427772702</v>
      </c>
      <c r="Z89" s="11">
        <f>'OddsRatio_working_3-way'!X89^(1/3)*COS('OddsRatio_working_3-way'!Y89/3)</f>
        <v>0.52906802373114614</v>
      </c>
      <c r="AA89" s="11">
        <f>'OddsRatio_working_3-way'!X89^(1/3)*COS(('OddsRatio_working_3-way'!Y89+2*PI())/3)</f>
        <v>-0.40717915678563543</v>
      </c>
      <c r="AB89" s="11">
        <f>'OddsRatio_working_3-way'!X89^(1/3)*COS(('OddsRatio_working_3-way'!Y89+4*PI())/3)</f>
        <v>-0.12188886694551061</v>
      </c>
      <c r="AC89" s="11">
        <f>'OddsRatio_working_3-way'!X89^(1/3)*SIN('OddsRatio_working_3-way'!Y89/3)</f>
        <v>0.16471242563638239</v>
      </c>
      <c r="AD89" s="11">
        <f>'OddsRatio_working_3-way'!X89^(1/3)*SIN(('OddsRatio_working_3-way'!Y89+2*PI())/3)</f>
        <v>0.37583013606300963</v>
      </c>
      <c r="AE89" s="11">
        <f>'OddsRatio_working_3-way'!X89^(1/3)*SIN(('OddsRatio_working_3-way'!Y89+4*PI())/3)</f>
        <v>-0.54054256169939208</v>
      </c>
      <c r="AF89" s="11">
        <f>-'OddsRatio_working_3-way'!U89/(3*'OddsRatio_working_3-way'!X89^(1/3))*COS(('OddsRatio_working_3-way'!Y89)/3)</f>
        <v>0.52906802373114614</v>
      </c>
      <c r="AG89" s="11">
        <f>-'OddsRatio_working_3-way'!U89/(3*'OddsRatio_working_3-way'!X89^(1/3))*COS(('OddsRatio_working_3-way'!Y89+2*PI())/3)</f>
        <v>-0.40717915678563543</v>
      </c>
      <c r="AH89" s="11">
        <f>-'OddsRatio_working_3-way'!U89/(3*'OddsRatio_working_3-way'!X89^(1/3))*COS(('OddsRatio_working_3-way'!Y89+4*PI())/3)</f>
        <v>-0.12188886694551061</v>
      </c>
      <c r="AI89" s="11">
        <f>'OddsRatio_working_3-way'!U89/(3*'OddsRatio_working_3-way'!X89^(1/3))*SIN(('OddsRatio_working_3-way'!Y89)/3)</f>
        <v>-0.16471242563638239</v>
      </c>
      <c r="AJ89" s="11">
        <f>'OddsRatio_working_3-way'!U89/(3*'OddsRatio_working_3-way'!X89^(1/3))*SIN(('OddsRatio_working_3-way'!Y89+2*PI())/3)</f>
        <v>-0.37583013606300963</v>
      </c>
      <c r="AK89" s="11">
        <f>'OddsRatio_working_3-way'!U89/(3*'OddsRatio_working_3-way'!X89^(1/3))*SIN(('OddsRatio_working_3-way'!Y89+4*PI())/3)</f>
        <v>0.54054256169939208</v>
      </c>
      <c r="AL89" s="11">
        <f>'OddsRatio_working_3-way'!Z89+'OddsRatio_working_3-way'!AF89</f>
        <v>1.0581360474622923</v>
      </c>
      <c r="AM89" s="11">
        <f>'OddsRatio_working_3-way'!AA89+'OddsRatio_working_3-way'!AG89</f>
        <v>-0.81435831357127086</v>
      </c>
      <c r="AN89" s="11">
        <f>'OddsRatio_working_3-way'!AB89+'OddsRatio_working_3-way'!AH89</f>
        <v>-0.24377773389102123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1.0581360474622923</v>
      </c>
      <c r="AS89" s="11">
        <f>IF(('OddsRatio_working_3-way'!X89=0),IF(Q89&gt;0,-Q89^(1/3),(-Q89)^(1/3)),'OddsRatio_working_3-way'!AM89-'OddsRatio_working_3-way'!R89/3)</f>
        <v>-0.81435831357127086</v>
      </c>
      <c r="AT89" s="11">
        <f>IF(('OddsRatio_working_3-way'!X89=0),IF(Q89&gt;0,-Q89^(1/3),(-Q89)^(1/3)),'OddsRatio_working_3-way'!AN89-'OddsRatio_working_3-way'!R89/3)</f>
        <v>-0.24377773389102123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2.27</v>
      </c>
      <c r="B90" s="4">
        <f>IF('True_Odds_Calculator_3-way'!B89="","",'True_Odds_Calculator_3-way'!B89)</f>
        <v>3.72</v>
      </c>
      <c r="C90" s="4">
        <f>IF('True_Odds_Calculator_3-way'!C89="","",'True_Odds_Calculator_3-way'!C89)</f>
        <v>3.14</v>
      </c>
      <c r="D90" s="9">
        <f t="shared" si="26"/>
        <v>0.43010191119094032</v>
      </c>
      <c r="E90" s="9">
        <f t="shared" si="27"/>
        <v>0.26056185583477448</v>
      </c>
      <c r="F90" s="9">
        <f t="shared" si="28"/>
        <v>0.30933623297428514</v>
      </c>
      <c r="G90" s="9">
        <f t="shared" si="29"/>
        <v>1.0433309895392324</v>
      </c>
      <c r="H90" s="9">
        <f t="shared" si="30"/>
        <v>2.3250303567148252</v>
      </c>
      <c r="I90" s="9">
        <f t="shared" si="31"/>
        <v>3.8378602915467122</v>
      </c>
      <c r="J90" s="9">
        <f t="shared" si="32"/>
        <v>3.2327283176139576</v>
      </c>
      <c r="K90" s="11">
        <f t="shared" si="33"/>
        <v>0.44052863436123346</v>
      </c>
      <c r="L90" s="11">
        <f t="shared" si="34"/>
        <v>0.26881720430107525</v>
      </c>
      <c r="M90" s="11">
        <f t="shared" si="35"/>
        <v>0.31847133757961782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-0.27879690818352609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0.23118626537860087</v>
      </c>
      <c r="Q90" s="11">
        <f>2*'OddsRatio_working_3-way'!K90*'OddsRatio_working_3-way'!L90*'OddsRatio_working_3-way'!M90</f>
        <v>7.5427819046851821E-2</v>
      </c>
      <c r="R90" s="11">
        <f t="shared" si="36"/>
        <v>0</v>
      </c>
      <c r="S90" s="11">
        <f t="shared" si="37"/>
        <v>-0.82922822525139284</v>
      </c>
      <c r="T90" s="11">
        <f t="shared" si="38"/>
        <v>-0.27054754494335814</v>
      </c>
      <c r="U90" s="11">
        <f>'OddsRatio_working_3-way'!S90-'OddsRatio_working_3-way'!R90^2/3</f>
        <v>-0.82922822525139284</v>
      </c>
      <c r="V90" s="11">
        <f>'OddsRatio_working_3-way'!S90*'OddsRatio_working_3-way'!R90/3-2*'OddsRatio_working_3-way'!R90^3/27-'OddsRatio_working_3-way'!T90</f>
        <v>0.27054754494335814</v>
      </c>
      <c r="W90" s="11">
        <f>'OddsRatio_working_3-way'!V90^2+4*'OddsRatio_working_3-way'!U90^3/27</f>
        <v>-1.1277130488329068E-2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0.14532128591779617</v>
      </c>
      <c r="Y90" s="11">
        <f>IF('OddsRatio_working_3-way'!W90&gt;=0,IF('OddsRatio_working_3-way'!V90+SQRT('OddsRatio_working_3-way'!W90)&gt;0,0,PI()),ACOS('OddsRatio_working_3-way'!V90/(2*'OddsRatio_working_3-way'!X90)))</f>
        <v>0.37403675104240963</v>
      </c>
      <c r="Z90" s="11">
        <f>'OddsRatio_working_3-way'!X90^(1/3)*COS('OddsRatio_working_3-way'!Y90/3)</f>
        <v>0.5216654947696161</v>
      </c>
      <c r="AA90" s="11">
        <f>'OddsRatio_working_3-way'!X90^(1/3)*COS(('OddsRatio_working_3-way'!Y90+2*PI())/3)</f>
        <v>-0.31745332657583086</v>
      </c>
      <c r="AB90" s="11">
        <f>'OddsRatio_working_3-way'!X90^(1/3)*COS(('OddsRatio_working_3-way'!Y90+4*PI())/3)</f>
        <v>-0.20421216819378538</v>
      </c>
      <c r="AC90" s="11">
        <f>'OddsRatio_working_3-way'!X90^(1/3)*SIN('OddsRatio_working_3-way'!Y90/3)</f>
        <v>6.5379813275219009E-2</v>
      </c>
      <c r="AD90" s="11">
        <f>'OddsRatio_working_3-way'!X90^(1/3)*SIN(('OddsRatio_working_3-way'!Y90+2*PI())/3)</f>
        <v>0.41908566411065623</v>
      </c>
      <c r="AE90" s="11">
        <f>'OddsRatio_working_3-way'!X90^(1/3)*SIN(('OddsRatio_working_3-way'!Y90+4*PI())/3)</f>
        <v>-0.48446547738587525</v>
      </c>
      <c r="AF90" s="11">
        <f>-'OddsRatio_working_3-way'!U90/(3*'OddsRatio_working_3-way'!X90^(1/3))*COS(('OddsRatio_working_3-way'!Y90)/3)</f>
        <v>0.52166549476961621</v>
      </c>
      <c r="AG90" s="11">
        <f>-'OddsRatio_working_3-way'!U90/(3*'OddsRatio_working_3-way'!X90^(1/3))*COS(('OddsRatio_working_3-way'!Y90+2*PI())/3)</f>
        <v>-0.31745332657583097</v>
      </c>
      <c r="AH90" s="11">
        <f>-'OddsRatio_working_3-way'!U90/(3*'OddsRatio_working_3-way'!X90^(1/3))*COS(('OddsRatio_working_3-way'!Y90+4*PI())/3)</f>
        <v>-0.20421216819378543</v>
      </c>
      <c r="AI90" s="11">
        <f>'OddsRatio_working_3-way'!U90/(3*'OddsRatio_working_3-way'!X90^(1/3))*SIN(('OddsRatio_working_3-way'!Y90)/3)</f>
        <v>-6.5379813275219023E-2</v>
      </c>
      <c r="AJ90" s="11">
        <f>'OddsRatio_working_3-way'!U90/(3*'OddsRatio_working_3-way'!X90^(1/3))*SIN(('OddsRatio_working_3-way'!Y90+2*PI())/3)</f>
        <v>-0.41908566411065629</v>
      </c>
      <c r="AK90" s="11">
        <f>'OddsRatio_working_3-way'!U90/(3*'OddsRatio_working_3-way'!X90^(1/3))*SIN(('OddsRatio_working_3-way'!Y90+4*PI())/3)</f>
        <v>0.48446547738587536</v>
      </c>
      <c r="AL90" s="11">
        <f>'OddsRatio_working_3-way'!Z90+'OddsRatio_working_3-way'!AF90</f>
        <v>1.0433309895392324</v>
      </c>
      <c r="AM90" s="11">
        <f>'OddsRatio_working_3-way'!AA90+'OddsRatio_working_3-way'!AG90</f>
        <v>-0.63490665315166184</v>
      </c>
      <c r="AN90" s="11">
        <f>'OddsRatio_working_3-way'!AB90+'OddsRatio_working_3-way'!AH90</f>
        <v>-0.40842433638757081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1.0433309895392324</v>
      </c>
      <c r="AS90" s="11">
        <f>IF(('OddsRatio_working_3-way'!X90=0),IF(Q90&gt;0,-Q90^(1/3),(-Q90)^(1/3)),'OddsRatio_working_3-way'!AM90-'OddsRatio_working_3-way'!R90/3)</f>
        <v>-0.63490665315166184</v>
      </c>
      <c r="AT90" s="11">
        <f>IF(('OddsRatio_working_3-way'!X90=0),IF(Q90&gt;0,-Q90^(1/3),(-Q90)^(1/3)),'OddsRatio_working_3-way'!AN90-'OddsRatio_working_3-way'!R90/3)</f>
        <v>-0.40842433638757081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1.95</v>
      </c>
      <c r="B91" s="4">
        <f>IF('True_Odds_Calculator_3-way'!B90="","",'True_Odds_Calculator_3-way'!B90)</f>
        <v>3.97</v>
      </c>
      <c r="C91" s="4">
        <f>IF('True_Odds_Calculator_3-way'!C90="","",'True_Odds_Calculator_3-way'!C90)</f>
        <v>3.78</v>
      </c>
      <c r="D91" s="9">
        <f t="shared" si="26"/>
        <v>0.50118666617417607</v>
      </c>
      <c r="E91" s="9">
        <f t="shared" si="27"/>
        <v>0.24321956435403008</v>
      </c>
      <c r="F91" s="9">
        <f t="shared" si="28"/>
        <v>0.25559376947179419</v>
      </c>
      <c r="G91" s="9">
        <f t="shared" si="29"/>
        <v>1.0476469200451617</v>
      </c>
      <c r="H91" s="9">
        <f t="shared" si="30"/>
        <v>1.9952645740429029</v>
      </c>
      <c r="I91" s="9">
        <f t="shared" si="31"/>
        <v>4.11151135253413</v>
      </c>
      <c r="J91" s="9">
        <f t="shared" si="32"/>
        <v>3.9124584377255491</v>
      </c>
      <c r="K91" s="11">
        <f t="shared" si="33"/>
        <v>0.51282051282051289</v>
      </c>
      <c r="L91" s="11">
        <f t="shared" si="34"/>
        <v>0.25188916876574308</v>
      </c>
      <c r="M91" s="11">
        <f t="shared" si="35"/>
        <v>0.26455026455026459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-0.26804513706276933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0.22895908706152202</v>
      </c>
      <c r="Q91" s="11">
        <f>2*'OddsRatio_working_3-way'!K91*'OddsRatio_working_3-way'!L91*'OddsRatio_working_3-way'!M91</f>
        <v>6.8345996137767775E-2</v>
      </c>
      <c r="R91" s="11">
        <f t="shared" si="36"/>
        <v>0</v>
      </c>
      <c r="S91" s="11">
        <f t="shared" si="37"/>
        <v>-0.8541810889406497</v>
      </c>
      <c r="T91" s="11">
        <f t="shared" si="38"/>
        <v>-0.25497942953452235</v>
      </c>
      <c r="U91" s="11">
        <f>'OddsRatio_working_3-way'!S91-'OddsRatio_working_3-way'!R91^2/3</f>
        <v>-0.8541810889406497</v>
      </c>
      <c r="V91" s="11">
        <f>'OddsRatio_working_3-way'!S91*'OddsRatio_working_3-way'!R91/3-2*'OddsRatio_working_3-way'!R91^3/27-'OddsRatio_working_3-way'!T91</f>
        <v>0.25497942953452235</v>
      </c>
      <c r="W91" s="11">
        <f>'OddsRatio_working_3-way'!V91^2+4*'OddsRatio_working_3-way'!U91^3/27</f>
        <v>-2.7316181063530273E-2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0.15192982800398408</v>
      </c>
      <c r="Y91" s="11">
        <f>IF('OddsRatio_working_3-way'!W91&gt;=0,IF('OddsRatio_working_3-way'!V91+SQRT('OddsRatio_working_3-way'!W91)&gt;0,0,PI()),ACOS('OddsRatio_working_3-way'!V91/(2*'OddsRatio_working_3-way'!X91)))</f>
        <v>0.57510440829581977</v>
      </c>
      <c r="Z91" s="11">
        <f>'OddsRatio_working_3-way'!X91^(1/3)*COS('OddsRatio_working_3-way'!Y91/3)</f>
        <v>0.52382346002258096</v>
      </c>
      <c r="AA91" s="11">
        <f>'OddsRatio_working_3-way'!X91^(1/3)*COS(('OddsRatio_working_3-way'!Y91+2*PI())/3)</f>
        <v>-0.34995722553855241</v>
      </c>
      <c r="AB91" s="11">
        <f>'OddsRatio_working_3-way'!X91^(1/3)*COS(('OddsRatio_working_3-way'!Y91+4*PI())/3)</f>
        <v>-0.17386623448402852</v>
      </c>
      <c r="AC91" s="11">
        <f>'OddsRatio_working_3-way'!X91^(1/3)*SIN('OddsRatio_working_3-way'!Y91/3)</f>
        <v>0.1016661810871973</v>
      </c>
      <c r="AD91" s="11">
        <f>'OddsRatio_working_3-way'!X91^(1/3)*SIN(('OddsRatio_working_3-way'!Y91+2*PI())/3)</f>
        <v>0.40281133293421884</v>
      </c>
      <c r="AE91" s="11">
        <f>'OddsRatio_working_3-way'!X91^(1/3)*SIN(('OddsRatio_working_3-way'!Y91+4*PI())/3)</f>
        <v>-0.50447751402141616</v>
      </c>
      <c r="AF91" s="11">
        <f>-'OddsRatio_working_3-way'!U91/(3*'OddsRatio_working_3-way'!X91^(1/3))*COS(('OddsRatio_working_3-way'!Y91)/3)</f>
        <v>0.52382346002258073</v>
      </c>
      <c r="AG91" s="11">
        <f>-'OddsRatio_working_3-way'!U91/(3*'OddsRatio_working_3-way'!X91^(1/3))*COS(('OddsRatio_working_3-way'!Y91+2*PI())/3)</f>
        <v>-0.34995722553855224</v>
      </c>
      <c r="AH91" s="11">
        <f>-'OddsRatio_working_3-way'!U91/(3*'OddsRatio_working_3-way'!X91^(1/3))*COS(('OddsRatio_working_3-way'!Y91+4*PI())/3)</f>
        <v>-0.17386623448402844</v>
      </c>
      <c r="AI91" s="11">
        <f>'OddsRatio_working_3-way'!U91/(3*'OddsRatio_working_3-way'!X91^(1/3))*SIN(('OddsRatio_working_3-way'!Y91)/3)</f>
        <v>-0.10166618108719726</v>
      </c>
      <c r="AJ91" s="11">
        <f>'OddsRatio_working_3-way'!U91/(3*'OddsRatio_working_3-way'!X91^(1/3))*SIN(('OddsRatio_working_3-way'!Y91+2*PI())/3)</f>
        <v>-0.40281133293421867</v>
      </c>
      <c r="AK91" s="11">
        <f>'OddsRatio_working_3-way'!U91/(3*'OddsRatio_working_3-way'!X91^(1/3))*SIN(('OddsRatio_working_3-way'!Y91+4*PI())/3)</f>
        <v>0.50447751402141594</v>
      </c>
      <c r="AL91" s="11">
        <f>'OddsRatio_working_3-way'!Z91+'OddsRatio_working_3-way'!AF91</f>
        <v>1.0476469200451617</v>
      </c>
      <c r="AM91" s="11">
        <f>'OddsRatio_working_3-way'!AA91+'OddsRatio_working_3-way'!AG91</f>
        <v>-0.6999144510771047</v>
      </c>
      <c r="AN91" s="11">
        <f>'OddsRatio_working_3-way'!AB91+'OddsRatio_working_3-way'!AH91</f>
        <v>-0.34773246896805698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1.0476469200451617</v>
      </c>
      <c r="AS91" s="11">
        <f>IF(('OddsRatio_working_3-way'!X91=0),IF(Q91&gt;0,-Q91^(1/3),(-Q91)^(1/3)),'OddsRatio_working_3-way'!AM91-'OddsRatio_working_3-way'!R91/3)</f>
        <v>-0.6999144510771047</v>
      </c>
      <c r="AT91" s="11">
        <f>IF(('OddsRatio_working_3-way'!X91=0),IF(Q91&gt;0,-Q91^(1/3),(-Q91)^(1/3)),'OddsRatio_working_3-way'!AN91-'OddsRatio_working_3-way'!R91/3)</f>
        <v>-0.34773246896805698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1.91</v>
      </c>
      <c r="B92" s="4">
        <f>IF('True_Odds_Calculator_3-way'!B91="","",'True_Odds_Calculator_3-way'!B91)</f>
        <v>3.86</v>
      </c>
      <c r="C92" s="4">
        <f>IF('True_Odds_Calculator_3-way'!C91="","",'True_Odds_Calculator_3-way'!C91)</f>
        <v>4.0599999999999996</v>
      </c>
      <c r="D92" s="9">
        <f t="shared" si="26"/>
        <v>0.51196338154574816</v>
      </c>
      <c r="E92" s="9">
        <f t="shared" si="27"/>
        <v>0.2502518305371591</v>
      </c>
      <c r="F92" s="9">
        <f t="shared" si="28"/>
        <v>0.23778478791709262</v>
      </c>
      <c r="G92" s="9">
        <f t="shared" si="29"/>
        <v>1.0475436245149312</v>
      </c>
      <c r="H92" s="9">
        <f t="shared" si="30"/>
        <v>1.9532646983085873</v>
      </c>
      <c r="I92" s="9">
        <f t="shared" si="31"/>
        <v>3.9959747661127025</v>
      </c>
      <c r="J92" s="9">
        <f t="shared" si="32"/>
        <v>4.2054834910156895</v>
      </c>
      <c r="K92" s="11">
        <f t="shared" si="33"/>
        <v>0.52356020942408377</v>
      </c>
      <c r="L92" s="11">
        <f t="shared" si="34"/>
        <v>0.2590673575129534</v>
      </c>
      <c r="M92" s="11">
        <f t="shared" si="35"/>
        <v>0.24630541871921185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-0.26606156813625836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0.22817812031742082</v>
      </c>
      <c r="Q92" s="11">
        <f>2*'OddsRatio_working_3-way'!K92*'OddsRatio_working_3-way'!L92*'OddsRatio_working_3-way'!M92</f>
        <v>6.6816433475086631E-2</v>
      </c>
      <c r="R92" s="11">
        <f t="shared" si="36"/>
        <v>0</v>
      </c>
      <c r="S92" s="11">
        <f t="shared" si="37"/>
        <v>-0.85761397978592591</v>
      </c>
      <c r="T92" s="11">
        <f t="shared" si="38"/>
        <v>-0.25113147285093002</v>
      </c>
      <c r="U92" s="11">
        <f>'OddsRatio_working_3-way'!S92-'OddsRatio_working_3-way'!R92^2/3</f>
        <v>-0.85761397978592591</v>
      </c>
      <c r="V92" s="11">
        <f>'OddsRatio_working_3-way'!S92*'OddsRatio_working_3-way'!R92/3-2*'OddsRatio_working_3-way'!R92^3/27-'OddsRatio_working_3-way'!T92</f>
        <v>0.25113147285093002</v>
      </c>
      <c r="W92" s="11">
        <f>'OddsRatio_working_3-way'!V92^2+4*'OddsRatio_working_3-way'!U92^3/27</f>
        <v>-3.0381364520571594E-2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0.15284663978711552</v>
      </c>
      <c r="Y92" s="11">
        <f>IF('OddsRatio_working_3-way'!W92&gt;=0,IF('OddsRatio_working_3-way'!V92+SQRT('OddsRatio_working_3-way'!W92)&gt;0,0,PI()),ACOS('OddsRatio_working_3-way'!V92/(2*'OddsRatio_working_3-way'!X92)))</f>
        <v>0.60673416091574739</v>
      </c>
      <c r="Z92" s="11">
        <f>'OddsRatio_working_3-way'!X92^(1/3)*COS('OddsRatio_working_3-way'!Y92/3)</f>
        <v>0.52377181225746561</v>
      </c>
      <c r="AA92" s="11">
        <f>'OddsRatio_working_3-way'!X92^(1/3)*COS(('OddsRatio_working_3-way'!Y92+2*PI())/3)</f>
        <v>-0.35489564465045509</v>
      </c>
      <c r="AB92" s="11">
        <f>'OddsRatio_working_3-way'!X92^(1/3)*COS(('OddsRatio_working_3-way'!Y92+4*PI())/3)</f>
        <v>-0.16887616760701057</v>
      </c>
      <c r="AC92" s="11">
        <f>'OddsRatio_working_3-way'!X92^(1/3)*SIN('OddsRatio_working_3-way'!Y92/3)</f>
        <v>0.10739839514554608</v>
      </c>
      <c r="AD92" s="11">
        <f>'OddsRatio_working_3-way'!X92^(1/3)*SIN(('OddsRatio_working_3-way'!Y92+2*PI())/3)</f>
        <v>0.39990049762840574</v>
      </c>
      <c r="AE92" s="11">
        <f>'OddsRatio_working_3-way'!X92^(1/3)*SIN(('OddsRatio_working_3-way'!Y92+4*PI())/3)</f>
        <v>-0.5072988927739519</v>
      </c>
      <c r="AF92" s="11">
        <f>-'OddsRatio_working_3-way'!U92/(3*'OddsRatio_working_3-way'!X92^(1/3))*COS(('OddsRatio_working_3-way'!Y92)/3)</f>
        <v>0.52377181225746561</v>
      </c>
      <c r="AG92" s="11">
        <f>-'OddsRatio_working_3-way'!U92/(3*'OddsRatio_working_3-way'!X92^(1/3))*COS(('OddsRatio_working_3-way'!Y92+2*PI())/3)</f>
        <v>-0.35489564465045509</v>
      </c>
      <c r="AH92" s="11">
        <f>-'OddsRatio_working_3-way'!U92/(3*'OddsRatio_working_3-way'!X92^(1/3))*COS(('OddsRatio_working_3-way'!Y92+4*PI())/3)</f>
        <v>-0.16887616760701057</v>
      </c>
      <c r="AI92" s="11">
        <f>'OddsRatio_working_3-way'!U92/(3*'OddsRatio_working_3-way'!X92^(1/3))*SIN(('OddsRatio_working_3-way'!Y92)/3)</f>
        <v>-0.10739839514554608</v>
      </c>
      <c r="AJ92" s="11">
        <f>'OddsRatio_working_3-way'!U92/(3*'OddsRatio_working_3-way'!X92^(1/3))*SIN(('OddsRatio_working_3-way'!Y92+2*PI())/3)</f>
        <v>-0.39990049762840574</v>
      </c>
      <c r="AK92" s="11">
        <f>'OddsRatio_working_3-way'!U92/(3*'OddsRatio_working_3-way'!X92^(1/3))*SIN(('OddsRatio_working_3-way'!Y92+4*PI())/3)</f>
        <v>0.5072988927739519</v>
      </c>
      <c r="AL92" s="11">
        <f>'OddsRatio_working_3-way'!Z92+'OddsRatio_working_3-way'!AF92</f>
        <v>1.0475436245149312</v>
      </c>
      <c r="AM92" s="11">
        <f>'OddsRatio_working_3-way'!AA92+'OddsRatio_working_3-way'!AG92</f>
        <v>-0.70979128930091018</v>
      </c>
      <c r="AN92" s="11">
        <f>'OddsRatio_working_3-way'!AB92+'OddsRatio_working_3-way'!AH92</f>
        <v>-0.33775233521402115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1.0475436245149312</v>
      </c>
      <c r="AS92" s="11">
        <f>IF(('OddsRatio_working_3-way'!X92=0),IF(Q92&gt;0,-Q92^(1/3),(-Q92)^(1/3)),'OddsRatio_working_3-way'!AM92-'OddsRatio_working_3-way'!R92/3)</f>
        <v>-0.70979128930091018</v>
      </c>
      <c r="AT92" s="11">
        <f>IF(('OddsRatio_working_3-way'!X92=0),IF(Q92&gt;0,-Q92^(1/3),(-Q92)^(1/3)),'OddsRatio_working_3-way'!AN92-'OddsRatio_working_3-way'!R92/3)</f>
        <v>-0.33775233521402115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2.02</v>
      </c>
      <c r="B93" s="4">
        <f>IF('True_Odds_Calculator_3-way'!B92="","",'True_Odds_Calculator_3-way'!B92)</f>
        <v>4.05</v>
      </c>
      <c r="C93" s="4">
        <f>IF('True_Odds_Calculator_3-way'!C92="","",'True_Odds_Calculator_3-way'!C92)</f>
        <v>3.41</v>
      </c>
      <c r="D93" s="9">
        <f t="shared" si="26"/>
        <v>0.48125896737770396</v>
      </c>
      <c r="E93" s="9">
        <f t="shared" si="27"/>
        <v>0.23679385318469393</v>
      </c>
      <c r="F93" s="9">
        <f t="shared" si="28"/>
        <v>0.28194717943760217</v>
      </c>
      <c r="G93" s="9">
        <f t="shared" si="29"/>
        <v>1.0567483918209102</v>
      </c>
      <c r="H93" s="9">
        <f t="shared" si="30"/>
        <v>2.0778833596573283</v>
      </c>
      <c r="I93" s="9">
        <f t="shared" si="31"/>
        <v>4.2230825950537758</v>
      </c>
      <c r="J93" s="9">
        <f t="shared" si="32"/>
        <v>3.5467636242883938</v>
      </c>
      <c r="K93" s="11">
        <f t="shared" si="33"/>
        <v>0.49504950495049505</v>
      </c>
      <c r="L93" s="11">
        <f t="shared" si="34"/>
        <v>0.24691358024691359</v>
      </c>
      <c r="M93" s="11">
        <f t="shared" si="35"/>
        <v>0.29325513196480935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-0.26875483247249454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0.23228129264539354</v>
      </c>
      <c r="Q93" s="11">
        <f>2*'OddsRatio_working_3-way'!K93*'OddsRatio_working_3-way'!L93*'OddsRatio_working_3-way'!M93</f>
        <v>7.1691756989318997E-2</v>
      </c>
      <c r="R93" s="11">
        <f t="shared" si="36"/>
        <v>0</v>
      </c>
      <c r="S93" s="11">
        <f t="shared" si="37"/>
        <v>-0.86428694326516398</v>
      </c>
      <c r="T93" s="11">
        <f t="shared" si="38"/>
        <v>-0.26675522940282842</v>
      </c>
      <c r="U93" s="11">
        <f>'OddsRatio_working_3-way'!S93-'OddsRatio_working_3-way'!R93^2/3</f>
        <v>-0.86428694326516398</v>
      </c>
      <c r="V93" s="11">
        <f>'OddsRatio_working_3-way'!S93*'OddsRatio_working_3-way'!R93/3-2*'OddsRatio_working_3-way'!R93^3/27-'OddsRatio_working_3-way'!T93</f>
        <v>0.26675522940282842</v>
      </c>
      <c r="W93" s="11">
        <f>'OddsRatio_working_3-way'!V93^2+4*'OddsRatio_working_3-way'!U93^3/27</f>
        <v>-2.448836809567953E-2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0.15463401995472661</v>
      </c>
      <c r="Y93" s="11">
        <f>IF('OddsRatio_working_3-way'!W93&gt;=0,IF('OddsRatio_working_3-way'!V93+SQRT('OddsRatio_working_3-way'!W93)&gt;0,0,PI()),ACOS('OddsRatio_working_3-way'!V93/(2*'OddsRatio_working_3-way'!X93)))</f>
        <v>0.53053333337104003</v>
      </c>
      <c r="Z93" s="11">
        <f>'OddsRatio_working_3-way'!X93^(1/3)*COS('OddsRatio_working_3-way'!Y93/3)</f>
        <v>0.52837419591045509</v>
      </c>
      <c r="AA93" s="11">
        <f>'OddsRatio_working_3-way'!X93^(1/3)*COS(('OddsRatio_working_3-way'!Y93+2*PI())/3)</f>
        <v>-0.34596281341083213</v>
      </c>
      <c r="AB93" s="11">
        <f>'OddsRatio_working_3-way'!X93^(1/3)*COS(('OddsRatio_working_3-way'!Y93+4*PI())/3)</f>
        <v>-0.18241138249962313</v>
      </c>
      <c r="AC93" s="11">
        <f>'OddsRatio_working_3-way'!X93^(1/3)*SIN('OddsRatio_working_3-way'!Y93/3)</f>
        <v>9.442646266293514E-2</v>
      </c>
      <c r="AD93" s="11">
        <f>'OddsRatio_working_3-way'!X93^(1/3)*SIN(('OddsRatio_working_3-way'!Y93+2*PI())/3)</f>
        <v>0.41037224503116254</v>
      </c>
      <c r="AE93" s="11">
        <f>'OddsRatio_working_3-way'!X93^(1/3)*SIN(('OddsRatio_working_3-way'!Y93+4*PI())/3)</f>
        <v>-0.50479870769409751</v>
      </c>
      <c r="AF93" s="11">
        <f>-'OddsRatio_working_3-way'!U93/(3*'OddsRatio_working_3-way'!X93^(1/3))*COS(('OddsRatio_working_3-way'!Y93)/3)</f>
        <v>0.52837419591045498</v>
      </c>
      <c r="AG93" s="11">
        <f>-'OddsRatio_working_3-way'!U93/(3*'OddsRatio_working_3-way'!X93^(1/3))*COS(('OddsRatio_working_3-way'!Y93+2*PI())/3)</f>
        <v>-0.34596281341083207</v>
      </c>
      <c r="AH93" s="11">
        <f>-'OddsRatio_working_3-way'!U93/(3*'OddsRatio_working_3-way'!X93^(1/3))*COS(('OddsRatio_working_3-way'!Y93+4*PI())/3)</f>
        <v>-0.1824113824996231</v>
      </c>
      <c r="AI93" s="11">
        <f>'OddsRatio_working_3-way'!U93/(3*'OddsRatio_working_3-way'!X93^(1/3))*SIN(('OddsRatio_working_3-way'!Y93)/3)</f>
        <v>-9.4426462662935126E-2</v>
      </c>
      <c r="AJ93" s="11">
        <f>'OddsRatio_working_3-way'!U93/(3*'OddsRatio_working_3-way'!X93^(1/3))*SIN(('OddsRatio_working_3-way'!Y93+2*PI())/3)</f>
        <v>-0.41037224503116243</v>
      </c>
      <c r="AK93" s="11">
        <f>'OddsRatio_working_3-way'!U93/(3*'OddsRatio_working_3-way'!X93^(1/3))*SIN(('OddsRatio_working_3-way'!Y93+4*PI())/3)</f>
        <v>0.5047987076940974</v>
      </c>
      <c r="AL93" s="11">
        <f>'OddsRatio_working_3-way'!Z93+'OddsRatio_working_3-way'!AF93</f>
        <v>1.0567483918209102</v>
      </c>
      <c r="AM93" s="11">
        <f>'OddsRatio_working_3-way'!AA93+'OddsRatio_working_3-way'!AG93</f>
        <v>-0.69192562682166425</v>
      </c>
      <c r="AN93" s="11">
        <f>'OddsRatio_working_3-way'!AB93+'OddsRatio_working_3-way'!AH93</f>
        <v>-0.36482276499924626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1.0567483918209102</v>
      </c>
      <c r="AS93" s="11">
        <f>IF(('OddsRatio_working_3-way'!X93=0),IF(Q93&gt;0,-Q93^(1/3),(-Q93)^(1/3)),'OddsRatio_working_3-way'!AM93-'OddsRatio_working_3-way'!R93/3)</f>
        <v>-0.69192562682166425</v>
      </c>
      <c r="AT93" s="11">
        <f>IF(('OddsRatio_working_3-way'!X93=0),IF(Q93&gt;0,-Q93^(1/3),(-Q93)^(1/3)),'OddsRatio_working_3-way'!AN93-'OddsRatio_working_3-way'!R93/3)</f>
        <v>-0.36482276499924626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2.09</v>
      </c>
      <c r="B94" s="4">
        <f>IF('True_Odds_Calculator_3-way'!B93="","",'True_Odds_Calculator_3-way'!B93)</f>
        <v>3.99</v>
      </c>
      <c r="C94" s="4">
        <f>IF('True_Odds_Calculator_3-way'!C93="","",'True_Odds_Calculator_3-way'!C93)</f>
        <v>3.35</v>
      </c>
      <c r="D94" s="9">
        <f t="shared" si="26"/>
        <v>0.46776216302888529</v>
      </c>
      <c r="E94" s="9">
        <f t="shared" si="27"/>
        <v>0.24264618633704496</v>
      </c>
      <c r="F94" s="9">
        <f t="shared" si="28"/>
        <v>0.28959165063406983</v>
      </c>
      <c r="G94" s="9">
        <f t="shared" si="29"/>
        <v>1.0438886086674104</v>
      </c>
      <c r="H94" s="9">
        <f t="shared" si="30"/>
        <v>2.1378385834474773</v>
      </c>
      <c r="I94" s="9">
        <f t="shared" si="31"/>
        <v>4.1212269399155579</v>
      </c>
      <c r="J94" s="9">
        <f t="shared" si="32"/>
        <v>3.4531382303684142</v>
      </c>
      <c r="K94" s="11">
        <f t="shared" si="33"/>
        <v>0.47846889952153115</v>
      </c>
      <c r="L94" s="11">
        <f t="shared" si="34"/>
        <v>0.25062656641604009</v>
      </c>
      <c r="M94" s="11">
        <f t="shared" si="35"/>
        <v>0.29850746268656714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-0.27415840178894724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0.23016908120476154</v>
      </c>
      <c r="Q94" s="11">
        <f>2*'OddsRatio_working_3-way'!K94*'OddsRatio_working_3-way'!L94*'OddsRatio_working_3-way'!M94</f>
        <v>7.1592249208323952E-2</v>
      </c>
      <c r="R94" s="11">
        <f t="shared" si="36"/>
        <v>0</v>
      </c>
      <c r="S94" s="11">
        <f t="shared" si="37"/>
        <v>-0.83954779318399453</v>
      </c>
      <c r="T94" s="11">
        <f t="shared" si="38"/>
        <v>-0.26113461685349748</v>
      </c>
      <c r="U94" s="11">
        <f>'OddsRatio_working_3-way'!S94-'OddsRatio_working_3-way'!R94^2/3</f>
        <v>-0.83954779318399453</v>
      </c>
      <c r="V94" s="11">
        <f>'OddsRatio_working_3-way'!S94*'OddsRatio_working_3-way'!R94/3-2*'OddsRatio_working_3-way'!R94^3/27-'OddsRatio_working_3-way'!T94</f>
        <v>0.26113461685349748</v>
      </c>
      <c r="W94" s="11">
        <f>'OddsRatio_working_3-way'!V94^2+4*'OddsRatio_working_3-way'!U94^3/27</f>
        <v>-1.94749761528865E-2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0.14804244684558329</v>
      </c>
      <c r="Y94" s="11">
        <f>IF('OddsRatio_working_3-way'!W94&gt;=0,IF('OddsRatio_working_3-way'!V94+SQRT('OddsRatio_working_3-way'!W94)&gt;0,0,PI()),ACOS('OddsRatio_working_3-way'!V94/(2*'OddsRatio_working_3-way'!X94)))</f>
        <v>0.49079465458512939</v>
      </c>
      <c r="Z94" s="11">
        <f>'OddsRatio_working_3-way'!X94^(1/3)*COS('OddsRatio_working_3-way'!Y94/3)</f>
        <v>0.5219443043337052</v>
      </c>
      <c r="AA94" s="11">
        <f>'OddsRatio_working_3-way'!X94^(1/3)*COS(('OddsRatio_working_3-way'!Y94+2*PI())/3)</f>
        <v>-0.33558820725020611</v>
      </c>
      <c r="AB94" s="11">
        <f>'OddsRatio_working_3-way'!X94^(1/3)*COS(('OddsRatio_working_3-way'!Y94+4*PI())/3)</f>
        <v>-0.18635609708349898</v>
      </c>
      <c r="AC94" s="11">
        <f>'OddsRatio_working_3-way'!X94^(1/3)*SIN('OddsRatio_working_3-way'!Y94/3)</f>
        <v>8.6159198976484233E-2</v>
      </c>
      <c r="AD94" s="11">
        <f>'OddsRatio_working_3-way'!X94^(1/3)*SIN(('OddsRatio_working_3-way'!Y94+2*PI())/3)</f>
        <v>0.40893742742534289</v>
      </c>
      <c r="AE94" s="11">
        <f>'OddsRatio_working_3-way'!X94^(1/3)*SIN(('OddsRatio_working_3-way'!Y94+4*PI())/3)</f>
        <v>-0.49509662640182706</v>
      </c>
      <c r="AF94" s="11">
        <f>-'OddsRatio_working_3-way'!U94/(3*'OddsRatio_working_3-way'!X94^(1/3))*COS(('OddsRatio_working_3-way'!Y94)/3)</f>
        <v>0.5219443043337052</v>
      </c>
      <c r="AG94" s="11">
        <f>-'OddsRatio_working_3-way'!U94/(3*'OddsRatio_working_3-way'!X94^(1/3))*COS(('OddsRatio_working_3-way'!Y94+2*PI())/3)</f>
        <v>-0.33558820725020611</v>
      </c>
      <c r="AH94" s="11">
        <f>-'OddsRatio_working_3-way'!U94/(3*'OddsRatio_working_3-way'!X94^(1/3))*COS(('OddsRatio_working_3-way'!Y94+4*PI())/3)</f>
        <v>-0.18635609708349898</v>
      </c>
      <c r="AI94" s="11">
        <f>'OddsRatio_working_3-way'!U94/(3*'OddsRatio_working_3-way'!X94^(1/3))*SIN(('OddsRatio_working_3-way'!Y94)/3)</f>
        <v>-8.6159198976484233E-2</v>
      </c>
      <c r="AJ94" s="11">
        <f>'OddsRatio_working_3-way'!U94/(3*'OddsRatio_working_3-way'!X94^(1/3))*SIN(('OddsRatio_working_3-way'!Y94+2*PI())/3)</f>
        <v>-0.40893742742534289</v>
      </c>
      <c r="AK94" s="11">
        <f>'OddsRatio_working_3-way'!U94/(3*'OddsRatio_working_3-way'!X94^(1/3))*SIN(('OddsRatio_working_3-way'!Y94+4*PI())/3)</f>
        <v>0.49509662640182706</v>
      </c>
      <c r="AL94" s="11">
        <f>'OddsRatio_working_3-way'!Z94+'OddsRatio_working_3-way'!AF94</f>
        <v>1.0438886086674104</v>
      </c>
      <c r="AM94" s="11">
        <f>'OddsRatio_working_3-way'!AA94+'OddsRatio_working_3-way'!AG94</f>
        <v>-0.67117641450041221</v>
      </c>
      <c r="AN94" s="11">
        <f>'OddsRatio_working_3-way'!AB94+'OddsRatio_working_3-way'!AH94</f>
        <v>-0.37271219416699797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1.0438886086674104</v>
      </c>
      <c r="AS94" s="11">
        <f>IF(('OddsRatio_working_3-way'!X94=0),IF(Q94&gt;0,-Q94^(1/3),(-Q94)^(1/3)),'OddsRatio_working_3-way'!AM94-'OddsRatio_working_3-way'!R94/3)</f>
        <v>-0.67117641450041221</v>
      </c>
      <c r="AT94" s="11">
        <f>IF(('OddsRatio_working_3-way'!X94=0),IF(Q94&gt;0,-Q94^(1/3),(-Q94)^(1/3)),'OddsRatio_working_3-way'!AN94-'OddsRatio_working_3-way'!R94/3)</f>
        <v>-0.37271219416699797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1.98</v>
      </c>
      <c r="B95" s="4">
        <f>IF('True_Odds_Calculator_3-way'!B94="","",'True_Odds_Calculator_3-way'!B94)</f>
        <v>4</v>
      </c>
      <c r="C95" s="4">
        <f>IF('True_Odds_Calculator_3-way'!C94="","",'True_Odds_Calculator_3-way'!C94)</f>
        <v>3.64</v>
      </c>
      <c r="D95" s="9">
        <f t="shared" si="26"/>
        <v>0.49328007349934822</v>
      </c>
      <c r="E95" s="9">
        <f t="shared" si="27"/>
        <v>0.24127604537735056</v>
      </c>
      <c r="F95" s="9">
        <f t="shared" si="28"/>
        <v>0.26544388112330125</v>
      </c>
      <c r="G95" s="9">
        <f t="shared" si="29"/>
        <v>1.0482100884846393</v>
      </c>
      <c r="H95" s="9">
        <f t="shared" si="30"/>
        <v>2.0272458867149461</v>
      </c>
      <c r="I95" s="9">
        <f t="shared" si="31"/>
        <v>4.1446302654539178</v>
      </c>
      <c r="J95" s="9">
        <f t="shared" si="32"/>
        <v>3.7672746335994476</v>
      </c>
      <c r="K95" s="11">
        <f t="shared" si="33"/>
        <v>0.50505050505050508</v>
      </c>
      <c r="L95" s="11">
        <f t="shared" si="34"/>
        <v>0.25</v>
      </c>
      <c r="M95" s="11">
        <f t="shared" si="35"/>
        <v>0.27472527472527469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-0.26923076923076916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0.22963147963147967</v>
      </c>
      <c r="Q95" s="11">
        <f>2*'OddsRatio_working_3-way'!K95*'OddsRatio_working_3-way'!L95*'OddsRatio_working_3-way'!M95</f>
        <v>6.9375069375069376E-2</v>
      </c>
      <c r="R95" s="11">
        <f t="shared" si="36"/>
        <v>0</v>
      </c>
      <c r="S95" s="11">
        <f t="shared" si="37"/>
        <v>-0.85291692434549615</v>
      </c>
      <c r="T95" s="11">
        <f t="shared" si="38"/>
        <v>-0.25767882910740059</v>
      </c>
      <c r="U95" s="11">
        <f>'OddsRatio_working_3-way'!S95-'OddsRatio_working_3-way'!R95^2/3</f>
        <v>-0.85291692434549615</v>
      </c>
      <c r="V95" s="11">
        <f>'OddsRatio_working_3-way'!S95*'OddsRatio_working_3-way'!R95/3-2*'OddsRatio_working_3-way'!R95^3/27-'OddsRatio_working_3-way'!T95</f>
        <v>0.25767882910740059</v>
      </c>
      <c r="W95" s="11">
        <f>'OddsRatio_working_3-way'!V95^2+4*'OddsRatio_working_3-way'!U95^3/27</f>
        <v>-2.5522977308185146E-2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0.15159267485464634</v>
      </c>
      <c r="Y95" s="11">
        <f>IF('OddsRatio_working_3-way'!W95&gt;=0,IF('OddsRatio_working_3-way'!V95+SQRT('OddsRatio_working_3-way'!W95)&gt;0,0,PI()),ACOS('OddsRatio_working_3-way'!V95/(2*'OddsRatio_working_3-way'!X95)))</f>
        <v>0.55499081808148198</v>
      </c>
      <c r="Z95" s="11">
        <f>'OddsRatio_working_3-way'!X95^(1/3)*COS('OddsRatio_working_3-way'!Y95/3)</f>
        <v>0.52410504424231963</v>
      </c>
      <c r="AA95" s="11">
        <f>'OddsRatio_working_3-way'!X95^(1/3)*COS(('OddsRatio_working_3-way'!Y95+2*PI())/3)</f>
        <v>-0.34699166525429448</v>
      </c>
      <c r="AB95" s="11">
        <f>'OddsRatio_working_3-way'!X95^(1/3)*COS(('OddsRatio_working_3-way'!Y95+4*PI())/3)</f>
        <v>-0.17711337898802532</v>
      </c>
      <c r="AC95" s="11">
        <f>'OddsRatio_working_3-way'!X95^(1/3)*SIN('OddsRatio_working_3-way'!Y95/3)</f>
        <v>9.8079274305302874E-2</v>
      </c>
      <c r="AD95" s="11">
        <f>'OddsRatio_working_3-way'!X95^(1/3)*SIN(('OddsRatio_working_3-way'!Y95+2*PI())/3)</f>
        <v>0.4048486454127645</v>
      </c>
      <c r="AE95" s="11">
        <f>'OddsRatio_working_3-way'!X95^(1/3)*SIN(('OddsRatio_working_3-way'!Y95+4*PI())/3)</f>
        <v>-0.50292791971806738</v>
      </c>
      <c r="AF95" s="11">
        <f>-'OddsRatio_working_3-way'!U95/(3*'OddsRatio_working_3-way'!X95^(1/3))*COS(('OddsRatio_working_3-way'!Y95)/3)</f>
        <v>0.52410504424231974</v>
      </c>
      <c r="AG95" s="11">
        <f>-'OddsRatio_working_3-way'!U95/(3*'OddsRatio_working_3-way'!X95^(1/3))*COS(('OddsRatio_working_3-way'!Y95+2*PI())/3)</f>
        <v>-0.34699166525429459</v>
      </c>
      <c r="AH95" s="11">
        <f>-'OddsRatio_working_3-way'!U95/(3*'OddsRatio_working_3-way'!X95^(1/3))*COS(('OddsRatio_working_3-way'!Y95+4*PI())/3)</f>
        <v>-0.17711337898802534</v>
      </c>
      <c r="AI95" s="11">
        <f>'OddsRatio_working_3-way'!U95/(3*'OddsRatio_working_3-way'!X95^(1/3))*SIN(('OddsRatio_working_3-way'!Y95)/3)</f>
        <v>-9.8079274305302902E-2</v>
      </c>
      <c r="AJ95" s="11">
        <f>'OddsRatio_working_3-way'!U95/(3*'OddsRatio_working_3-way'!X95^(1/3))*SIN(('OddsRatio_working_3-way'!Y95+2*PI())/3)</f>
        <v>-0.40484864541276461</v>
      </c>
      <c r="AK95" s="11">
        <f>'OddsRatio_working_3-way'!U95/(3*'OddsRatio_working_3-way'!X95^(1/3))*SIN(('OddsRatio_working_3-way'!Y95+4*PI())/3)</f>
        <v>0.5029279197180675</v>
      </c>
      <c r="AL95" s="11">
        <f>'OddsRatio_working_3-way'!Z95+'OddsRatio_working_3-way'!AF95</f>
        <v>1.0482100884846393</v>
      </c>
      <c r="AM95" s="11">
        <f>'OddsRatio_working_3-way'!AA95+'OddsRatio_working_3-way'!AG95</f>
        <v>-0.69398333050858907</v>
      </c>
      <c r="AN95" s="11">
        <f>'OddsRatio_working_3-way'!AB95+'OddsRatio_working_3-way'!AH95</f>
        <v>-0.35422675797605063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1.0482100884846393</v>
      </c>
      <c r="AS95" s="11">
        <f>IF(('OddsRatio_working_3-way'!X95=0),IF(Q95&gt;0,-Q95^(1/3),(-Q95)^(1/3)),'OddsRatio_working_3-way'!AM95-'OddsRatio_working_3-way'!R95/3)</f>
        <v>-0.69398333050858907</v>
      </c>
      <c r="AT95" s="11">
        <f>IF(('OddsRatio_working_3-way'!X95=0),IF(Q95&gt;0,-Q95^(1/3),(-Q95)^(1/3)),'OddsRatio_working_3-way'!AN95-'OddsRatio_working_3-way'!R95/3)</f>
        <v>-0.35422675797605063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2.86</v>
      </c>
      <c r="B96" s="4">
        <f>IF('True_Odds_Calculator_3-way'!B95="","",'True_Odds_Calculator_3-way'!B95)</f>
        <v>3.7</v>
      </c>
      <c r="C96" s="4">
        <f>IF('True_Odds_Calculator_3-way'!C95="","",'True_Odds_Calculator_3-way'!C95)</f>
        <v>2.4500000000000002</v>
      </c>
      <c r="D96" s="9">
        <f t="shared" si="26"/>
        <v>0.34006335545398603</v>
      </c>
      <c r="E96" s="9">
        <f t="shared" si="27"/>
        <v>0.26198301172491523</v>
      </c>
      <c r="F96" s="9">
        <f t="shared" si="28"/>
        <v>0.39795363282109864</v>
      </c>
      <c r="G96" s="9">
        <f t="shared" si="29"/>
        <v>1.0433486640503153</v>
      </c>
      <c r="H96" s="9">
        <f t="shared" si="30"/>
        <v>2.9406285151335867</v>
      </c>
      <c r="I96" s="9">
        <f t="shared" si="31"/>
        <v>3.8170413929358515</v>
      </c>
      <c r="J96" s="9">
        <f t="shared" si="32"/>
        <v>2.5128555628729572</v>
      </c>
      <c r="K96" s="11">
        <f t="shared" si="33"/>
        <v>0.34965034965034969</v>
      </c>
      <c r="L96" s="11">
        <f t="shared" si="34"/>
        <v>0.27027027027027023</v>
      </c>
      <c r="M96" s="11">
        <f t="shared" si="35"/>
        <v>0.4081632653061224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-0.28087356658785223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0.23181451752880325</v>
      </c>
      <c r="Q96" s="11">
        <f>2*'OddsRatio_working_3-way'!K96*'OddsRatio_working_3-way'!L96*'OddsRatio_working_3-way'!M96</f>
        <v>7.7142934285791415E-2</v>
      </c>
      <c r="R96" s="11">
        <f t="shared" si="36"/>
        <v>0</v>
      </c>
      <c r="S96" s="11">
        <f t="shared" si="37"/>
        <v>-0.8253340474326758</v>
      </c>
      <c r="T96" s="11">
        <f t="shared" si="38"/>
        <v>-0.27465359315563248</v>
      </c>
      <c r="U96" s="11">
        <f>'OddsRatio_working_3-way'!S96-'OddsRatio_working_3-way'!R96^2/3</f>
        <v>-0.8253340474326758</v>
      </c>
      <c r="V96" s="11">
        <f>'OddsRatio_working_3-way'!S96*'OddsRatio_working_3-way'!R96/3-2*'OddsRatio_working_3-way'!R96^3/27-'OddsRatio_working_3-way'!T96</f>
        <v>0.27465359315563248</v>
      </c>
      <c r="W96" s="11">
        <f>'OddsRatio_working_3-way'!V96^2+4*'OddsRatio_working_3-way'!U96^3/27</f>
        <v>-7.8539940360923821E-3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0.14429881346479609</v>
      </c>
      <c r="Y96" s="11">
        <f>IF('OddsRatio_working_3-way'!W96&gt;=0,IF('OddsRatio_working_3-way'!V96+SQRT('OddsRatio_working_3-way'!W96)&gt;0,0,PI()),ACOS('OddsRatio_working_3-way'!V96/(2*'OddsRatio_working_3-way'!X96)))</f>
        <v>0.3121240009688877</v>
      </c>
      <c r="Z96" s="11">
        <f>'OddsRatio_working_3-way'!X96^(1/3)*COS('OddsRatio_working_3-way'!Y96/3)</f>
        <v>0.52167433202515767</v>
      </c>
      <c r="AA96" s="11">
        <f>'OddsRatio_working_3-way'!X96^(1/3)*COS(('OddsRatio_working_3-way'!Y96+2*PI())/3)</f>
        <v>-0.30801163302332629</v>
      </c>
      <c r="AB96" s="11">
        <f>'OddsRatio_working_3-way'!X96^(1/3)*COS(('OddsRatio_working_3-way'!Y96+4*PI())/3)</f>
        <v>-0.21366269900183152</v>
      </c>
      <c r="AC96" s="11">
        <f>'OddsRatio_working_3-way'!X96^(1/3)*SIN('OddsRatio_working_3-way'!Y96/3)</f>
        <v>5.4472382455064389E-2</v>
      </c>
      <c r="AD96" s="11">
        <f>'OddsRatio_working_3-way'!X96^(1/3)*SIN(('OddsRatio_working_3-way'!Y96+2*PI())/3)</f>
        <v>0.4245470328085324</v>
      </c>
      <c r="AE96" s="11">
        <f>'OddsRatio_working_3-way'!X96^(1/3)*SIN(('OddsRatio_working_3-way'!Y96+4*PI())/3)</f>
        <v>-0.47901941526359659</v>
      </c>
      <c r="AF96" s="11">
        <f>-'OddsRatio_working_3-way'!U96/(3*'OddsRatio_working_3-way'!X96^(1/3))*COS(('OddsRatio_working_3-way'!Y96)/3)</f>
        <v>0.52167433202515767</v>
      </c>
      <c r="AG96" s="11">
        <f>-'OddsRatio_working_3-way'!U96/(3*'OddsRatio_working_3-way'!X96^(1/3))*COS(('OddsRatio_working_3-way'!Y96+2*PI())/3)</f>
        <v>-0.30801163302332629</v>
      </c>
      <c r="AH96" s="11">
        <f>-'OddsRatio_working_3-way'!U96/(3*'OddsRatio_working_3-way'!X96^(1/3))*COS(('OddsRatio_working_3-way'!Y96+4*PI())/3)</f>
        <v>-0.21366269900183152</v>
      </c>
      <c r="AI96" s="11">
        <f>'OddsRatio_working_3-way'!U96/(3*'OddsRatio_working_3-way'!X96^(1/3))*SIN(('OddsRatio_working_3-way'!Y96)/3)</f>
        <v>-5.4472382455064389E-2</v>
      </c>
      <c r="AJ96" s="11">
        <f>'OddsRatio_working_3-way'!U96/(3*'OddsRatio_working_3-way'!X96^(1/3))*SIN(('OddsRatio_working_3-way'!Y96+2*PI())/3)</f>
        <v>-0.4245470328085324</v>
      </c>
      <c r="AK96" s="11">
        <f>'OddsRatio_working_3-way'!U96/(3*'OddsRatio_working_3-way'!X96^(1/3))*SIN(('OddsRatio_working_3-way'!Y96+4*PI())/3)</f>
        <v>0.47901941526359659</v>
      </c>
      <c r="AL96" s="11">
        <f>'OddsRatio_working_3-way'!Z96+'OddsRatio_working_3-way'!AF96</f>
        <v>1.0433486640503153</v>
      </c>
      <c r="AM96" s="11">
        <f>'OddsRatio_working_3-way'!AA96+'OddsRatio_working_3-way'!AG96</f>
        <v>-0.61602326604665258</v>
      </c>
      <c r="AN96" s="11">
        <f>'OddsRatio_working_3-way'!AB96+'OddsRatio_working_3-way'!AH96</f>
        <v>-0.42732539800366304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1.0433486640503153</v>
      </c>
      <c r="AS96" s="11">
        <f>IF(('OddsRatio_working_3-way'!X96=0),IF(Q96&gt;0,-Q96^(1/3),(-Q96)^(1/3)),'OddsRatio_working_3-way'!AM96-'OddsRatio_working_3-way'!R96/3)</f>
        <v>-0.61602326604665258</v>
      </c>
      <c r="AT96" s="11">
        <f>IF(('OddsRatio_working_3-way'!X96=0),IF(Q96&gt;0,-Q96^(1/3),(-Q96)^(1/3)),'OddsRatio_working_3-way'!AN96-'OddsRatio_working_3-way'!R96/3)</f>
        <v>-0.42732539800366304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1.69</v>
      </c>
      <c r="B97" s="4">
        <f>IF('True_Odds_Calculator_3-way'!B96="","",'True_Odds_Calculator_3-way'!B96)</f>
        <v>4.26</v>
      </c>
      <c r="C97" s="4">
        <f>IF('True_Odds_Calculator_3-way'!C96="","",'True_Odds_Calculator_3-way'!C96)</f>
        <v>4.84</v>
      </c>
      <c r="D97" s="9">
        <f t="shared" si="26"/>
        <v>0.57789438943322979</v>
      </c>
      <c r="E97" s="9">
        <f t="shared" si="27"/>
        <v>0.22467013926381854</v>
      </c>
      <c r="F97" s="9">
        <f t="shared" si="28"/>
        <v>0.19743547130295175</v>
      </c>
      <c r="G97" s="9">
        <f t="shared" si="29"/>
        <v>1.0585796866637562</v>
      </c>
      <c r="H97" s="9">
        <f t="shared" si="30"/>
        <v>1.7304199837979921</v>
      </c>
      <c r="I97" s="9">
        <f t="shared" si="31"/>
        <v>4.450969778523846</v>
      </c>
      <c r="J97" s="9">
        <f t="shared" si="32"/>
        <v>5.0649459967888228</v>
      </c>
      <c r="K97" s="11">
        <f t="shared" si="33"/>
        <v>0.59171597633136097</v>
      </c>
      <c r="L97" s="11">
        <f t="shared" si="34"/>
        <v>0.23474178403755869</v>
      </c>
      <c r="M97" s="11">
        <f t="shared" si="35"/>
        <v>0.20661157024793389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-0.24788842596387173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0.22356087066025015</v>
      </c>
      <c r="Q97" s="11">
        <f>2*'OddsRatio_working_3-way'!K97*'OddsRatio_working_3-way'!L97*'OddsRatio_working_3-way'!M97</f>
        <v>5.7396885920475003E-2</v>
      </c>
      <c r="R97" s="11">
        <f t="shared" si="36"/>
        <v>0</v>
      </c>
      <c r="S97" s="11">
        <f t="shared" si="37"/>
        <v>-0.90186086660146381</v>
      </c>
      <c r="T97" s="11">
        <f t="shared" si="38"/>
        <v>-0.23154322634183921</v>
      </c>
      <c r="U97" s="11">
        <f>'OddsRatio_working_3-way'!S97-'OddsRatio_working_3-way'!R97^2/3</f>
        <v>-0.90186086660146381</v>
      </c>
      <c r="V97" s="11">
        <f>'OddsRatio_working_3-way'!S97*'OddsRatio_working_3-way'!R97/3-2*'OddsRatio_working_3-way'!R97^3/27-'OddsRatio_working_3-way'!T97</f>
        <v>0.23154322634183921</v>
      </c>
      <c r="W97" s="11">
        <f>'OddsRatio_working_3-way'!V97^2+4*'OddsRatio_working_3-way'!U97^3/27</f>
        <v>-5.5059032396187278E-2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0.16482664989389265</v>
      </c>
      <c r="Y97" s="11">
        <f>IF('OddsRatio_working_3-way'!W97&gt;=0,IF('OddsRatio_working_3-way'!V97+SQRT('OddsRatio_working_3-way'!W97)&gt;0,0,PI()),ACOS('OddsRatio_working_3-way'!V97/(2*'OddsRatio_working_3-way'!X97)))</f>
        <v>0.79205497848414375</v>
      </c>
      <c r="Z97" s="11">
        <f>'OddsRatio_working_3-way'!X97^(1/3)*COS('OddsRatio_working_3-way'!Y97/3)</f>
        <v>0.52928984333187812</v>
      </c>
      <c r="AA97" s="11">
        <f>'OddsRatio_working_3-way'!X97^(1/3)*COS(('OddsRatio_working_3-way'!Y97+2*PI())/3)</f>
        <v>-0.38855784657554177</v>
      </c>
      <c r="AB97" s="11">
        <f>'OddsRatio_working_3-way'!X97^(1/3)*COS(('OddsRatio_working_3-way'!Y97+4*PI())/3)</f>
        <v>-0.14073199675633646</v>
      </c>
      <c r="AC97" s="11">
        <f>'OddsRatio_working_3-way'!X97^(1/3)*SIN('OddsRatio_working_3-way'!Y97/3)</f>
        <v>0.14308232110526603</v>
      </c>
      <c r="AD97" s="11">
        <f>'OddsRatio_working_3-way'!X97^(1/3)*SIN(('OddsRatio_working_3-way'!Y97+2*PI())/3)</f>
        <v>0.38683728973785902</v>
      </c>
      <c r="AE97" s="11">
        <f>'OddsRatio_working_3-way'!X97^(1/3)*SIN(('OddsRatio_working_3-way'!Y97+4*PI())/3)</f>
        <v>-0.529919610843125</v>
      </c>
      <c r="AF97" s="11">
        <f>-'OddsRatio_working_3-way'!U97/(3*'OddsRatio_working_3-way'!X97^(1/3))*COS(('OddsRatio_working_3-way'!Y97)/3)</f>
        <v>0.52928984333187812</v>
      </c>
      <c r="AG97" s="11">
        <f>-'OddsRatio_working_3-way'!U97/(3*'OddsRatio_working_3-way'!X97^(1/3))*COS(('OddsRatio_working_3-way'!Y97+2*PI())/3)</f>
        <v>-0.38855784657554177</v>
      </c>
      <c r="AH97" s="11">
        <f>-'OddsRatio_working_3-way'!U97/(3*'OddsRatio_working_3-way'!X97^(1/3))*COS(('OddsRatio_working_3-way'!Y97+4*PI())/3)</f>
        <v>-0.14073199675633646</v>
      </c>
      <c r="AI97" s="11">
        <f>'OddsRatio_working_3-way'!U97/(3*'OddsRatio_working_3-way'!X97^(1/3))*SIN(('OddsRatio_working_3-way'!Y97)/3)</f>
        <v>-0.14308232110526603</v>
      </c>
      <c r="AJ97" s="11">
        <f>'OddsRatio_working_3-way'!U97/(3*'OddsRatio_working_3-way'!X97^(1/3))*SIN(('OddsRatio_working_3-way'!Y97+2*PI())/3)</f>
        <v>-0.38683728973785902</v>
      </c>
      <c r="AK97" s="11">
        <f>'OddsRatio_working_3-way'!U97/(3*'OddsRatio_working_3-way'!X97^(1/3))*SIN(('OddsRatio_working_3-way'!Y97+4*PI())/3)</f>
        <v>0.529919610843125</v>
      </c>
      <c r="AL97" s="11">
        <f>'OddsRatio_working_3-way'!Z97+'OddsRatio_working_3-way'!AF97</f>
        <v>1.0585796866637562</v>
      </c>
      <c r="AM97" s="11">
        <f>'OddsRatio_working_3-way'!AA97+'OddsRatio_working_3-way'!AG97</f>
        <v>-0.77711569315108353</v>
      </c>
      <c r="AN97" s="11">
        <f>'OddsRatio_working_3-way'!AB97+'OddsRatio_working_3-way'!AH97</f>
        <v>-0.28146399351267293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1.0585796866637562</v>
      </c>
      <c r="AS97" s="11">
        <f>IF(('OddsRatio_working_3-way'!X97=0),IF(Q97&gt;0,-Q97^(1/3),(-Q97)^(1/3)),'OddsRatio_working_3-way'!AM97-'OddsRatio_working_3-way'!R97/3)</f>
        <v>-0.77711569315108353</v>
      </c>
      <c r="AT97" s="11">
        <f>IF(('OddsRatio_working_3-way'!X97=0),IF(Q97&gt;0,-Q97^(1/3),(-Q97)^(1/3)),'OddsRatio_working_3-way'!AN97-'OddsRatio_working_3-way'!R97/3)</f>
        <v>-0.28146399351267293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2.67</v>
      </c>
      <c r="B98" s="4">
        <f>IF('True_Odds_Calculator_3-way'!B97="","",'True_Odds_Calculator_3-way'!B97)</f>
        <v>3.72</v>
      </c>
      <c r="C98" s="4">
        <f>IF('True_Odds_Calculator_3-way'!C97="","",'True_Odds_Calculator_3-way'!C97)</f>
        <v>2.6</v>
      </c>
      <c r="D98" s="9">
        <f t="shared" si="26"/>
        <v>0.36470646101455634</v>
      </c>
      <c r="E98" s="9">
        <f t="shared" si="27"/>
        <v>0.26060959275279033</v>
      </c>
      <c r="F98" s="9">
        <f t="shared" si="28"/>
        <v>0.37468394623265333</v>
      </c>
      <c r="G98" s="9">
        <f t="shared" si="29"/>
        <v>1.0430725349570147</v>
      </c>
      <c r="H98" s="9">
        <f t="shared" si="30"/>
        <v>2.7419311333782144</v>
      </c>
      <c r="I98" s="9">
        <f t="shared" si="31"/>
        <v>3.8371572950830801</v>
      </c>
      <c r="J98" s="9">
        <f t="shared" si="32"/>
        <v>2.6689160559312244</v>
      </c>
      <c r="K98" s="11">
        <f t="shared" si="33"/>
        <v>0.37453183520599254</v>
      </c>
      <c r="L98" s="11">
        <f t="shared" si="34"/>
        <v>0.26881720430107525</v>
      </c>
      <c r="M98" s="11">
        <f t="shared" si="35"/>
        <v>0.38461538461538458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-0.28143480698754353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0.23195261506243742</v>
      </c>
      <c r="Q98" s="11">
        <f>2*'OddsRatio_working_3-way'!K98*'OddsRatio_working_3-way'!L98*'OddsRatio_working_3-way'!M98</f>
        <v>7.7446616047558411E-2</v>
      </c>
      <c r="R98" s="11">
        <f t="shared" si="36"/>
        <v>0</v>
      </c>
      <c r="S98" s="11">
        <f t="shared" si="37"/>
        <v>-0.82417884818598075</v>
      </c>
      <c r="T98" s="11">
        <f t="shared" si="38"/>
        <v>-0.27518492426910879</v>
      </c>
      <c r="U98" s="11">
        <f>'OddsRatio_working_3-way'!S98-'OddsRatio_working_3-way'!R98^2/3</f>
        <v>-0.82417884818598075</v>
      </c>
      <c r="V98" s="11">
        <f>'OddsRatio_working_3-way'!S98*'OddsRatio_working_3-way'!R98/3-2*'OddsRatio_working_3-way'!R98^3/27-'OddsRatio_working_3-way'!T98</f>
        <v>0.27518492426910879</v>
      </c>
      <c r="W98" s="11">
        <f>'OddsRatio_working_3-way'!V98^2+4*'OddsRatio_working_3-way'!U98^3/27</f>
        <v>-7.2126061890124826E-3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0.14399596238610965</v>
      </c>
      <c r="Y98" s="11">
        <f>IF('OddsRatio_working_3-way'!W98&gt;=0,IF('OddsRatio_working_3-way'!V98+SQRT('OddsRatio_working_3-way'!W98)&gt;0,0,PI()),ACOS('OddsRatio_working_3-way'!V98/(2*'OddsRatio_working_3-way'!X98)))</f>
        <v>0.29934448644647693</v>
      </c>
      <c r="Z98" s="11">
        <f>'OddsRatio_working_3-way'!X98^(1/3)*COS('OddsRatio_working_3-way'!Y98/3)</f>
        <v>0.52153626747850734</v>
      </c>
      <c r="AA98" s="11">
        <f>'OddsRatio_working_3-way'!X98^(1/3)*COS(('OddsRatio_working_3-way'!Y98+2*PI())/3)</f>
        <v>-0.30598597673220645</v>
      </c>
      <c r="AB98" s="11">
        <f>'OddsRatio_working_3-way'!X98^(1/3)*COS(('OddsRatio_working_3-way'!Y98+4*PI())/3)</f>
        <v>-0.21555029074630097</v>
      </c>
      <c r="AC98" s="11">
        <f>'OddsRatio_working_3-way'!X98^(1/3)*SIN('OddsRatio_working_3-way'!Y98/3)</f>
        <v>5.2213067648310948E-2</v>
      </c>
      <c r="AD98" s="11">
        <f>'OddsRatio_working_3-way'!X98^(1/3)*SIN(('OddsRatio_working_3-way'!Y98+2*PI())/3)</f>
        <v>0.4255571228071478</v>
      </c>
      <c r="AE98" s="11">
        <f>'OddsRatio_working_3-way'!X98^(1/3)*SIN(('OddsRatio_working_3-way'!Y98+4*PI())/3)</f>
        <v>-0.47777019045545877</v>
      </c>
      <c r="AF98" s="11">
        <f>-'OddsRatio_working_3-way'!U98/(3*'OddsRatio_working_3-way'!X98^(1/3))*COS(('OddsRatio_working_3-way'!Y98)/3)</f>
        <v>0.52153626747850734</v>
      </c>
      <c r="AG98" s="11">
        <f>-'OddsRatio_working_3-way'!U98/(3*'OddsRatio_working_3-way'!X98^(1/3))*COS(('OddsRatio_working_3-way'!Y98+2*PI())/3)</f>
        <v>-0.30598597673220645</v>
      </c>
      <c r="AH98" s="11">
        <f>-'OddsRatio_working_3-way'!U98/(3*'OddsRatio_working_3-way'!X98^(1/3))*COS(('OddsRatio_working_3-way'!Y98+4*PI())/3)</f>
        <v>-0.21555029074630097</v>
      </c>
      <c r="AI98" s="11">
        <f>'OddsRatio_working_3-way'!U98/(3*'OddsRatio_working_3-way'!X98^(1/3))*SIN(('OddsRatio_working_3-way'!Y98)/3)</f>
        <v>-5.2213067648310948E-2</v>
      </c>
      <c r="AJ98" s="11">
        <f>'OddsRatio_working_3-way'!U98/(3*'OddsRatio_working_3-way'!X98^(1/3))*SIN(('OddsRatio_working_3-way'!Y98+2*PI())/3)</f>
        <v>-0.4255571228071478</v>
      </c>
      <c r="AK98" s="11">
        <f>'OddsRatio_working_3-way'!U98/(3*'OddsRatio_working_3-way'!X98^(1/3))*SIN(('OddsRatio_working_3-way'!Y98+4*PI())/3)</f>
        <v>0.47777019045545877</v>
      </c>
      <c r="AL98" s="11">
        <f>'OddsRatio_working_3-way'!Z98+'OddsRatio_working_3-way'!AF98</f>
        <v>1.0430725349570147</v>
      </c>
      <c r="AM98" s="11">
        <f>'OddsRatio_working_3-way'!AA98+'OddsRatio_working_3-way'!AG98</f>
        <v>-0.61197195346441291</v>
      </c>
      <c r="AN98" s="11">
        <f>'OddsRatio_working_3-way'!AB98+'OddsRatio_working_3-way'!AH98</f>
        <v>-0.43110058149260194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1.0430725349570147</v>
      </c>
      <c r="AS98" s="11">
        <f>IF(('OddsRatio_working_3-way'!X98=0),IF(Q98&gt;0,-Q98^(1/3),(-Q98)^(1/3)),'OddsRatio_working_3-way'!AM98-'OddsRatio_working_3-way'!R98/3)</f>
        <v>-0.61197195346441291</v>
      </c>
      <c r="AT98" s="11">
        <f>IF(('OddsRatio_working_3-way'!X98=0),IF(Q98&gt;0,-Q98^(1/3),(-Q98)^(1/3)),'OddsRatio_working_3-way'!AN98-'OddsRatio_working_3-way'!R98/3)</f>
        <v>-0.43110058149260194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1.81</v>
      </c>
      <c r="B99" s="4">
        <f>IF('True_Odds_Calculator_3-way'!B98="","",'True_Odds_Calculator_3-way'!B98)</f>
        <v>4.26</v>
      </c>
      <c r="C99" s="4">
        <f>IF('True_Odds_Calculator_3-way'!C98="","",'True_Odds_Calculator_3-way'!C98)</f>
        <v>4.13</v>
      </c>
      <c r="D99" s="9">
        <f t="shared" si="26"/>
        <v>0.54048689064461608</v>
      </c>
      <c r="E99" s="9">
        <f t="shared" si="27"/>
        <v>0.22615599321299484</v>
      </c>
      <c r="F99" s="9">
        <f t="shared" si="28"/>
        <v>0.2333571161423891</v>
      </c>
      <c r="G99" s="9">
        <f t="shared" si="29"/>
        <v>1.0496094259197517</v>
      </c>
      <c r="H99" s="9">
        <f t="shared" si="30"/>
        <v>1.8501836349949985</v>
      </c>
      <c r="I99" s="9">
        <f t="shared" si="31"/>
        <v>4.421726728498391</v>
      </c>
      <c r="J99" s="9">
        <f t="shared" si="32"/>
        <v>4.2852775031288237</v>
      </c>
      <c r="K99" s="11">
        <f t="shared" si="33"/>
        <v>0.5524861878453039</v>
      </c>
      <c r="L99" s="11">
        <f t="shared" si="34"/>
        <v>0.23474178403755869</v>
      </c>
      <c r="M99" s="11">
        <f t="shared" si="35"/>
        <v>0.24213075060532688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-0.25954264777729008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0.22609672455559277</v>
      </c>
      <c r="Q99" s="11">
        <f>2*'OddsRatio_working_3-way'!K99*'OddsRatio_working_3-way'!L99*'OddsRatio_working_3-way'!M99</f>
        <v>6.2804645709886878E-2</v>
      </c>
      <c r="R99" s="11">
        <f t="shared" si="36"/>
        <v>0</v>
      </c>
      <c r="S99" s="11">
        <f t="shared" si="37"/>
        <v>-0.87113515444137413</v>
      </c>
      <c r="T99" s="11">
        <f t="shared" si="38"/>
        <v>-0.24198198734482615</v>
      </c>
      <c r="U99" s="11">
        <f>'OddsRatio_working_3-way'!S99-'OddsRatio_working_3-way'!R99^2/3</f>
        <v>-0.87113515444137413</v>
      </c>
      <c r="V99" s="11">
        <f>'OddsRatio_working_3-way'!S99*'OddsRatio_working_3-way'!R99/3-2*'OddsRatio_working_3-way'!R99^3/27-'OddsRatio_working_3-way'!T99</f>
        <v>0.24198198734482615</v>
      </c>
      <c r="W99" s="11">
        <f>'OddsRatio_working_3-way'!V99^2+4*'OddsRatio_working_3-way'!U99^3/27</f>
        <v>-3.9383082220661961E-2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0.15647552877368204</v>
      </c>
      <c r="Y99" s="11">
        <f>IF('OddsRatio_working_3-way'!W99&gt;=0,IF('OddsRatio_working_3-way'!V99+SQRT('OddsRatio_working_3-way'!W99)&gt;0,0,PI()),ACOS('OddsRatio_working_3-way'!V99/(2*'OddsRatio_working_3-way'!X99)))</f>
        <v>0.68688308621294203</v>
      </c>
      <c r="Z99" s="11">
        <f>'OddsRatio_working_3-way'!X99^(1/3)*COS('OddsRatio_working_3-way'!Y99/3)</f>
        <v>0.52480471295987585</v>
      </c>
      <c r="AA99" s="11">
        <f>'OddsRatio_working_3-way'!X99^(1/3)*COS(('OddsRatio_working_3-way'!Y99+2*PI())/3)</f>
        <v>-0.36832118649457807</v>
      </c>
      <c r="AB99" s="11">
        <f>'OddsRatio_working_3-way'!X99^(1/3)*COS(('OddsRatio_working_3-way'!Y99+4*PI())/3)</f>
        <v>-0.15648352646529792</v>
      </c>
      <c r="AC99" s="11">
        <f>'OddsRatio_working_3-way'!X99^(1/3)*SIN('OddsRatio_working_3-way'!Y99/3)</f>
        <v>0.12230453004240527</v>
      </c>
      <c r="AD99" s="11">
        <f>'OddsRatio_working_3-way'!X99^(1/3)*SIN(('OddsRatio_working_3-way'!Y99+2*PI())/3)</f>
        <v>0.3933419484278502</v>
      </c>
      <c r="AE99" s="11">
        <f>'OddsRatio_working_3-way'!X99^(1/3)*SIN(('OddsRatio_working_3-way'!Y99+4*PI())/3)</f>
        <v>-0.51564647847025558</v>
      </c>
      <c r="AF99" s="11">
        <f>-'OddsRatio_working_3-way'!U99/(3*'OddsRatio_working_3-way'!X99^(1/3))*COS(('OddsRatio_working_3-way'!Y99)/3)</f>
        <v>0.52480471295987585</v>
      </c>
      <c r="AG99" s="11">
        <f>-'OddsRatio_working_3-way'!U99/(3*'OddsRatio_working_3-way'!X99^(1/3))*COS(('OddsRatio_working_3-way'!Y99+2*PI())/3)</f>
        <v>-0.36832118649457807</v>
      </c>
      <c r="AH99" s="11">
        <f>-'OddsRatio_working_3-way'!U99/(3*'OddsRatio_working_3-way'!X99^(1/3))*COS(('OddsRatio_working_3-way'!Y99+4*PI())/3)</f>
        <v>-0.15648352646529792</v>
      </c>
      <c r="AI99" s="11">
        <f>'OddsRatio_working_3-way'!U99/(3*'OddsRatio_working_3-way'!X99^(1/3))*SIN(('OddsRatio_working_3-way'!Y99)/3)</f>
        <v>-0.12230453004240527</v>
      </c>
      <c r="AJ99" s="11">
        <f>'OddsRatio_working_3-way'!U99/(3*'OddsRatio_working_3-way'!X99^(1/3))*SIN(('OddsRatio_working_3-way'!Y99+2*PI())/3)</f>
        <v>-0.3933419484278502</v>
      </c>
      <c r="AK99" s="11">
        <f>'OddsRatio_working_3-way'!U99/(3*'OddsRatio_working_3-way'!X99^(1/3))*SIN(('OddsRatio_working_3-way'!Y99+4*PI())/3)</f>
        <v>0.51564647847025558</v>
      </c>
      <c r="AL99" s="11">
        <f>'OddsRatio_working_3-way'!Z99+'OddsRatio_working_3-way'!AF99</f>
        <v>1.0496094259197517</v>
      </c>
      <c r="AM99" s="11">
        <f>'OddsRatio_working_3-way'!AA99+'OddsRatio_working_3-way'!AG99</f>
        <v>-0.73664237298915614</v>
      </c>
      <c r="AN99" s="11">
        <f>'OddsRatio_working_3-way'!AB99+'OddsRatio_working_3-way'!AH99</f>
        <v>-0.31296705293059585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1.0496094259197517</v>
      </c>
      <c r="AS99" s="11">
        <f>IF(('OddsRatio_working_3-way'!X99=0),IF(Q99&gt;0,-Q99^(1/3),(-Q99)^(1/3)),'OddsRatio_working_3-way'!AM99-'OddsRatio_working_3-way'!R99/3)</f>
        <v>-0.73664237298915614</v>
      </c>
      <c r="AT99" s="11">
        <f>IF(('OddsRatio_working_3-way'!X99=0),IF(Q99&gt;0,-Q99^(1/3),(-Q99)^(1/3)),'OddsRatio_working_3-way'!AN99-'OddsRatio_working_3-way'!R99/3)</f>
        <v>-0.31296705293059585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2.39</v>
      </c>
      <c r="B100" s="4">
        <f>IF('True_Odds_Calculator_3-way'!B99="","",'True_Odds_Calculator_3-way'!B99)</f>
        <v>3.75</v>
      </c>
      <c r="C100" s="4">
        <f>IF('True_Odds_Calculator_3-way'!C99="","",'True_Odds_Calculator_3-way'!C99)</f>
        <v>2.91</v>
      </c>
      <c r="D100" s="9">
        <f t="shared" si="26"/>
        <v>0.40786025051051056</v>
      </c>
      <c r="E100" s="9">
        <f t="shared" si="27"/>
        <v>0.25824404430092535</v>
      </c>
      <c r="F100" s="9">
        <f t="shared" si="28"/>
        <v>0.33389570518856404</v>
      </c>
      <c r="G100" s="9">
        <f t="shared" si="29"/>
        <v>1.0444749623023954</v>
      </c>
      <c r="H100" s="9">
        <f t="shared" si="30"/>
        <v>2.45182019760033</v>
      </c>
      <c r="I100" s="9">
        <f t="shared" si="31"/>
        <v>3.8723061463315878</v>
      </c>
      <c r="J100" s="9">
        <f t="shared" si="32"/>
        <v>2.9949471779975747</v>
      </c>
      <c r="K100" s="11">
        <f t="shared" si="33"/>
        <v>0.41841004184100417</v>
      </c>
      <c r="L100" s="11">
        <f t="shared" si="34"/>
        <v>0.26666666666666666</v>
      </c>
      <c r="M100" s="11">
        <f t="shared" si="35"/>
        <v>0.3436426116838488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-0.27993596840596791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0.23197074484655905</v>
      </c>
      <c r="Q100" s="11">
        <f>2*'OddsRatio_working_3-way'!K100*'OddsRatio_working_3-way'!L100*'OddsRatio_working_3-way'!M100</f>
        <v>7.6684543750928605E-2</v>
      </c>
      <c r="R100" s="11">
        <f t="shared" si="36"/>
        <v>0</v>
      </c>
      <c r="S100" s="11">
        <f t="shared" si="37"/>
        <v>-0.82865644657049264</v>
      </c>
      <c r="T100" s="11">
        <f t="shared" si="38"/>
        <v>-0.27393601539520412</v>
      </c>
      <c r="U100" s="11">
        <f>'OddsRatio_working_3-way'!S100-'OddsRatio_working_3-way'!R100^2/3</f>
        <v>-0.82865644657049264</v>
      </c>
      <c r="V100" s="11">
        <f>'OddsRatio_working_3-way'!S100*'OddsRatio_working_3-way'!R100/3-2*'OddsRatio_working_3-way'!R100^3/27-'OddsRatio_working_3-way'!T100</f>
        <v>0.27393601539520412</v>
      </c>
      <c r="W100" s="11">
        <f>'OddsRatio_working_3-way'!V100^2+4*'OddsRatio_working_3-way'!U100^3/27</f>
        <v>-9.2575439864543974E-3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0.14517100650358519</v>
      </c>
      <c r="Y100" s="11">
        <f>IF('OddsRatio_working_3-way'!W100&gt;=0,IF('OddsRatio_working_3-way'!V100+SQRT('OddsRatio_working_3-way'!W100)&gt;0,0,PI()),ACOS('OddsRatio_working_3-way'!V100/(2*'OddsRatio_working_3-way'!X100)))</f>
        <v>0.33777531767923885</v>
      </c>
      <c r="Z100" s="11">
        <f>'OddsRatio_working_3-way'!X100^(1/3)*COS('OddsRatio_working_3-way'!Y100/3)</f>
        <v>0.52223748115119772</v>
      </c>
      <c r="AA100" s="11">
        <f>'OddsRatio_working_3-way'!X100^(1/3)*COS(('OddsRatio_working_3-way'!Y100+2*PI())/3)</f>
        <v>-0.31225700025719599</v>
      </c>
      <c r="AB100" s="11">
        <f>'OddsRatio_working_3-way'!X100^(1/3)*COS(('OddsRatio_working_3-way'!Y100+4*PI())/3)</f>
        <v>-0.20998048089400206</v>
      </c>
      <c r="AC100" s="11">
        <f>'OddsRatio_working_3-way'!X100^(1/3)*SIN('OddsRatio_working_3-way'!Y100/3)</f>
        <v>5.9049375986118167E-2</v>
      </c>
      <c r="AD100" s="11">
        <f>'OddsRatio_working_3-way'!X100^(1/3)*SIN(('OddsRatio_working_3-way'!Y100+2*PI())/3)</f>
        <v>0.42274623749227508</v>
      </c>
      <c r="AE100" s="11">
        <f>'OddsRatio_working_3-way'!X100^(1/3)*SIN(('OddsRatio_working_3-way'!Y100+4*PI())/3)</f>
        <v>-0.48179561347839306</v>
      </c>
      <c r="AF100" s="11">
        <f>-'OddsRatio_working_3-way'!U100/(3*'OddsRatio_working_3-way'!X100^(1/3))*COS(('OddsRatio_working_3-way'!Y100)/3)</f>
        <v>0.52223748115119772</v>
      </c>
      <c r="AG100" s="11">
        <f>-'OddsRatio_working_3-way'!U100/(3*'OddsRatio_working_3-way'!X100^(1/3))*COS(('OddsRatio_working_3-way'!Y100+2*PI())/3)</f>
        <v>-0.31225700025719599</v>
      </c>
      <c r="AH100" s="11">
        <f>-'OddsRatio_working_3-way'!U100/(3*'OddsRatio_working_3-way'!X100^(1/3))*COS(('OddsRatio_working_3-way'!Y100+4*PI())/3)</f>
        <v>-0.20998048089400206</v>
      </c>
      <c r="AI100" s="11">
        <f>'OddsRatio_working_3-way'!U100/(3*'OddsRatio_working_3-way'!X100^(1/3))*SIN(('OddsRatio_working_3-way'!Y100)/3)</f>
        <v>-5.9049375986118167E-2</v>
      </c>
      <c r="AJ100" s="11">
        <f>'OddsRatio_working_3-way'!U100/(3*'OddsRatio_working_3-way'!X100^(1/3))*SIN(('OddsRatio_working_3-way'!Y100+2*PI())/3)</f>
        <v>-0.42274623749227508</v>
      </c>
      <c r="AK100" s="11">
        <f>'OddsRatio_working_3-way'!U100/(3*'OddsRatio_working_3-way'!X100^(1/3))*SIN(('OddsRatio_working_3-way'!Y100+4*PI())/3)</f>
        <v>0.48179561347839306</v>
      </c>
      <c r="AL100" s="11">
        <f>'OddsRatio_working_3-way'!Z100+'OddsRatio_working_3-way'!AF100</f>
        <v>1.0444749623023954</v>
      </c>
      <c r="AM100" s="11">
        <f>'OddsRatio_working_3-way'!AA100+'OddsRatio_working_3-way'!AG100</f>
        <v>-0.62451400051439199</v>
      </c>
      <c r="AN100" s="11">
        <f>'OddsRatio_working_3-way'!AB100+'OddsRatio_working_3-way'!AH100</f>
        <v>-0.41996096178800413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1.0444749623023954</v>
      </c>
      <c r="AS100" s="11">
        <f>IF(('OddsRatio_working_3-way'!X100=0),IF(Q100&gt;0,-Q100^(1/3),(-Q100)^(1/3)),'OddsRatio_working_3-way'!AM100-'OddsRatio_working_3-way'!R100/3)</f>
        <v>-0.62451400051439199</v>
      </c>
      <c r="AT100" s="11">
        <f>IF(('OddsRatio_working_3-way'!X100=0),IF(Q100&gt;0,-Q100^(1/3),(-Q100)^(1/3)),'OddsRatio_working_3-way'!AN100-'OddsRatio_working_3-way'!R100/3)</f>
        <v>-0.41996096178800413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3.25</v>
      </c>
      <c r="B101" s="4">
        <f>IF('True_Odds_Calculator_3-way'!B100="","",'True_Odds_Calculator_3-way'!B100)</f>
        <v>3.06</v>
      </c>
      <c r="C101" s="4">
        <f>IF('True_Odds_Calculator_3-way'!C100="","",'True_Odds_Calculator_3-way'!C100)</f>
        <v>2.44</v>
      </c>
      <c r="D101" s="9">
        <f t="shared" si="26"/>
        <v>0.29374097486733486</v>
      </c>
      <c r="E101" s="9">
        <f t="shared" si="27"/>
        <v>0.31237065150950377</v>
      </c>
      <c r="F101" s="9">
        <f t="shared" si="28"/>
        <v>0.39388837362316148</v>
      </c>
      <c r="G101" s="9">
        <f t="shared" si="29"/>
        <v>1.0686044063165816</v>
      </c>
      <c r="H101" s="9">
        <f t="shared" si="30"/>
        <v>3.4043599142123084</v>
      </c>
      <c r="I101" s="9">
        <f t="shared" si="31"/>
        <v>3.2013250770121577</v>
      </c>
      <c r="J101" s="9">
        <f t="shared" si="32"/>
        <v>2.5387903450958773</v>
      </c>
      <c r="K101" s="11">
        <f t="shared" si="33"/>
        <v>0.30769230769230771</v>
      </c>
      <c r="L101" s="11">
        <f t="shared" si="34"/>
        <v>0.32679738562091504</v>
      </c>
      <c r="M101" s="11">
        <f t="shared" si="35"/>
        <v>0.4098360655737705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-0.27505377939322007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0.23695901227241628</v>
      </c>
      <c r="Q101" s="11">
        <f>2*'OddsRatio_working_3-way'!K101*'OddsRatio_working_3-way'!L101*'OddsRatio_working_3-way'!M101</f>
        <v>8.2420526007796993E-2</v>
      </c>
      <c r="R101" s="11">
        <f t="shared" si="36"/>
        <v>0</v>
      </c>
      <c r="S101" s="11">
        <f t="shared" si="37"/>
        <v>-0.86150065923528696</v>
      </c>
      <c r="T101" s="11">
        <f t="shared" si="38"/>
        <v>-0.29965240321227382</v>
      </c>
      <c r="U101" s="11">
        <f>'OddsRatio_working_3-way'!S101-'OddsRatio_working_3-way'!R101^2/3</f>
        <v>-0.86150065923528696</v>
      </c>
      <c r="V101" s="11">
        <f>'OddsRatio_working_3-way'!S101*'OddsRatio_working_3-way'!R101/3-2*'OddsRatio_working_3-way'!R101^3/27-'OddsRatio_working_3-way'!T101</f>
        <v>0.29965240321227382</v>
      </c>
      <c r="W101" s="11">
        <f>'OddsRatio_working_3-way'!V101^2+4*'OddsRatio_working_3-way'!U101^3/27</f>
        <v>-4.9331003890064895E-3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0.15388686033893345</v>
      </c>
      <c r="Y101" s="11">
        <f>IF('OddsRatio_working_3-way'!W101&gt;=0,IF('OddsRatio_working_3-way'!V101+SQRT('OddsRatio_working_3-way'!W101)&gt;0,0,PI()),ACOS('OddsRatio_working_3-way'!V101/(2*'OddsRatio_working_3-way'!X101)))</f>
        <v>0.23023540880443538</v>
      </c>
      <c r="Z101" s="11">
        <f>'OddsRatio_working_3-way'!X101^(1/3)*COS('OddsRatio_working_3-way'!Y101/3)</f>
        <v>0.53430220315829091</v>
      </c>
      <c r="AA101" s="11">
        <f>'OddsRatio_working_3-way'!X101^(1/3)*COS(('OddsRatio_working_3-way'!Y101+2*PI())/3)</f>
        <v>-0.3027324391589658</v>
      </c>
      <c r="AB101" s="11">
        <f>'OddsRatio_working_3-way'!X101^(1/3)*COS(('OddsRatio_working_3-way'!Y101+4*PI())/3)</f>
        <v>-0.23156976399932486</v>
      </c>
      <c r="AC101" s="11">
        <f>'OddsRatio_working_3-way'!X101^(1/3)*SIN('OddsRatio_working_3-way'!Y101/3)</f>
        <v>4.1085789659672557E-2</v>
      </c>
      <c r="AD101" s="11">
        <f>'OddsRatio_working_3-way'!X101^(1/3)*SIN(('OddsRatio_working_3-way'!Y101+2*PI())/3)</f>
        <v>0.44217638640323786</v>
      </c>
      <c r="AE101" s="11">
        <f>'OddsRatio_working_3-way'!X101^(1/3)*SIN(('OddsRatio_working_3-way'!Y101+4*PI())/3)</f>
        <v>-0.48326217606291044</v>
      </c>
      <c r="AF101" s="11">
        <f>-'OddsRatio_working_3-way'!U101/(3*'OddsRatio_working_3-way'!X101^(1/3))*COS(('OddsRatio_working_3-way'!Y101)/3)</f>
        <v>0.53430220315829069</v>
      </c>
      <c r="AG101" s="11">
        <f>-'OddsRatio_working_3-way'!U101/(3*'OddsRatio_working_3-way'!X101^(1/3))*COS(('OddsRatio_working_3-way'!Y101+2*PI())/3)</f>
        <v>-0.30273243915896569</v>
      </c>
      <c r="AH101" s="11">
        <f>-'OddsRatio_working_3-way'!U101/(3*'OddsRatio_working_3-way'!X101^(1/3))*COS(('OddsRatio_working_3-way'!Y101+4*PI())/3)</f>
        <v>-0.23156976399932477</v>
      </c>
      <c r="AI101" s="11">
        <f>'OddsRatio_working_3-way'!U101/(3*'OddsRatio_working_3-way'!X101^(1/3))*SIN(('OddsRatio_working_3-way'!Y101)/3)</f>
        <v>-4.1085789659672543E-2</v>
      </c>
      <c r="AJ101" s="11">
        <f>'OddsRatio_working_3-way'!U101/(3*'OddsRatio_working_3-way'!X101^(1/3))*SIN(('OddsRatio_working_3-way'!Y101+2*PI())/3)</f>
        <v>-0.4421763864032377</v>
      </c>
      <c r="AK101" s="11">
        <f>'OddsRatio_working_3-way'!U101/(3*'OddsRatio_working_3-way'!X101^(1/3))*SIN(('OddsRatio_working_3-way'!Y101+4*PI())/3)</f>
        <v>0.48326217606291022</v>
      </c>
      <c r="AL101" s="11">
        <f>'OddsRatio_working_3-way'!Z101+'OddsRatio_working_3-way'!AF101</f>
        <v>1.0686044063165816</v>
      </c>
      <c r="AM101" s="11">
        <f>'OddsRatio_working_3-way'!AA101+'OddsRatio_working_3-way'!AG101</f>
        <v>-0.6054648783179315</v>
      </c>
      <c r="AN101" s="11">
        <f>'OddsRatio_working_3-way'!AB101+'OddsRatio_working_3-way'!AH101</f>
        <v>-0.46313952799864966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1.0686044063165816</v>
      </c>
      <c r="AS101" s="11">
        <f>IF(('OddsRatio_working_3-way'!X101=0),IF(Q101&gt;0,-Q101^(1/3),(-Q101)^(1/3)),'OddsRatio_working_3-way'!AM101-'OddsRatio_working_3-way'!R101/3)</f>
        <v>-0.6054648783179315</v>
      </c>
      <c r="AT101" s="11">
        <f>IF(('OddsRatio_working_3-way'!X101=0),IF(Q101&gt;0,-Q101^(1/3),(-Q101)^(1/3)),'OddsRatio_working_3-way'!AN101-'OddsRatio_working_3-way'!R101/3)</f>
        <v>-0.46313952799864966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</v>
      </c>
      <c r="B102" s="4">
        <f>IF('True_Odds_Calculator_3-way'!B101="","",'True_Odds_Calculator_3-way'!B101)</f>
        <v>3.42</v>
      </c>
      <c r="C102" s="4">
        <f>IF('True_Odds_Calculator_3-way'!C101="","",'True_Odds_Calculator_3-way'!C101)</f>
        <v>3.96</v>
      </c>
      <c r="D102" s="9">
        <f t="shared" si="26"/>
        <v>0.48243710856277899</v>
      </c>
      <c r="E102" s="9">
        <f t="shared" si="27"/>
        <v>0.27807146160018642</v>
      </c>
      <c r="F102" s="9">
        <f t="shared" si="28"/>
        <v>0.23949142983703464</v>
      </c>
      <c r="G102" s="9">
        <f t="shared" si="29"/>
        <v>1.0728090402893855</v>
      </c>
      <c r="H102" s="9">
        <f t="shared" si="30"/>
        <v>2.0728090402893855</v>
      </c>
      <c r="I102" s="9">
        <f t="shared" si="31"/>
        <v>3.5961978775003125</v>
      </c>
      <c r="J102" s="9">
        <f t="shared" si="32"/>
        <v>4.1755147592565809</v>
      </c>
      <c r="K102" s="11">
        <f t="shared" si="33"/>
        <v>0.5</v>
      </c>
      <c r="L102" s="11">
        <f t="shared" si="34"/>
        <v>0.29239766081871343</v>
      </c>
      <c r="M102" s="11">
        <f t="shared" si="35"/>
        <v>0.25252525252525254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-0.26445743989603643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0.23554256010396363</v>
      </c>
      <c r="Q102" s="11">
        <f>2*'OddsRatio_working_3-way'!K102*'OddsRatio_working_3-way'!L102*'OddsRatio_working_3-way'!M102</f>
        <v>7.3837793136038748E-2</v>
      </c>
      <c r="R102" s="11">
        <f t="shared" si="36"/>
        <v>0</v>
      </c>
      <c r="S102" s="11">
        <f t="shared" si="37"/>
        <v>-0.89066339066339062</v>
      </c>
      <c r="T102" s="11">
        <f t="shared" si="38"/>
        <v>-0.27920482465937008</v>
      </c>
      <c r="U102" s="11">
        <f>'OddsRatio_working_3-way'!S102-'OddsRatio_working_3-way'!R102^2/3</f>
        <v>-0.89066339066339062</v>
      </c>
      <c r="V102" s="11">
        <f>'OddsRatio_working_3-way'!S102*'OddsRatio_working_3-way'!R102/3-2*'OddsRatio_working_3-way'!R102^3/27-'OddsRatio_working_3-way'!T102</f>
        <v>0.27920482465937008</v>
      </c>
      <c r="W102" s="11">
        <f>'OddsRatio_working_3-way'!V102^2+4*'OddsRatio_working_3-way'!U102^3/27</f>
        <v>-2.6718234858502971E-2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0.16176647440954239</v>
      </c>
      <c r="Y102" s="11">
        <f>IF('OddsRatio_working_3-way'!W102&gt;=0,IF('OddsRatio_working_3-way'!V102+SQRT('OddsRatio_working_3-way'!W102)&gt;0,0,PI()),ACOS('OddsRatio_working_3-way'!V102/(2*'OddsRatio_working_3-way'!X102)))</f>
        <v>0.52964338588585158</v>
      </c>
      <c r="Z102" s="11">
        <f>'OddsRatio_working_3-way'!X102^(1/3)*COS('OddsRatio_working_3-way'!Y102/3)</f>
        <v>0.53640452014469275</v>
      </c>
      <c r="AA102" s="11">
        <f>'OddsRatio_working_3-way'!X102^(1/3)*COS(('OddsRatio_working_3-way'!Y102+2*PI())/3)</f>
        <v>-0.35107861823379127</v>
      </c>
      <c r="AB102" s="11">
        <f>'OddsRatio_working_3-way'!X102^(1/3)*COS(('OddsRatio_working_3-way'!Y102+4*PI())/3)</f>
        <v>-0.18532590191090154</v>
      </c>
      <c r="AC102" s="11">
        <f>'OddsRatio_working_3-way'!X102^(1/3)*SIN('OddsRatio_working_3-way'!Y102/3)</f>
        <v>9.5697375387932174E-2</v>
      </c>
      <c r="AD102" s="11">
        <f>'OddsRatio_working_3-way'!X102^(1/3)*SIN(('OddsRatio_working_3-way'!Y102+2*PI())/3)</f>
        <v>0.4166912534561395</v>
      </c>
      <c r="AE102" s="11">
        <f>'OddsRatio_working_3-way'!X102^(1/3)*SIN(('OddsRatio_working_3-way'!Y102+4*PI())/3)</f>
        <v>-0.51238862884407155</v>
      </c>
      <c r="AF102" s="11">
        <f>-'OddsRatio_working_3-way'!U102/(3*'OddsRatio_working_3-way'!X102^(1/3))*COS(('OddsRatio_working_3-way'!Y102)/3)</f>
        <v>0.53640452014469275</v>
      </c>
      <c r="AG102" s="11">
        <f>-'OddsRatio_working_3-way'!U102/(3*'OddsRatio_working_3-way'!X102^(1/3))*COS(('OddsRatio_working_3-way'!Y102+2*PI())/3)</f>
        <v>-0.35107861823379127</v>
      </c>
      <c r="AH102" s="11">
        <f>-'OddsRatio_working_3-way'!U102/(3*'OddsRatio_working_3-way'!X102^(1/3))*COS(('OddsRatio_working_3-way'!Y102+4*PI())/3)</f>
        <v>-0.18532590191090154</v>
      </c>
      <c r="AI102" s="11">
        <f>'OddsRatio_working_3-way'!U102/(3*'OddsRatio_working_3-way'!X102^(1/3))*SIN(('OddsRatio_working_3-way'!Y102)/3)</f>
        <v>-9.5697375387932174E-2</v>
      </c>
      <c r="AJ102" s="11">
        <f>'OddsRatio_working_3-way'!U102/(3*'OddsRatio_working_3-way'!X102^(1/3))*SIN(('OddsRatio_working_3-way'!Y102+2*PI())/3)</f>
        <v>-0.4166912534561395</v>
      </c>
      <c r="AK102" s="11">
        <f>'OddsRatio_working_3-way'!U102/(3*'OddsRatio_working_3-way'!X102^(1/3))*SIN(('OddsRatio_working_3-way'!Y102+4*PI())/3)</f>
        <v>0.51238862884407155</v>
      </c>
      <c r="AL102" s="11">
        <f>'OddsRatio_working_3-way'!Z102+'OddsRatio_working_3-way'!AF102</f>
        <v>1.0728090402893855</v>
      </c>
      <c r="AM102" s="11">
        <f>'OddsRatio_working_3-way'!AA102+'OddsRatio_working_3-way'!AG102</f>
        <v>-0.70215723646758255</v>
      </c>
      <c r="AN102" s="11">
        <f>'OddsRatio_working_3-way'!AB102+'OddsRatio_working_3-way'!AH102</f>
        <v>-0.37065180382180307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1.0728090402893855</v>
      </c>
      <c r="AS102" s="11">
        <f>IF(('OddsRatio_working_3-way'!X102=0),IF(Q102&gt;0,-Q102^(1/3),(-Q102)^(1/3)),'OddsRatio_working_3-way'!AM102-'OddsRatio_working_3-way'!R102/3)</f>
        <v>-0.70215723646758255</v>
      </c>
      <c r="AT102" s="11">
        <f>IF(('OddsRatio_working_3-way'!X102=0),IF(Q102&gt;0,-Q102^(1/3),(-Q102)^(1/3)),'OddsRatio_working_3-way'!AN102-'OddsRatio_working_3-way'!R102/3)</f>
        <v>-0.37065180382180307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1.85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4.2699999999999996</v>
      </c>
      <c r="D103" s="9">
        <f t="shared" si="26"/>
        <v>0.51445842062746272</v>
      </c>
      <c r="E103" s="9">
        <f t="shared" si="27"/>
        <v>0.269597202209791</v>
      </c>
      <c r="F103" s="9">
        <f t="shared" si="28"/>
        <v>0.21594437716274623</v>
      </c>
      <c r="G103" s="9">
        <f t="shared" si="29"/>
        <v>1.1103431581514469</v>
      </c>
      <c r="H103" s="9">
        <f t="shared" si="30"/>
        <v>1.9437916844287302</v>
      </c>
      <c r="I103" s="9">
        <f t="shared" si="31"/>
        <v>3.70923730588953</v>
      </c>
      <c r="J103" s="9">
        <f t="shared" si="32"/>
        <v>4.6308221271552314</v>
      </c>
      <c r="K103" s="11">
        <f t="shared" si="33"/>
        <v>0.54054054054054046</v>
      </c>
      <c r="L103" s="11">
        <f t="shared" si="34"/>
        <v>0.29069767441860467</v>
      </c>
      <c r="M103" s="11">
        <f t="shared" si="35"/>
        <v>0.23419203747072601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-0.24957349375954019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0.24140474007039003</v>
      </c>
      <c r="Q103" s="11">
        <f>2*'OddsRatio_working_3-way'!K103*'OddsRatio_working_3-way'!L103*'OddsRatio_working_3-way'!M103</f>
        <v>7.3599006119021371E-2</v>
      </c>
      <c r="R103" s="11">
        <f t="shared" si="36"/>
        <v>0</v>
      </c>
      <c r="S103" s="11">
        <f t="shared" si="37"/>
        <v>-0.96726914558875143</v>
      </c>
      <c r="T103" s="11">
        <f t="shared" si="38"/>
        <v>-0.29489912975266819</v>
      </c>
      <c r="U103" s="11">
        <f>'OddsRatio_working_3-way'!S103-'OddsRatio_working_3-way'!R103^2/3</f>
        <v>-0.96726914558875143</v>
      </c>
      <c r="V103" s="11">
        <f>'OddsRatio_working_3-way'!S103*'OddsRatio_working_3-way'!R103/3-2*'OddsRatio_working_3-way'!R103^3/27-'OddsRatio_working_3-way'!T103</f>
        <v>0.29489912975266819</v>
      </c>
      <c r="W103" s="11">
        <f>'OddsRatio_working_3-way'!V103^2+4*'OddsRatio_working_3-way'!U103^3/27</f>
        <v>-4.7106547479173047E-2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0.18307924801029066</v>
      </c>
      <c r="Y103" s="11">
        <f>IF('OddsRatio_working_3-way'!W103&gt;=0,IF('OddsRatio_working_3-way'!V103+SQRT('OddsRatio_working_3-way'!W103)&gt;0,0,PI()),ACOS('OddsRatio_working_3-way'!V103/(2*'OddsRatio_working_3-way'!X103)))</f>
        <v>0.63446900853503629</v>
      </c>
      <c r="Z103" s="11">
        <f>'OddsRatio_working_3-way'!X103^(1/3)*COS('OddsRatio_working_3-way'!Y103/3)</f>
        <v>0.55517157907572356</v>
      </c>
      <c r="AA103" s="11">
        <f>'OddsRatio_working_3-way'!X103^(1/3)*COS(('OddsRatio_working_3-way'!Y103+2*PI())/3)</f>
        <v>-0.38081211727024605</v>
      </c>
      <c r="AB103" s="11">
        <f>'OddsRatio_working_3-way'!X103^(1/3)*COS(('OddsRatio_working_3-way'!Y103+4*PI())/3)</f>
        <v>-0.1743594618054774</v>
      </c>
      <c r="AC103" s="11">
        <f>'OddsRatio_working_3-way'!X103^(1/3)*SIN('OddsRatio_working_3-way'!Y103/3)</f>
        <v>0.11919549620749731</v>
      </c>
      <c r="AD103" s="11">
        <f>'OddsRatio_working_3-way'!X103^(1/3)*SIN(('OddsRatio_working_3-way'!Y103+2*PI())/3)</f>
        <v>0.42119494283494935</v>
      </c>
      <c r="AE103" s="11">
        <f>'OddsRatio_working_3-way'!X103^(1/3)*SIN(('OddsRatio_working_3-way'!Y103+4*PI())/3)</f>
        <v>-0.54039043904244655</v>
      </c>
      <c r="AF103" s="11">
        <f>-'OddsRatio_working_3-way'!U103/(3*'OddsRatio_working_3-way'!X103^(1/3))*COS(('OddsRatio_working_3-way'!Y103)/3)</f>
        <v>0.55517157907572345</v>
      </c>
      <c r="AG103" s="11">
        <f>-'OddsRatio_working_3-way'!U103/(3*'OddsRatio_working_3-way'!X103^(1/3))*COS(('OddsRatio_working_3-way'!Y103+2*PI())/3)</f>
        <v>-0.380812117270246</v>
      </c>
      <c r="AH103" s="11">
        <f>-'OddsRatio_working_3-way'!U103/(3*'OddsRatio_working_3-way'!X103^(1/3))*COS(('OddsRatio_working_3-way'!Y103+4*PI())/3)</f>
        <v>-0.17435946180547734</v>
      </c>
      <c r="AI103" s="11">
        <f>'OddsRatio_working_3-way'!U103/(3*'OddsRatio_working_3-way'!X103^(1/3))*SIN(('OddsRatio_working_3-way'!Y103)/3)</f>
        <v>-0.1191954962074973</v>
      </c>
      <c r="AJ103" s="11">
        <f>'OddsRatio_working_3-way'!U103/(3*'OddsRatio_working_3-way'!X103^(1/3))*SIN(('OddsRatio_working_3-way'!Y103+2*PI())/3)</f>
        <v>-0.42119494283494924</v>
      </c>
      <c r="AK103" s="11">
        <f>'OddsRatio_working_3-way'!U103/(3*'OddsRatio_working_3-way'!X103^(1/3))*SIN(('OddsRatio_working_3-way'!Y103+4*PI())/3)</f>
        <v>0.54039043904244644</v>
      </c>
      <c r="AL103" s="11">
        <f>'OddsRatio_working_3-way'!Z103+'OddsRatio_working_3-way'!AF103</f>
        <v>1.1103431581514469</v>
      </c>
      <c r="AM103" s="11">
        <f>'OddsRatio_working_3-way'!AA103+'OddsRatio_working_3-way'!AG103</f>
        <v>-0.761624234540492</v>
      </c>
      <c r="AN103" s="11">
        <f>'OddsRatio_working_3-way'!AB103+'OddsRatio_working_3-way'!AH103</f>
        <v>-0.34871892361095475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1.1103431581514469</v>
      </c>
      <c r="AS103" s="11">
        <f>IF(('OddsRatio_working_3-way'!X103=0),IF(Q103&gt;0,-Q103^(1/3),(-Q103)^(1/3)),'OddsRatio_working_3-way'!AM103-'OddsRatio_working_3-way'!R103/3)</f>
        <v>-0.761624234540492</v>
      </c>
      <c r="AT103" s="11">
        <f>IF(('OddsRatio_working_3-way'!X103=0),IF(Q103&gt;0,-Q103^(1/3),(-Q103)^(1/3)),'OddsRatio_working_3-way'!AN103-'OddsRatio_working_3-way'!R103/3)</f>
        <v>-0.34871892361095475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2.2200000000000002</v>
      </c>
      <c r="B104" s="4">
        <f>IF('True_Odds_Calculator_3-way'!B103="","",'True_Odds_Calculator_3-way'!B103)</f>
        <v>3</v>
      </c>
      <c r="C104" s="4">
        <f>IF('True_Odds_Calculator_3-way'!C103="","",'True_Odds_Calculator_3-way'!C103)</f>
        <v>3.84</v>
      </c>
      <c r="D104" s="9">
        <f t="shared" si="26"/>
        <v>0.43382709177982115</v>
      </c>
      <c r="E104" s="9">
        <f t="shared" si="27"/>
        <v>0.31852691139992362</v>
      </c>
      <c r="F104" s="9">
        <f t="shared" si="28"/>
        <v>0.24764599682025512</v>
      </c>
      <c r="G104" s="9">
        <f t="shared" si="29"/>
        <v>1.069726079980192</v>
      </c>
      <c r="H104" s="9">
        <f t="shared" si="30"/>
        <v>2.3050658175758345</v>
      </c>
      <c r="I104" s="9">
        <f t="shared" si="31"/>
        <v>3.139452159960384</v>
      </c>
      <c r="J104" s="9">
        <f t="shared" si="32"/>
        <v>4.0380220671437455</v>
      </c>
      <c r="K104" s="11">
        <f t="shared" si="33"/>
        <v>0.4504504504504504</v>
      </c>
      <c r="L104" s="11">
        <f t="shared" si="34"/>
        <v>0.33333333333333331</v>
      </c>
      <c r="M104" s="11">
        <f t="shared" si="35"/>
        <v>0.26041666666666669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-0.27095845845845834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0.23695570570570562</v>
      </c>
      <c r="Q104" s="11">
        <f>2*'OddsRatio_working_3-way'!K104*'OddsRatio_working_3-way'!L104*'OddsRatio_working_3-way'!M104</f>
        <v>7.8203203203203189E-2</v>
      </c>
      <c r="R104" s="11">
        <f t="shared" si="36"/>
        <v>0</v>
      </c>
      <c r="S104" s="11">
        <f t="shared" si="37"/>
        <v>-0.87450935118910189</v>
      </c>
      <c r="T104" s="11">
        <f t="shared" si="38"/>
        <v>-0.28861694758716239</v>
      </c>
      <c r="U104" s="11">
        <f>'OddsRatio_working_3-way'!S104-'OddsRatio_working_3-way'!R104^2/3</f>
        <v>-0.87450935118910189</v>
      </c>
      <c r="V104" s="11">
        <f>'OddsRatio_working_3-way'!S104*'OddsRatio_working_3-way'!R104/3-2*'OddsRatio_working_3-way'!R104^3/27-'OddsRatio_working_3-way'!T104</f>
        <v>0.28861694758716239</v>
      </c>
      <c r="W104" s="11">
        <f>'OddsRatio_working_3-way'!V104^2+4*'OddsRatio_working_3-way'!U104^3/27</f>
        <v>-1.5781079465768802E-2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0.1573855313396848</v>
      </c>
      <c r="Y104" s="11">
        <f>IF('OddsRatio_working_3-way'!W104&gt;=0,IF('OddsRatio_working_3-way'!V104+SQRT('OddsRatio_working_3-way'!W104)&gt;0,0,PI()),ACOS('OddsRatio_working_3-way'!V104/(2*'OddsRatio_working_3-way'!X104)))</f>
        <v>0.41052688284081196</v>
      </c>
      <c r="Z104" s="11">
        <f>'OddsRatio_working_3-way'!X104^(1/3)*COS('OddsRatio_working_3-way'!Y104/3)</f>
        <v>0.53486303999009599</v>
      </c>
      <c r="AA104" s="11">
        <f>'OddsRatio_working_3-way'!X104^(1/3)*COS(('OddsRatio_working_3-way'!Y104+2*PI())/3)</f>
        <v>-0.33121619007093878</v>
      </c>
      <c r="AB104" s="11">
        <f>'OddsRatio_working_3-way'!X104^(1/3)*COS(('OddsRatio_working_3-way'!Y104+4*PI())/3)</f>
        <v>-0.20364684991915735</v>
      </c>
      <c r="AC104" s="11">
        <f>'OddsRatio_working_3-way'!X104^(1/3)*SIN('OddsRatio_working_3-way'!Y104/3)</f>
        <v>7.3652192876973971E-2</v>
      </c>
      <c r="AD104" s="11">
        <f>'OddsRatio_working_3-way'!X104^(1/3)*SIN(('OddsRatio_working_3-way'!Y104+2*PI())/3)</f>
        <v>0.42637888373830823</v>
      </c>
      <c r="AE104" s="11">
        <f>'OddsRatio_working_3-way'!X104^(1/3)*SIN(('OddsRatio_working_3-way'!Y104+4*PI())/3)</f>
        <v>-0.50003107661528223</v>
      </c>
      <c r="AF104" s="11">
        <f>-'OddsRatio_working_3-way'!U104/(3*'OddsRatio_working_3-way'!X104^(1/3))*COS(('OddsRatio_working_3-way'!Y104)/3)</f>
        <v>0.53486303999009588</v>
      </c>
      <c r="AG104" s="11">
        <f>-'OddsRatio_working_3-way'!U104/(3*'OddsRatio_working_3-way'!X104^(1/3))*COS(('OddsRatio_working_3-way'!Y104+2*PI())/3)</f>
        <v>-0.33121619007093872</v>
      </c>
      <c r="AH104" s="11">
        <f>-'OddsRatio_working_3-way'!U104/(3*'OddsRatio_working_3-way'!X104^(1/3))*COS(('OddsRatio_working_3-way'!Y104+4*PI())/3)</f>
        <v>-0.20364684991915732</v>
      </c>
      <c r="AI104" s="11">
        <f>'OddsRatio_working_3-way'!U104/(3*'OddsRatio_working_3-way'!X104^(1/3))*SIN(('OddsRatio_working_3-way'!Y104)/3)</f>
        <v>-7.3652192876973957E-2</v>
      </c>
      <c r="AJ104" s="11">
        <f>'OddsRatio_working_3-way'!U104/(3*'OddsRatio_working_3-way'!X104^(1/3))*SIN(('OddsRatio_working_3-way'!Y104+2*PI())/3)</f>
        <v>-0.42637888373830818</v>
      </c>
      <c r="AK104" s="11">
        <f>'OddsRatio_working_3-way'!U104/(3*'OddsRatio_working_3-way'!X104^(1/3))*SIN(('OddsRatio_working_3-way'!Y104+4*PI())/3)</f>
        <v>0.50003107661528212</v>
      </c>
      <c r="AL104" s="11">
        <f>'OddsRatio_working_3-way'!Z104+'OddsRatio_working_3-way'!AF104</f>
        <v>1.069726079980192</v>
      </c>
      <c r="AM104" s="11">
        <f>'OddsRatio_working_3-way'!AA104+'OddsRatio_working_3-way'!AG104</f>
        <v>-0.66243238014187744</v>
      </c>
      <c r="AN104" s="11">
        <f>'OddsRatio_working_3-way'!AB104+'OddsRatio_working_3-way'!AH104</f>
        <v>-0.40729369983831465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1.069726079980192</v>
      </c>
      <c r="AS104" s="11">
        <f>IF(('OddsRatio_working_3-way'!X104=0),IF(Q104&gt;0,-Q104^(1/3),(-Q104)^(1/3)),'OddsRatio_working_3-way'!AM104-'OddsRatio_working_3-way'!R104/3)</f>
        <v>-0.66243238014187744</v>
      </c>
      <c r="AT104" s="11">
        <f>IF(('OddsRatio_working_3-way'!X104=0),IF(Q104&gt;0,-Q104^(1/3),(-Q104)^(1/3)),'OddsRatio_working_3-way'!AN104-'OddsRatio_working_3-way'!R104/3)</f>
        <v>-0.40729369983831465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2.4300000000000002</v>
      </c>
      <c r="B105" s="4">
        <f>IF('True_Odds_Calculator_3-way'!B104="","",'True_Odds_Calculator_3-way'!B104)</f>
        <v>2.88</v>
      </c>
      <c r="C105" s="4">
        <f>IF('True_Odds_Calculator_3-way'!C104="","",'True_Odds_Calculator_3-way'!C104)</f>
        <v>3.51</v>
      </c>
      <c r="D105" s="9">
        <f t="shared" si="26"/>
        <v>0.39574591456633568</v>
      </c>
      <c r="E105" s="9">
        <f t="shared" si="27"/>
        <v>0.33251770964387989</v>
      </c>
      <c r="F105" s="9">
        <f t="shared" si="28"/>
        <v>0.27173637578978466</v>
      </c>
      <c r="G105" s="9">
        <f t="shared" si="29"/>
        <v>1.0677439461683602</v>
      </c>
      <c r="H105" s="9">
        <f t="shared" si="30"/>
        <v>2.5268738430207551</v>
      </c>
      <c r="I105" s="9">
        <f t="shared" si="31"/>
        <v>3.0073586187965171</v>
      </c>
      <c r="J105" s="9">
        <f t="shared" si="32"/>
        <v>3.6800373048825832</v>
      </c>
      <c r="K105" s="11">
        <f t="shared" si="33"/>
        <v>0.41152263374485593</v>
      </c>
      <c r="L105" s="11">
        <f t="shared" si="34"/>
        <v>0.34722222222222221</v>
      </c>
      <c r="M105" s="11">
        <f t="shared" si="35"/>
        <v>0.28490028490028491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-0.27470194245457169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0.23692839193525062</v>
      </c>
      <c r="Q105" s="11">
        <f>2*'OddsRatio_working_3-way'!K105*'OddsRatio_working_3-way'!L105*'OddsRatio_working_3-way'!M105</f>
        <v>8.1418691386684061E-2</v>
      </c>
      <c r="R105" s="11">
        <f t="shared" si="36"/>
        <v>0</v>
      </c>
      <c r="S105" s="11">
        <f t="shared" si="37"/>
        <v>-0.86249259767950925</v>
      </c>
      <c r="T105" s="11">
        <f t="shared" si="38"/>
        <v>-0.29638920882457365</v>
      </c>
      <c r="U105" s="11">
        <f>'OddsRatio_working_3-way'!S105-'OddsRatio_working_3-way'!R105^2/3</f>
        <v>-0.86249259767950925</v>
      </c>
      <c r="V105" s="11">
        <f>'OddsRatio_working_3-way'!S105*'OddsRatio_working_3-way'!R105/3-2*'OddsRatio_working_3-way'!R105^3/27-'OddsRatio_working_3-way'!T105</f>
        <v>0.29638920882457365</v>
      </c>
      <c r="W105" s="11">
        <f>'OddsRatio_working_3-way'!V105^2+4*'OddsRatio_working_3-way'!U105^3/27</f>
        <v>-7.2056770211354759E-3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0.15415271659039306</v>
      </c>
      <c r="Y105" s="11">
        <f>IF('OddsRatio_working_3-way'!W105&gt;=0,IF('OddsRatio_working_3-way'!V105+SQRT('OddsRatio_working_3-way'!W105)&gt;0,0,PI()),ACOS('OddsRatio_working_3-way'!V105/(2*'OddsRatio_working_3-way'!X105)))</f>
        <v>0.27893472218547744</v>
      </c>
      <c r="Z105" s="11">
        <f>'OddsRatio_working_3-way'!X105^(1/3)*COS('OddsRatio_working_3-way'!Y105/3)</f>
        <v>0.53387197308418011</v>
      </c>
      <c r="AA105" s="11">
        <f>'OddsRatio_working_3-way'!X105^(1/3)*COS(('OddsRatio_working_3-way'!Y105+2*PI())/3)</f>
        <v>-0.31004847529280638</v>
      </c>
      <c r="AB105" s="11">
        <f>'OddsRatio_working_3-way'!X105^(1/3)*COS(('OddsRatio_working_3-way'!Y105+4*PI())/3)</f>
        <v>-0.22382349779137389</v>
      </c>
      <c r="AC105" s="11">
        <f>'OddsRatio_working_3-way'!X105^(1/3)*SIN('OddsRatio_working_3-way'!Y105/3)</f>
        <v>4.9782013971321551E-2</v>
      </c>
      <c r="AD105" s="11">
        <f>'OddsRatio_working_3-way'!X105^(1/3)*SIN(('OddsRatio_working_3-way'!Y105+2*PI())/3)</f>
        <v>0.43745568407376134</v>
      </c>
      <c r="AE105" s="11">
        <f>'OddsRatio_working_3-way'!X105^(1/3)*SIN(('OddsRatio_working_3-way'!Y105+4*PI())/3)</f>
        <v>-0.48723769804508282</v>
      </c>
      <c r="AF105" s="11">
        <f>-'OddsRatio_working_3-way'!U105/(3*'OddsRatio_working_3-way'!X105^(1/3))*COS(('OddsRatio_working_3-way'!Y105)/3)</f>
        <v>0.53387197308418</v>
      </c>
      <c r="AG105" s="11">
        <f>-'OddsRatio_working_3-way'!U105/(3*'OddsRatio_working_3-way'!X105^(1/3))*COS(('OddsRatio_working_3-way'!Y105+2*PI())/3)</f>
        <v>-0.31004847529280632</v>
      </c>
      <c r="AH105" s="11">
        <f>-'OddsRatio_working_3-way'!U105/(3*'OddsRatio_working_3-way'!X105^(1/3))*COS(('OddsRatio_working_3-way'!Y105+4*PI())/3)</f>
        <v>-0.22382349779137384</v>
      </c>
      <c r="AI105" s="11">
        <f>'OddsRatio_working_3-way'!U105/(3*'OddsRatio_working_3-way'!X105^(1/3))*SIN(('OddsRatio_working_3-way'!Y105)/3)</f>
        <v>-4.9782013971321537E-2</v>
      </c>
      <c r="AJ105" s="11">
        <f>'OddsRatio_working_3-way'!U105/(3*'OddsRatio_working_3-way'!X105^(1/3))*SIN(('OddsRatio_working_3-way'!Y105+2*PI())/3)</f>
        <v>-0.43745568407376123</v>
      </c>
      <c r="AK105" s="11">
        <f>'OddsRatio_working_3-way'!U105/(3*'OddsRatio_working_3-way'!X105^(1/3))*SIN(('OddsRatio_working_3-way'!Y105+4*PI())/3)</f>
        <v>0.48723769804508271</v>
      </c>
      <c r="AL105" s="11">
        <f>'OddsRatio_working_3-way'!Z105+'OddsRatio_working_3-way'!AF105</f>
        <v>1.0677439461683602</v>
      </c>
      <c r="AM105" s="11">
        <f>'OddsRatio_working_3-way'!AA105+'OddsRatio_working_3-way'!AG105</f>
        <v>-0.62009695058561265</v>
      </c>
      <c r="AN105" s="11">
        <f>'OddsRatio_working_3-way'!AB105+'OddsRatio_working_3-way'!AH105</f>
        <v>-0.44764699558274773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1.0677439461683602</v>
      </c>
      <c r="AS105" s="11">
        <f>IF(('OddsRatio_working_3-way'!X105=0),IF(Q105&gt;0,-Q105^(1/3),(-Q105)^(1/3)),'OddsRatio_working_3-way'!AM105-'OddsRatio_working_3-way'!R105/3)</f>
        <v>-0.62009695058561265</v>
      </c>
      <c r="AT105" s="11">
        <f>IF(('OddsRatio_working_3-way'!X105=0),IF(Q105&gt;0,-Q105^(1/3),(-Q105)^(1/3)),'OddsRatio_working_3-way'!AN105-'OddsRatio_working_3-way'!R105/3)</f>
        <v>-0.44764699558274773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1.68</v>
      </c>
      <c r="B106" s="4">
        <f>IF('True_Odds_Calculator_3-way'!B105="","",'True_Odds_Calculator_3-way'!B105)</f>
        <v>4.2300000000000004</v>
      </c>
      <c r="C106" s="4">
        <f>IF('True_Odds_Calculator_3-way'!C105="","",'True_Odds_Calculator_3-way'!C105)</f>
        <v>5.04</v>
      </c>
      <c r="D106" s="9">
        <f t="shared" si="26"/>
        <v>0.5826202132767091</v>
      </c>
      <c r="E106" s="9">
        <f t="shared" si="27"/>
        <v>0.22712695817246284</v>
      </c>
      <c r="F106" s="9">
        <f t="shared" si="28"/>
        <v>0.19025282855082798</v>
      </c>
      <c r="G106" s="9">
        <f t="shared" si="29"/>
        <v>1.053505851698497</v>
      </c>
      <c r="H106" s="9">
        <f t="shared" si="30"/>
        <v>1.7163839791549782</v>
      </c>
      <c r="I106" s="9">
        <f t="shared" si="31"/>
        <v>4.4028239009861458</v>
      </c>
      <c r="J106" s="9">
        <f t="shared" si="32"/>
        <v>5.256163640861927</v>
      </c>
      <c r="K106" s="11">
        <f t="shared" si="33"/>
        <v>0.59523809523809523</v>
      </c>
      <c r="L106" s="11">
        <f t="shared" si="34"/>
        <v>0.23640661938534277</v>
      </c>
      <c r="M106" s="11">
        <f t="shared" si="35"/>
        <v>0.1984126984126984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-0.24774940183585914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0.2219662490685794</v>
      </c>
      <c r="Q106" s="11">
        <f>2*'OddsRatio_working_3-way'!K106*'OddsRatio_working_3-way'!L106*'OddsRatio_working_3-way'!M106</f>
        <v>5.5840565803416189E-2</v>
      </c>
      <c r="R106" s="11">
        <f t="shared" si="36"/>
        <v>0</v>
      </c>
      <c r="S106" s="11">
        <f t="shared" si="37"/>
        <v>-0.895930514559378</v>
      </c>
      <c r="T106" s="11">
        <f t="shared" si="38"/>
        <v>-0.22539132441745355</v>
      </c>
      <c r="U106" s="11">
        <f>'OddsRatio_working_3-way'!S106-'OddsRatio_working_3-way'!R106^2/3</f>
        <v>-0.895930514559378</v>
      </c>
      <c r="V106" s="11">
        <f>'OddsRatio_working_3-way'!S106*'OddsRatio_working_3-way'!R106/3-2*'OddsRatio_working_3-way'!R106^3/27-'OddsRatio_working_3-way'!T106</f>
        <v>0.22539132441745355</v>
      </c>
      <c r="W106" s="11">
        <f>'OddsRatio_working_3-way'!V106^2+4*'OddsRatio_working_3-way'!U106^3/27</f>
        <v>-5.5740350419189476E-2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0.16320355353196456</v>
      </c>
      <c r="Y106" s="11">
        <f>IF('OddsRatio_working_3-way'!W106&gt;=0,IF('OddsRatio_working_3-way'!V106+SQRT('OddsRatio_working_3-way'!W106)&gt;0,0,PI()),ACOS('OddsRatio_working_3-way'!V106/(2*'OddsRatio_working_3-way'!X106)))</f>
        <v>0.80858568891783789</v>
      </c>
      <c r="Z106" s="11">
        <f>'OddsRatio_working_3-way'!X106^(1/3)*COS('OddsRatio_working_3-way'!Y106/3)</f>
        <v>0.5267529258492486</v>
      </c>
      <c r="AA106" s="11">
        <f>'OddsRatio_working_3-way'!X106^(1/3)*COS(('OddsRatio_working_3-way'!Y106+2*PI())/3)</f>
        <v>-0.38939687782549104</v>
      </c>
      <c r="AB106" s="11">
        <f>'OddsRatio_working_3-way'!X106^(1/3)*COS(('OddsRatio_working_3-way'!Y106+4*PI())/3)</f>
        <v>-0.13735604802375767</v>
      </c>
      <c r="AC106" s="11">
        <f>'OddsRatio_working_3-way'!X106^(1/3)*SIN('OddsRatio_working_3-way'!Y106/3)</f>
        <v>0.14551584093280753</v>
      </c>
      <c r="AD106" s="11">
        <f>'OddsRatio_working_3-way'!X106^(1/3)*SIN(('OddsRatio_working_3-way'!Y106+2*PI())/3)</f>
        <v>0.38342349483682625</v>
      </c>
      <c r="AE106" s="11">
        <f>'OddsRatio_working_3-way'!X106^(1/3)*SIN(('OddsRatio_working_3-way'!Y106+4*PI())/3)</f>
        <v>-0.5289393357696337</v>
      </c>
      <c r="AF106" s="11">
        <f>-'OddsRatio_working_3-way'!U106/(3*'OddsRatio_working_3-way'!X106^(1/3))*COS(('OddsRatio_working_3-way'!Y106)/3)</f>
        <v>0.52675292584924838</v>
      </c>
      <c r="AG106" s="11">
        <f>-'OddsRatio_working_3-way'!U106/(3*'OddsRatio_working_3-way'!X106^(1/3))*COS(('OddsRatio_working_3-way'!Y106+2*PI())/3)</f>
        <v>-0.38939687782549087</v>
      </c>
      <c r="AH106" s="11">
        <f>-'OddsRatio_working_3-way'!U106/(3*'OddsRatio_working_3-way'!X106^(1/3))*COS(('OddsRatio_working_3-way'!Y106+4*PI())/3)</f>
        <v>-0.13735604802375762</v>
      </c>
      <c r="AI106" s="11">
        <f>'OddsRatio_working_3-way'!U106/(3*'OddsRatio_working_3-way'!X106^(1/3))*SIN(('OddsRatio_working_3-way'!Y106)/3)</f>
        <v>-0.14551584093280748</v>
      </c>
      <c r="AJ106" s="11">
        <f>'OddsRatio_working_3-way'!U106/(3*'OddsRatio_working_3-way'!X106^(1/3))*SIN(('OddsRatio_working_3-way'!Y106+2*PI())/3)</f>
        <v>-0.38342349483682608</v>
      </c>
      <c r="AK106" s="11">
        <f>'OddsRatio_working_3-way'!U106/(3*'OddsRatio_working_3-way'!X106^(1/3))*SIN(('OddsRatio_working_3-way'!Y106+4*PI())/3)</f>
        <v>0.52893933576963348</v>
      </c>
      <c r="AL106" s="11">
        <f>'OddsRatio_working_3-way'!Z106+'OddsRatio_working_3-way'!AF106</f>
        <v>1.053505851698497</v>
      </c>
      <c r="AM106" s="11">
        <f>'OddsRatio_working_3-way'!AA106+'OddsRatio_working_3-way'!AG106</f>
        <v>-0.77879375565098186</v>
      </c>
      <c r="AN106" s="11">
        <f>'OddsRatio_working_3-way'!AB106+'OddsRatio_working_3-way'!AH106</f>
        <v>-0.27471209604751529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1.053505851698497</v>
      </c>
      <c r="AS106" s="11">
        <f>IF(('OddsRatio_working_3-way'!X106=0),IF(Q106&gt;0,-Q106^(1/3),(-Q106)^(1/3)),'OddsRatio_working_3-way'!AM106-'OddsRatio_working_3-way'!R106/3)</f>
        <v>-0.77879375565098186</v>
      </c>
      <c r="AT106" s="11">
        <f>IF(('OddsRatio_working_3-way'!X106=0),IF(Q106&gt;0,-Q106^(1/3),(-Q106)^(1/3)),'OddsRatio_working_3-way'!AN106-'OddsRatio_working_3-way'!R106/3)</f>
        <v>-0.27471209604751529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1.85</v>
      </c>
      <c r="B107" s="4">
        <f>IF('True_Odds_Calculator_3-way'!B106="","",'True_Odds_Calculator_3-way'!B106)</f>
        <v>3.75</v>
      </c>
      <c r="C107" s="4">
        <f>IF('True_Odds_Calculator_3-way'!C106="","",'True_Odds_Calculator_3-way'!C106)</f>
        <v>4.5</v>
      </c>
      <c r="D107" s="9">
        <f t="shared" si="26"/>
        <v>0.52858994631300171</v>
      </c>
      <c r="E107" s="9">
        <f t="shared" si="27"/>
        <v>0.25737917916868563</v>
      </c>
      <c r="F107" s="9">
        <f t="shared" si="28"/>
        <v>0.21403087451831279</v>
      </c>
      <c r="G107" s="9">
        <f t="shared" si="29"/>
        <v>1.0492066052894069</v>
      </c>
      <c r="H107" s="9">
        <f t="shared" si="30"/>
        <v>1.891825614495996</v>
      </c>
      <c r="I107" s="9">
        <f t="shared" si="31"/>
        <v>3.8853181645458688</v>
      </c>
      <c r="J107" s="9">
        <f t="shared" si="32"/>
        <v>4.6722231185129255</v>
      </c>
      <c r="K107" s="11">
        <f t="shared" si="33"/>
        <v>0.54054054054054046</v>
      </c>
      <c r="L107" s="11">
        <f t="shared" si="34"/>
        <v>0.26666666666666666</v>
      </c>
      <c r="M107" s="11">
        <f t="shared" si="35"/>
        <v>0.22222222222222221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-0.26206206206206217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0.22742742742742733</v>
      </c>
      <c r="Q107" s="11">
        <f>2*'OddsRatio_working_3-way'!K107*'OddsRatio_working_3-way'!L107*'OddsRatio_working_3-way'!M107</f>
        <v>6.406406406406405E-2</v>
      </c>
      <c r="R107" s="11">
        <f t="shared" si="36"/>
        <v>0</v>
      </c>
      <c r="S107" s="11">
        <f t="shared" si="37"/>
        <v>-0.86783804430863176</v>
      </c>
      <c r="T107" s="11">
        <f t="shared" si="38"/>
        <v>-0.24446142093200901</v>
      </c>
      <c r="U107" s="11">
        <f>'OddsRatio_working_3-way'!S107-'OddsRatio_working_3-way'!R107^2/3</f>
        <v>-0.86783804430863176</v>
      </c>
      <c r="V107" s="11">
        <f>'OddsRatio_working_3-way'!S107*'OddsRatio_working_3-way'!R107/3-2*'OddsRatio_working_3-way'!R107^3/27-'OddsRatio_working_3-way'!T107</f>
        <v>0.24446142093200901</v>
      </c>
      <c r="W107" s="11">
        <f>'OddsRatio_working_3-way'!V107^2+4*'OddsRatio_working_3-way'!U107^3/27</f>
        <v>-3.7069137584541577E-2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0.15558801681736167</v>
      </c>
      <c r="Y107" s="11">
        <f>IF('OddsRatio_working_3-way'!W107&gt;=0,IF('OddsRatio_working_3-way'!V107+SQRT('OddsRatio_working_3-way'!W107)&gt;0,0,PI()),ACOS('OddsRatio_working_3-way'!V107/(2*'OddsRatio_working_3-way'!X107)))</f>
        <v>0.6671231339569702</v>
      </c>
      <c r="Z107" s="11">
        <f>'OddsRatio_working_3-way'!X107^(1/3)*COS('OddsRatio_working_3-way'!Y107/3)</f>
        <v>0.52460330264470356</v>
      </c>
      <c r="AA107" s="11">
        <f>'OddsRatio_working_3-way'!X107^(1/3)*COS(('OddsRatio_working_3-way'!Y107+2*PI())/3)</f>
        <v>-0.36502965246060126</v>
      </c>
      <c r="AB107" s="11">
        <f>'OddsRatio_working_3-way'!X107^(1/3)*COS(('OddsRatio_working_3-way'!Y107+4*PI())/3)</f>
        <v>-0.15957365018410213</v>
      </c>
      <c r="AC107" s="11">
        <f>'OddsRatio_working_3-way'!X107^(1/3)*SIN('OddsRatio_working_3-way'!Y107/3)</f>
        <v>0.11862007822096111</v>
      </c>
      <c r="AD107" s="11">
        <f>'OddsRatio_working_3-way'!X107^(1/3)*SIN(('OddsRatio_working_3-way'!Y107+2*PI())/3)</f>
        <v>0.39500974788904891</v>
      </c>
      <c r="AE107" s="11">
        <f>'OddsRatio_working_3-way'!X107^(1/3)*SIN(('OddsRatio_working_3-way'!Y107+4*PI())/3)</f>
        <v>-0.51362982611000996</v>
      </c>
      <c r="AF107" s="11">
        <f>-'OddsRatio_working_3-way'!U107/(3*'OddsRatio_working_3-way'!X107^(1/3))*COS(('OddsRatio_working_3-way'!Y107)/3)</f>
        <v>0.52460330264470345</v>
      </c>
      <c r="AG107" s="11">
        <f>-'OddsRatio_working_3-way'!U107/(3*'OddsRatio_working_3-way'!X107^(1/3))*COS(('OddsRatio_working_3-way'!Y107+2*PI())/3)</f>
        <v>-0.36502965246060115</v>
      </c>
      <c r="AH107" s="11">
        <f>-'OddsRatio_working_3-way'!U107/(3*'OddsRatio_working_3-way'!X107^(1/3))*COS(('OddsRatio_working_3-way'!Y107+4*PI())/3)</f>
        <v>-0.15957365018410211</v>
      </c>
      <c r="AI107" s="11">
        <f>'OddsRatio_working_3-way'!U107/(3*'OddsRatio_working_3-way'!X107^(1/3))*SIN(('OddsRatio_working_3-way'!Y107)/3)</f>
        <v>-0.11862007822096109</v>
      </c>
      <c r="AJ107" s="11">
        <f>'OddsRatio_working_3-way'!U107/(3*'OddsRatio_working_3-way'!X107^(1/3))*SIN(('OddsRatio_working_3-way'!Y107+2*PI())/3)</f>
        <v>-0.3950097478890488</v>
      </c>
      <c r="AK107" s="11">
        <f>'OddsRatio_working_3-way'!U107/(3*'OddsRatio_working_3-way'!X107^(1/3))*SIN(('OddsRatio_working_3-way'!Y107+4*PI())/3)</f>
        <v>0.51362982611000985</v>
      </c>
      <c r="AL107" s="11">
        <f>'OddsRatio_working_3-way'!Z107+'OddsRatio_working_3-way'!AF107</f>
        <v>1.0492066052894069</v>
      </c>
      <c r="AM107" s="11">
        <f>'OddsRatio_working_3-way'!AA107+'OddsRatio_working_3-way'!AG107</f>
        <v>-0.73005930492120241</v>
      </c>
      <c r="AN107" s="11">
        <f>'OddsRatio_working_3-way'!AB107+'OddsRatio_working_3-way'!AH107</f>
        <v>-0.31914730036820427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1.0492066052894069</v>
      </c>
      <c r="AS107" s="11">
        <f>IF(('OddsRatio_working_3-way'!X107=0),IF(Q107&gt;0,-Q107^(1/3),(-Q107)^(1/3)),'OddsRatio_working_3-way'!AM107-'OddsRatio_working_3-way'!R107/3)</f>
        <v>-0.73005930492120241</v>
      </c>
      <c r="AT107" s="11">
        <f>IF(('OddsRatio_working_3-way'!X107=0),IF(Q107&gt;0,-Q107^(1/3),(-Q107)^(1/3)),'OddsRatio_working_3-way'!AN107-'OddsRatio_working_3-way'!R107/3)</f>
        <v>-0.31914730036820427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3.98</v>
      </c>
      <c r="B108" s="4">
        <f>IF('True_Odds_Calculator_3-way'!B107="","",'True_Odds_Calculator_3-way'!B107)</f>
        <v>3.44</v>
      </c>
      <c r="C108" s="4">
        <f>IF('True_Odds_Calculator_3-way'!C107="","",'True_Odds_Calculator_3-way'!C107)</f>
        <v>2.0499999999999998</v>
      </c>
      <c r="D108" s="9">
        <f t="shared" si="26"/>
        <v>0.24260728347609462</v>
      </c>
      <c r="E108" s="9">
        <f t="shared" si="27"/>
        <v>0.28120088446926</v>
      </c>
      <c r="F108" s="9">
        <f t="shared" si="28"/>
        <v>0.47619183205464527</v>
      </c>
      <c r="G108" s="9">
        <f t="shared" si="29"/>
        <v>1.0476133530057521</v>
      </c>
      <c r="H108" s="9">
        <f t="shared" si="30"/>
        <v>4.1218877919571417</v>
      </c>
      <c r="I108" s="9">
        <f t="shared" si="31"/>
        <v>3.5561765813340349</v>
      </c>
      <c r="J108" s="9">
        <f t="shared" si="32"/>
        <v>2.0999940206560392</v>
      </c>
      <c r="K108" s="11">
        <f t="shared" si="33"/>
        <v>0.25125628140703515</v>
      </c>
      <c r="L108" s="11">
        <f t="shared" si="34"/>
        <v>0.29069767441860467</v>
      </c>
      <c r="M108" s="11">
        <f t="shared" si="35"/>
        <v>0.48780487804878053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-0.27201948483198735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0.23052015608387938</v>
      </c>
      <c r="Q108" s="11">
        <f>2*'OddsRatio_working_3-way'!K108*'OddsRatio_working_3-way'!L108*'OddsRatio_working_3-way'!M108</f>
        <v>7.1258162622528404E-2</v>
      </c>
      <c r="R108" s="11">
        <f t="shared" si="36"/>
        <v>0</v>
      </c>
      <c r="S108" s="11">
        <f t="shared" si="37"/>
        <v>-0.84743986713400332</v>
      </c>
      <c r="T108" s="11">
        <f t="shared" si="38"/>
        <v>-0.26195977345718802</v>
      </c>
      <c r="U108" s="11">
        <f>'OddsRatio_working_3-way'!S108-'OddsRatio_working_3-way'!R108^2/3</f>
        <v>-0.84743986713400332</v>
      </c>
      <c r="V108" s="11">
        <f>'OddsRatio_working_3-way'!S108*'OddsRatio_working_3-way'!R108/3-2*'OddsRatio_working_3-way'!R108^3/27-'OddsRatio_working_3-way'!T108</f>
        <v>0.26195977345718802</v>
      </c>
      <c r="W108" s="11">
        <f>'OddsRatio_working_3-way'!V108^2+4*'OddsRatio_working_3-way'!U108^3/27</f>
        <v>-2.1538945038090923E-2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0.15013482936000577</v>
      </c>
      <c r="Y108" s="11">
        <f>IF('OddsRatio_working_3-way'!W108&gt;=0,IF('OddsRatio_working_3-way'!V108+SQRT('OddsRatio_working_3-way'!W108)&gt;0,0,PI()),ACOS('OddsRatio_working_3-way'!V108/(2*'OddsRatio_working_3-way'!X108)))</f>
        <v>0.51067443827469727</v>
      </c>
      <c r="Z108" s="11">
        <f>'OddsRatio_working_3-way'!X108^(1/3)*COS('OddsRatio_working_3-way'!Y108/3)</f>
        <v>0.52380667650287605</v>
      </c>
      <c r="AA108" s="11">
        <f>'OddsRatio_working_3-way'!X108^(1/3)*COS(('OddsRatio_working_3-way'!Y108+2*PI())/3)</f>
        <v>-0.33987699419855488</v>
      </c>
      <c r="AB108" s="11">
        <f>'OddsRatio_working_3-way'!X108^(1/3)*COS(('OddsRatio_working_3-way'!Y108+4*PI())/3)</f>
        <v>-0.18392968230432094</v>
      </c>
      <c r="AC108" s="11">
        <f>'OddsRatio_working_3-way'!X108^(1/3)*SIN('OddsRatio_working_3-way'!Y108/3)</f>
        <v>9.003622250153441E-2</v>
      </c>
      <c r="AD108" s="11">
        <f>'OddsRatio_working_3-way'!X108^(1/3)*SIN(('OddsRatio_working_3-way'!Y108+2*PI())/3)</f>
        <v>0.40861177727262094</v>
      </c>
      <c r="AE108" s="11">
        <f>'OddsRatio_working_3-way'!X108^(1/3)*SIN(('OddsRatio_working_3-way'!Y108+4*PI())/3)</f>
        <v>-0.49864799977415536</v>
      </c>
      <c r="AF108" s="11">
        <f>-'OddsRatio_working_3-way'!U108/(3*'OddsRatio_working_3-way'!X108^(1/3))*COS(('OddsRatio_working_3-way'!Y108)/3)</f>
        <v>0.52380667650287605</v>
      </c>
      <c r="AG108" s="11">
        <f>-'OddsRatio_working_3-way'!U108/(3*'OddsRatio_working_3-way'!X108^(1/3))*COS(('OddsRatio_working_3-way'!Y108+2*PI())/3)</f>
        <v>-0.33987699419855488</v>
      </c>
      <c r="AH108" s="11">
        <f>-'OddsRatio_working_3-way'!U108/(3*'OddsRatio_working_3-way'!X108^(1/3))*COS(('OddsRatio_working_3-way'!Y108+4*PI())/3)</f>
        <v>-0.18392968230432094</v>
      </c>
      <c r="AI108" s="11">
        <f>'OddsRatio_working_3-way'!U108/(3*'OddsRatio_working_3-way'!X108^(1/3))*SIN(('OddsRatio_working_3-way'!Y108)/3)</f>
        <v>-9.003622250153441E-2</v>
      </c>
      <c r="AJ108" s="11">
        <f>'OddsRatio_working_3-way'!U108/(3*'OddsRatio_working_3-way'!X108^(1/3))*SIN(('OddsRatio_working_3-way'!Y108+2*PI())/3)</f>
        <v>-0.40861177727262094</v>
      </c>
      <c r="AK108" s="11">
        <f>'OddsRatio_working_3-way'!U108/(3*'OddsRatio_working_3-way'!X108^(1/3))*SIN(('OddsRatio_working_3-way'!Y108+4*PI())/3)</f>
        <v>0.49864799977415536</v>
      </c>
      <c r="AL108" s="11">
        <f>'OddsRatio_working_3-way'!Z108+'OddsRatio_working_3-way'!AF108</f>
        <v>1.0476133530057521</v>
      </c>
      <c r="AM108" s="11">
        <f>'OddsRatio_working_3-way'!AA108+'OddsRatio_working_3-way'!AG108</f>
        <v>-0.67975398839710977</v>
      </c>
      <c r="AN108" s="11">
        <f>'OddsRatio_working_3-way'!AB108+'OddsRatio_working_3-way'!AH108</f>
        <v>-0.36785936460864188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1.0476133530057521</v>
      </c>
      <c r="AS108" s="11">
        <f>IF(('OddsRatio_working_3-way'!X108=0),IF(Q108&gt;0,-Q108^(1/3),(-Q108)^(1/3)),'OddsRatio_working_3-way'!AM108-'OddsRatio_working_3-way'!R108/3)</f>
        <v>-0.67975398839710977</v>
      </c>
      <c r="AT108" s="11">
        <f>IF(('OddsRatio_working_3-way'!X108=0),IF(Q108&gt;0,-Q108^(1/3),(-Q108)^(1/3)),'OddsRatio_working_3-way'!AN108-'OddsRatio_working_3-way'!R108/3)</f>
        <v>-0.36785936460864188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2.21</v>
      </c>
      <c r="B109" s="4">
        <f>IF('True_Odds_Calculator_3-way'!B108="","",'True_Odds_Calculator_3-way'!B108)</f>
        <v>3.36</v>
      </c>
      <c r="C109" s="4">
        <f>IF('True_Odds_Calculator_3-way'!C108="","",'True_Odds_Calculator_3-way'!C108)</f>
        <v>3.59</v>
      </c>
      <c r="D109" s="9">
        <f t="shared" si="26"/>
        <v>0.4416458171713939</v>
      </c>
      <c r="E109" s="9">
        <f t="shared" si="27"/>
        <v>0.28853157471983504</v>
      </c>
      <c r="F109" s="9">
        <f t="shared" si="28"/>
        <v>0.26982260810877112</v>
      </c>
      <c r="G109" s="9">
        <f t="shared" si="29"/>
        <v>1.044841182534741</v>
      </c>
      <c r="H109" s="9">
        <f t="shared" si="30"/>
        <v>2.2642578308670362</v>
      </c>
      <c r="I109" s="9">
        <f t="shared" si="31"/>
        <v>3.465825190781989</v>
      </c>
      <c r="J109" s="9">
        <f t="shared" si="32"/>
        <v>3.7061386627649791</v>
      </c>
      <c r="K109" s="11">
        <f t="shared" si="33"/>
        <v>0.45248868778280543</v>
      </c>
      <c r="L109" s="11">
        <f t="shared" si="34"/>
        <v>0.29761904761904762</v>
      </c>
      <c r="M109" s="11">
        <f t="shared" si="35"/>
        <v>0.2785515320334262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-0.2774413172168374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0.23107593155110767</v>
      </c>
      <c r="Q109" s="11">
        <f>2*'OddsRatio_working_3-way'!K109*'OddsRatio_working_3-way'!L109*'OddsRatio_working_3-way'!M109</f>
        <v>7.502465310100899E-2</v>
      </c>
      <c r="R109" s="11">
        <f t="shared" si="36"/>
        <v>0</v>
      </c>
      <c r="S109" s="11">
        <f t="shared" si="37"/>
        <v>-0.83288218881439224</v>
      </c>
      <c r="T109" s="11">
        <f t="shared" si="38"/>
        <v>-0.2704162950696079</v>
      </c>
      <c r="U109" s="11">
        <f>'OddsRatio_working_3-way'!S109-'OddsRatio_working_3-way'!R109^2/3</f>
        <v>-0.83288218881439224</v>
      </c>
      <c r="V109" s="11">
        <f>'OddsRatio_working_3-way'!S109*'OddsRatio_working_3-way'!R109/3-2*'OddsRatio_working_3-way'!R109^3/27-'OddsRatio_working_3-way'!T109</f>
        <v>0.2704162950696079</v>
      </c>
      <c r="W109" s="11">
        <f>'OddsRatio_working_3-way'!V109^2+4*'OddsRatio_working_3-way'!U109^3/27</f>
        <v>-1.2469742623917618E-2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0.14628287259885456</v>
      </c>
      <c r="Y109" s="11">
        <f>IF('OddsRatio_working_3-way'!W109&gt;=0,IF('OddsRatio_working_3-way'!V109+SQRT('OddsRatio_working_3-way'!W109)&gt;0,0,PI()),ACOS('OddsRatio_working_3-way'!V109/(2*'OddsRatio_working_3-way'!X109)))</f>
        <v>0.39161879550483247</v>
      </c>
      <c r="Z109" s="11">
        <f>'OddsRatio_working_3-way'!X109^(1/3)*COS('OddsRatio_working_3-way'!Y109/3)</f>
        <v>0.5224205912673705</v>
      </c>
      <c r="AA109" s="11">
        <f>'OddsRatio_working_3-way'!X109^(1/3)*COS(('OddsRatio_working_3-way'!Y109+2*PI())/3)</f>
        <v>-0.32060803606618232</v>
      </c>
      <c r="AB109" s="11">
        <f>'OddsRatio_working_3-way'!X109^(1/3)*COS(('OddsRatio_working_3-way'!Y109+4*PI())/3)</f>
        <v>-0.20181255520118799</v>
      </c>
      <c r="AC109" s="11">
        <f>'OddsRatio_working_3-way'!X109^(1/3)*SIN('OddsRatio_working_3-way'!Y109/3)</f>
        <v>6.8586602855915405E-2</v>
      </c>
      <c r="AD109" s="11">
        <f>'OddsRatio_working_3-way'!X109^(1/3)*SIN(('OddsRatio_working_3-way'!Y109+2*PI())/3)</f>
        <v>0.41813620206967195</v>
      </c>
      <c r="AE109" s="11">
        <f>'OddsRatio_working_3-way'!X109^(1/3)*SIN(('OddsRatio_working_3-way'!Y109+4*PI())/3)</f>
        <v>-0.48672280492558739</v>
      </c>
      <c r="AF109" s="11">
        <f>-'OddsRatio_working_3-way'!U109/(3*'OddsRatio_working_3-way'!X109^(1/3))*COS(('OddsRatio_working_3-way'!Y109)/3)</f>
        <v>0.52242059126737062</v>
      </c>
      <c r="AG109" s="11">
        <f>-'OddsRatio_working_3-way'!U109/(3*'OddsRatio_working_3-way'!X109^(1/3))*COS(('OddsRatio_working_3-way'!Y109+2*PI())/3)</f>
        <v>-0.32060803606618238</v>
      </c>
      <c r="AH109" s="11">
        <f>-'OddsRatio_working_3-way'!U109/(3*'OddsRatio_working_3-way'!X109^(1/3))*COS(('OddsRatio_working_3-way'!Y109+4*PI())/3)</f>
        <v>-0.20181255520118804</v>
      </c>
      <c r="AI109" s="11">
        <f>'OddsRatio_working_3-way'!U109/(3*'OddsRatio_working_3-way'!X109^(1/3))*SIN(('OddsRatio_working_3-way'!Y109)/3)</f>
        <v>-6.8586602855915418E-2</v>
      </c>
      <c r="AJ109" s="11">
        <f>'OddsRatio_working_3-way'!U109/(3*'OddsRatio_working_3-way'!X109^(1/3))*SIN(('OddsRatio_working_3-way'!Y109+2*PI())/3)</f>
        <v>-0.41813620206967206</v>
      </c>
      <c r="AK109" s="11">
        <f>'OddsRatio_working_3-way'!U109/(3*'OddsRatio_working_3-way'!X109^(1/3))*SIN(('OddsRatio_working_3-way'!Y109+4*PI())/3)</f>
        <v>0.4867228049255875</v>
      </c>
      <c r="AL109" s="11">
        <f>'OddsRatio_working_3-way'!Z109+'OddsRatio_working_3-way'!AF109</f>
        <v>1.044841182534741</v>
      </c>
      <c r="AM109" s="11">
        <f>'OddsRatio_working_3-way'!AA109+'OddsRatio_working_3-way'!AG109</f>
        <v>-0.64121607213236476</v>
      </c>
      <c r="AN109" s="11">
        <f>'OddsRatio_working_3-way'!AB109+'OddsRatio_working_3-way'!AH109</f>
        <v>-0.40362511040237603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1.044841182534741</v>
      </c>
      <c r="AS109" s="11">
        <f>IF(('OddsRatio_working_3-way'!X109=0),IF(Q109&gt;0,-Q109^(1/3),(-Q109)^(1/3)),'OddsRatio_working_3-way'!AM109-'OddsRatio_working_3-way'!R109/3)</f>
        <v>-0.64121607213236476</v>
      </c>
      <c r="AT109" s="11">
        <f>IF(('OddsRatio_working_3-way'!X109=0),IF(Q109&gt;0,-Q109^(1/3),(-Q109)^(1/3)),'OddsRatio_working_3-way'!AN109-'OddsRatio_working_3-way'!R109/3)</f>
        <v>-0.40362511040237603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4.26</v>
      </c>
      <c r="B110" s="4">
        <f>IF('True_Odds_Calculator_3-way'!B109="","",'True_Odds_Calculator_3-way'!B109)</f>
        <v>3.14</v>
      </c>
      <c r="C110" s="4">
        <f>IF('True_Odds_Calculator_3-way'!C109="","",'True_Odds_Calculator_3-way'!C109)</f>
        <v>1.92</v>
      </c>
      <c r="D110" s="9">
        <f t="shared" si="26"/>
        <v>0.21448477367659541</v>
      </c>
      <c r="E110" s="9">
        <f t="shared" si="27"/>
        <v>0.29376254993619183</v>
      </c>
      <c r="F110" s="9">
        <f t="shared" si="28"/>
        <v>0.49175267638721298</v>
      </c>
      <c r="G110" s="9">
        <f t="shared" si="29"/>
        <v>1.1234158339839437</v>
      </c>
      <c r="H110" s="9">
        <f t="shared" si="30"/>
        <v>4.6623356187876572</v>
      </c>
      <c r="I110" s="9">
        <f t="shared" si="31"/>
        <v>3.4041098847256399</v>
      </c>
      <c r="J110" s="9">
        <f t="shared" si="32"/>
        <v>2.0335425672652283</v>
      </c>
      <c r="K110" s="11">
        <f t="shared" si="33"/>
        <v>0.23474178403755869</v>
      </c>
      <c r="L110" s="11">
        <f t="shared" si="34"/>
        <v>0.31847133757961782</v>
      </c>
      <c r="M110" s="11">
        <f t="shared" si="35"/>
        <v>0.52083333333333337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-0.24990717482531433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0.24608016107971253</v>
      </c>
      <c r="Q110" s="11">
        <f>2*'OddsRatio_working_3-way'!K110*'OddsRatio_working_3-way'!L110*'OddsRatio_working_3-way'!M110</f>
        <v>7.7873468696111559E-2</v>
      </c>
      <c r="R110" s="11">
        <f t="shared" si="36"/>
        <v>0</v>
      </c>
      <c r="S110" s="11">
        <f t="shared" si="37"/>
        <v>-0.98468625901486473</v>
      </c>
      <c r="T110" s="11">
        <f t="shared" si="38"/>
        <v>-0.31160957563761538</v>
      </c>
      <c r="U110" s="11">
        <f>'OddsRatio_working_3-way'!S110-'OddsRatio_working_3-way'!R110^2/3</f>
        <v>-0.98468625901486473</v>
      </c>
      <c r="V110" s="11">
        <f>'OddsRatio_working_3-way'!S110*'OddsRatio_working_3-way'!R110/3-2*'OddsRatio_working_3-way'!R110^3/27-'OddsRatio_working_3-way'!T110</f>
        <v>0.31160957563761538</v>
      </c>
      <c r="W110" s="11">
        <f>'OddsRatio_working_3-way'!V110^2+4*'OddsRatio_working_3-way'!U110^3/27</f>
        <v>-4.4345208341007886E-2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0.18804636128496519</v>
      </c>
      <c r="Y110" s="11">
        <f>IF('OddsRatio_working_3-way'!W110&gt;=0,IF('OddsRatio_working_3-way'!V110+SQRT('OddsRatio_working_3-way'!W110)&gt;0,0,PI()),ACOS('OddsRatio_working_3-way'!V110/(2*'OddsRatio_working_3-way'!X110)))</f>
        <v>0.59429303816267198</v>
      </c>
      <c r="Z110" s="11">
        <f>'OddsRatio_working_3-way'!X110^(1/3)*COS('OddsRatio_working_3-way'!Y110/3)</f>
        <v>0.56170791699197198</v>
      </c>
      <c r="AA110" s="11">
        <f>'OddsRatio_working_3-way'!X110^(1/3)*COS(('OddsRatio_working_3-way'!Y110+2*PI())/3)</f>
        <v>-0.37849988388522637</v>
      </c>
      <c r="AB110" s="11">
        <f>'OddsRatio_working_3-way'!X110^(1/3)*COS(('OddsRatio_working_3-way'!Y110+4*PI())/3)</f>
        <v>-0.18320803310674577</v>
      </c>
      <c r="AC110" s="11">
        <f>'OddsRatio_working_3-way'!X110^(1/3)*SIN('OddsRatio_working_3-way'!Y110/3)</f>
        <v>0.11275180261749612</v>
      </c>
      <c r="AD110" s="11">
        <f>'OddsRatio_working_3-way'!X110^(1/3)*SIN(('OddsRatio_working_3-way'!Y110+2*PI())/3)</f>
        <v>0.4300774243131405</v>
      </c>
      <c r="AE110" s="11">
        <f>'OddsRatio_working_3-way'!X110^(1/3)*SIN(('OddsRatio_working_3-way'!Y110+4*PI())/3)</f>
        <v>-0.54282922693063651</v>
      </c>
      <c r="AF110" s="11">
        <f>-'OddsRatio_working_3-way'!U110/(3*'OddsRatio_working_3-way'!X110^(1/3))*COS(('OddsRatio_working_3-way'!Y110)/3)</f>
        <v>0.56170791699197187</v>
      </c>
      <c r="AG110" s="11">
        <f>-'OddsRatio_working_3-way'!U110/(3*'OddsRatio_working_3-way'!X110^(1/3))*COS(('OddsRatio_working_3-way'!Y110+2*PI())/3)</f>
        <v>-0.37849988388522632</v>
      </c>
      <c r="AH110" s="11">
        <f>-'OddsRatio_working_3-way'!U110/(3*'OddsRatio_working_3-way'!X110^(1/3))*COS(('OddsRatio_working_3-way'!Y110+4*PI())/3)</f>
        <v>-0.18320803310674572</v>
      </c>
      <c r="AI110" s="11">
        <f>'OddsRatio_working_3-way'!U110/(3*'OddsRatio_working_3-way'!X110^(1/3))*SIN(('OddsRatio_working_3-way'!Y110)/3)</f>
        <v>-0.11275180261749609</v>
      </c>
      <c r="AJ110" s="11">
        <f>'OddsRatio_working_3-way'!U110/(3*'OddsRatio_working_3-way'!X110^(1/3))*SIN(('OddsRatio_working_3-way'!Y110+2*PI())/3)</f>
        <v>-0.43007742431314039</v>
      </c>
      <c r="AK110" s="11">
        <f>'OddsRatio_working_3-way'!U110/(3*'OddsRatio_working_3-way'!X110^(1/3))*SIN(('OddsRatio_working_3-way'!Y110+4*PI())/3)</f>
        <v>0.5428292269306364</v>
      </c>
      <c r="AL110" s="11">
        <f>'OddsRatio_working_3-way'!Z110+'OddsRatio_working_3-way'!AF110</f>
        <v>1.1234158339839437</v>
      </c>
      <c r="AM110" s="11">
        <f>'OddsRatio_working_3-way'!AA110+'OddsRatio_working_3-way'!AG110</f>
        <v>-0.75699976777045275</v>
      </c>
      <c r="AN110" s="11">
        <f>'OddsRatio_working_3-way'!AB110+'OddsRatio_working_3-way'!AH110</f>
        <v>-0.36641606621349149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1.1234158339839437</v>
      </c>
      <c r="AS110" s="11">
        <f>IF(('OddsRatio_working_3-way'!X110=0),IF(Q110&gt;0,-Q110^(1/3),(-Q110)^(1/3)),'OddsRatio_working_3-way'!AM110-'OddsRatio_working_3-way'!R110/3)</f>
        <v>-0.75699976777045275</v>
      </c>
      <c r="AT110" s="11">
        <f>IF(('OddsRatio_working_3-way'!X110=0),IF(Q110&gt;0,-Q110^(1/3),(-Q110)^(1/3)),'OddsRatio_working_3-way'!AN110-'OddsRatio_working_3-way'!R110/3)</f>
        <v>-0.36641606621349149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1.27</v>
      </c>
      <c r="B111" s="4">
        <f>IF('True_Odds_Calculator_3-way'!B110="","",'True_Odds_Calculator_3-way'!B110)</f>
        <v>6.77</v>
      </c>
      <c r="C111" s="4">
        <f>IF('True_Odds_Calculator_3-way'!C110="","",'True_Odds_Calculator_3-way'!C110)</f>
        <v>9.86</v>
      </c>
      <c r="D111" s="9">
        <f t="shared" si="26"/>
        <v>0.77092704326987338</v>
      </c>
      <c r="E111" s="9">
        <f t="shared" si="27"/>
        <v>0.13605472905396582</v>
      </c>
      <c r="F111" s="9">
        <f t="shared" si="28"/>
        <v>9.3018227676160678E-2</v>
      </c>
      <c r="G111" s="9">
        <f t="shared" si="29"/>
        <v>1.1005170536775779</v>
      </c>
      <c r="H111" s="9">
        <f t="shared" si="30"/>
        <v>1.2971396044929462</v>
      </c>
      <c r="I111" s="9">
        <f t="shared" si="31"/>
        <v>7.3499833997196244</v>
      </c>
      <c r="J111" s="9">
        <f t="shared" si="32"/>
        <v>10.750581095583339</v>
      </c>
      <c r="K111" s="11">
        <f t="shared" si="33"/>
        <v>0.78740157480314954</v>
      </c>
      <c r="L111" s="11">
        <f t="shared" si="34"/>
        <v>0.14771048744460857</v>
      </c>
      <c r="M111" s="11">
        <f t="shared" si="35"/>
        <v>0.10141987829614606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-0.16281859193552306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0.17575875348777908</v>
      </c>
      <c r="Q111" s="11">
        <f>2*'OddsRatio_working_3-way'!K111*'OddsRatio_working_3-way'!L111*'OddsRatio_working_3-way'!M111</f>
        <v>2.3591778991648205E-2</v>
      </c>
      <c r="R111" s="11">
        <f t="shared" si="36"/>
        <v>0</v>
      </c>
      <c r="S111" s="11">
        <f t="shared" si="37"/>
        <v>-1.0794759455810821</v>
      </c>
      <c r="T111" s="11">
        <f t="shared" si="38"/>
        <v>-0.14489610007799761</v>
      </c>
      <c r="U111" s="11">
        <f>'OddsRatio_working_3-way'!S111-'OddsRatio_working_3-way'!R111^2/3</f>
        <v>-1.0794759455810821</v>
      </c>
      <c r="V111" s="11">
        <f>'OddsRatio_working_3-way'!S111*'OddsRatio_working_3-way'!R111/3-2*'OddsRatio_working_3-way'!R111^3/27-'OddsRatio_working_3-way'!T111</f>
        <v>0.14489610007799761</v>
      </c>
      <c r="W111" s="11">
        <f>'OddsRatio_working_3-way'!V111^2+4*'OddsRatio_working_3-way'!U111^3/27</f>
        <v>-0.1653575821739543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0.21584280274760576</v>
      </c>
      <c r="Y111" s="11">
        <f>IF('OddsRatio_working_3-way'!W111&gt;=0,IF('OddsRatio_working_3-way'!V111+SQRT('OddsRatio_working_3-way'!W111)&gt;0,0,PI()),ACOS('OddsRatio_working_3-way'!V111/(2*'OddsRatio_working_3-way'!X111)))</f>
        <v>1.2284991177953923</v>
      </c>
      <c r="Z111" s="11">
        <f>'OddsRatio_working_3-way'!X111^(1/3)*COS('OddsRatio_working_3-way'!Y111/3)</f>
        <v>0.55025852683878895</v>
      </c>
      <c r="AA111" s="11">
        <f>'OddsRatio_working_3-way'!X111^(1/3)*COS(('OddsRatio_working_3-way'!Y111+2*PI())/3)</f>
        <v>-0.48196410484166274</v>
      </c>
      <c r="AB111" s="11">
        <f>'OddsRatio_working_3-way'!X111^(1/3)*COS(('OddsRatio_working_3-way'!Y111+4*PI())/3)</f>
        <v>-6.8294421997126376E-2</v>
      </c>
      <c r="AC111" s="11">
        <f>'OddsRatio_working_3-way'!X111^(1/3)*SIN('OddsRatio_working_3-way'!Y111/3)</f>
        <v>0.23883230274588027</v>
      </c>
      <c r="AD111" s="11">
        <f>'OddsRatio_working_3-way'!X111^(1/3)*SIN(('OddsRatio_working_3-way'!Y111+2*PI())/3)</f>
        <v>0.35712171151845246</v>
      </c>
      <c r="AE111" s="11">
        <f>'OddsRatio_working_3-way'!X111^(1/3)*SIN(('OddsRatio_working_3-way'!Y111+4*PI())/3)</f>
        <v>-0.5959540142643327</v>
      </c>
      <c r="AF111" s="11">
        <f>-'OddsRatio_working_3-way'!U111/(3*'OddsRatio_working_3-way'!X111^(1/3))*COS(('OddsRatio_working_3-way'!Y111)/3)</f>
        <v>0.55025852683878895</v>
      </c>
      <c r="AG111" s="11">
        <f>-'OddsRatio_working_3-way'!U111/(3*'OddsRatio_working_3-way'!X111^(1/3))*COS(('OddsRatio_working_3-way'!Y111+2*PI())/3)</f>
        <v>-0.48196410484166274</v>
      </c>
      <c r="AH111" s="11">
        <f>-'OddsRatio_working_3-way'!U111/(3*'OddsRatio_working_3-way'!X111^(1/3))*COS(('OddsRatio_working_3-way'!Y111+4*PI())/3)</f>
        <v>-6.8294421997126376E-2</v>
      </c>
      <c r="AI111" s="11">
        <f>'OddsRatio_working_3-way'!U111/(3*'OddsRatio_working_3-way'!X111^(1/3))*SIN(('OddsRatio_working_3-way'!Y111)/3)</f>
        <v>-0.23883230274588027</v>
      </c>
      <c r="AJ111" s="11">
        <f>'OddsRatio_working_3-way'!U111/(3*'OddsRatio_working_3-way'!X111^(1/3))*SIN(('OddsRatio_working_3-way'!Y111+2*PI())/3)</f>
        <v>-0.35712171151845246</v>
      </c>
      <c r="AK111" s="11">
        <f>'OddsRatio_working_3-way'!U111/(3*'OddsRatio_working_3-way'!X111^(1/3))*SIN(('OddsRatio_working_3-way'!Y111+4*PI())/3)</f>
        <v>0.5959540142643327</v>
      </c>
      <c r="AL111" s="11">
        <f>'OddsRatio_working_3-way'!Z111+'OddsRatio_working_3-way'!AF111</f>
        <v>1.1005170536775779</v>
      </c>
      <c r="AM111" s="11">
        <f>'OddsRatio_working_3-way'!AA111+'OddsRatio_working_3-way'!AG111</f>
        <v>-0.96392820968332549</v>
      </c>
      <c r="AN111" s="11">
        <f>'OddsRatio_working_3-way'!AB111+'OddsRatio_working_3-way'!AH111</f>
        <v>-0.13658884399425275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1.1005170536775779</v>
      </c>
      <c r="AS111" s="11">
        <f>IF(('OddsRatio_working_3-way'!X111=0),IF(Q111&gt;0,-Q111^(1/3),(-Q111)^(1/3)),'OddsRatio_working_3-way'!AM111-'OddsRatio_working_3-way'!R111/3)</f>
        <v>-0.96392820968332549</v>
      </c>
      <c r="AT111" s="11">
        <f>IF(('OddsRatio_working_3-way'!X111=0),IF(Q111&gt;0,-Q111^(1/3),(-Q111)^(1/3)),'OddsRatio_working_3-way'!AN111-'OddsRatio_working_3-way'!R111/3)</f>
        <v>-0.13658884399425275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2.2400000000000002</v>
      </c>
      <c r="B112" s="4">
        <f>IF('True_Odds_Calculator_3-way'!B111="","",'True_Odds_Calculator_3-way'!B111)</f>
        <v>3.17</v>
      </c>
      <c r="C112" s="4">
        <f>IF('True_Odds_Calculator_3-way'!C111="","",'True_Odds_Calculator_3-way'!C111)</f>
        <v>3.36</v>
      </c>
      <c r="D112" s="9">
        <f t="shared" si="26"/>
        <v>0.42437747777359008</v>
      </c>
      <c r="E112" s="9">
        <f t="shared" si="27"/>
        <v>0.29641158824258884</v>
      </c>
      <c r="F112" s="9">
        <f t="shared" si="28"/>
        <v>0.27921093398382102</v>
      </c>
      <c r="G112" s="9">
        <f t="shared" si="29"/>
        <v>1.0938650983749261</v>
      </c>
      <c r="H112" s="9">
        <f t="shared" si="30"/>
        <v>2.3563927219849088</v>
      </c>
      <c r="I112" s="9">
        <f t="shared" si="31"/>
        <v>3.3736872634735895</v>
      </c>
      <c r="J112" s="9">
        <f t="shared" si="32"/>
        <v>3.5815216321648253</v>
      </c>
      <c r="K112" s="11">
        <f t="shared" si="33"/>
        <v>0.4464285714285714</v>
      </c>
      <c r="L112" s="11">
        <f t="shared" si="34"/>
        <v>0.31545741324921134</v>
      </c>
      <c r="M112" s="11">
        <f t="shared" si="35"/>
        <v>0.29761904761904762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-0.26616249812227721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0.24184062426232319</v>
      </c>
      <c r="Q112" s="11">
        <f>2*'OddsRatio_working_3-way'!K112*'OddsRatio_working_3-way'!L112*'OddsRatio_working_3-way'!M112</f>
        <v>8.3826906156784467E-2</v>
      </c>
      <c r="R112" s="11">
        <f t="shared" si="36"/>
        <v>0</v>
      </c>
      <c r="S112" s="11">
        <f t="shared" si="37"/>
        <v>-0.90862020746145711</v>
      </c>
      <c r="T112" s="11">
        <f t="shared" si="38"/>
        <v>-0.3149463457405397</v>
      </c>
      <c r="U112" s="11">
        <f>'OddsRatio_working_3-way'!S112-'OddsRatio_working_3-way'!R112^2/3</f>
        <v>-0.90862020746145711</v>
      </c>
      <c r="V112" s="11">
        <f>'OddsRatio_working_3-way'!S112*'OddsRatio_working_3-way'!R112/3-2*'OddsRatio_working_3-way'!R112^3/27-'OddsRatio_working_3-way'!T112</f>
        <v>0.3149463457405397</v>
      </c>
      <c r="W112" s="11">
        <f>'OddsRatio_working_3-way'!V112^2+4*'OddsRatio_working_3-way'!U112^3/27</f>
        <v>-1.1941892077798638E-2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0.16668315209786366</v>
      </c>
      <c r="Y112" s="11">
        <f>IF('OddsRatio_working_3-way'!W112&gt;=0,IF('OddsRatio_working_3-way'!V112+SQRT('OddsRatio_working_3-way'!W112)&gt;0,0,PI()),ACOS('OddsRatio_working_3-way'!V112/(2*'OddsRatio_working_3-way'!X112)))</f>
        <v>0.33397869695273563</v>
      </c>
      <c r="Z112" s="11">
        <f>'OddsRatio_working_3-way'!X112^(1/3)*COS('OddsRatio_working_3-way'!Y112/3)</f>
        <v>0.54693254918746315</v>
      </c>
      <c r="AA112" s="11">
        <f>'OddsRatio_working_3-way'!X112^(1/3)*COS(('OddsRatio_working_3-way'!Y112+2*PI())/3)</f>
        <v>-0.32641570183182078</v>
      </c>
      <c r="AB112" s="11">
        <f>'OddsRatio_working_3-way'!X112^(1/3)*COS(('OddsRatio_working_3-way'!Y112+4*PI())/3)</f>
        <v>-0.2205168473556425</v>
      </c>
      <c r="AC112" s="11">
        <f>'OddsRatio_working_3-way'!X112^(1/3)*SIN('OddsRatio_working_3-way'!Y112/3)</f>
        <v>6.1140732138694746E-2</v>
      </c>
      <c r="AD112" s="11">
        <f>'OddsRatio_working_3-way'!X112^(1/3)*SIN(('OddsRatio_working_3-way'!Y112+2*PI())/3)</f>
        <v>0.44308711568357784</v>
      </c>
      <c r="AE112" s="11">
        <f>'OddsRatio_working_3-way'!X112^(1/3)*SIN(('OddsRatio_working_3-way'!Y112+4*PI())/3)</f>
        <v>-0.50422784782227248</v>
      </c>
      <c r="AF112" s="11">
        <f>-'OddsRatio_working_3-way'!U112/(3*'OddsRatio_working_3-way'!X112^(1/3))*COS(('OddsRatio_working_3-way'!Y112)/3)</f>
        <v>0.54693254918746304</v>
      </c>
      <c r="AG112" s="11">
        <f>-'OddsRatio_working_3-way'!U112/(3*'OddsRatio_working_3-way'!X112^(1/3))*COS(('OddsRatio_working_3-way'!Y112+2*PI())/3)</f>
        <v>-0.32641570183182073</v>
      </c>
      <c r="AH112" s="11">
        <f>-'OddsRatio_working_3-way'!U112/(3*'OddsRatio_working_3-way'!X112^(1/3))*COS(('OddsRatio_working_3-way'!Y112+4*PI())/3)</f>
        <v>-0.22051684735564248</v>
      </c>
      <c r="AI112" s="11">
        <f>'OddsRatio_working_3-way'!U112/(3*'OddsRatio_working_3-way'!X112^(1/3))*SIN(('OddsRatio_working_3-way'!Y112)/3)</f>
        <v>-6.1140732138694733E-2</v>
      </c>
      <c r="AJ112" s="11">
        <f>'OddsRatio_working_3-way'!U112/(3*'OddsRatio_working_3-way'!X112^(1/3))*SIN(('OddsRatio_working_3-way'!Y112+2*PI())/3)</f>
        <v>-0.44308711568357778</v>
      </c>
      <c r="AK112" s="11">
        <f>'OddsRatio_working_3-way'!U112/(3*'OddsRatio_working_3-way'!X112^(1/3))*SIN(('OddsRatio_working_3-way'!Y112+4*PI())/3)</f>
        <v>0.50422784782227237</v>
      </c>
      <c r="AL112" s="11">
        <f>'OddsRatio_working_3-way'!Z112+'OddsRatio_working_3-way'!AF112</f>
        <v>1.0938650983749261</v>
      </c>
      <c r="AM112" s="11">
        <f>'OddsRatio_working_3-way'!AA112+'OddsRatio_working_3-way'!AG112</f>
        <v>-0.65283140366364156</v>
      </c>
      <c r="AN112" s="11">
        <f>'OddsRatio_working_3-way'!AB112+'OddsRatio_working_3-way'!AH112</f>
        <v>-0.44103369471128495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1.0938650983749261</v>
      </c>
      <c r="AS112" s="11">
        <f>IF(('OddsRatio_working_3-way'!X112=0),IF(Q112&gt;0,-Q112^(1/3),(-Q112)^(1/3)),'OddsRatio_working_3-way'!AM112-'OddsRatio_working_3-way'!R112/3)</f>
        <v>-0.65283140366364156</v>
      </c>
      <c r="AT112" s="11">
        <f>IF(('OddsRatio_working_3-way'!X112=0),IF(Q112&gt;0,-Q112^(1/3),(-Q112)^(1/3)),'OddsRatio_working_3-way'!AN112-'OddsRatio_working_3-way'!R112/3)</f>
        <v>-0.44103369471128495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1.93</v>
      </c>
      <c r="B113" s="4">
        <f>IF('True_Odds_Calculator_3-way'!B112="","",'True_Odds_Calculator_3-way'!B112)</f>
        <v>3.3</v>
      </c>
      <c r="C113" s="4">
        <f>IF('True_Odds_Calculator_3-way'!C112="","",'True_Odds_Calculator_3-way'!C112)</f>
        <v>4.43</v>
      </c>
      <c r="D113" s="9">
        <f t="shared" si="26"/>
        <v>0.4995067647491393</v>
      </c>
      <c r="E113" s="9">
        <f t="shared" si="27"/>
        <v>0.28752136454832911</v>
      </c>
      <c r="F113" s="9">
        <f t="shared" si="28"/>
        <v>0.21297187070253162</v>
      </c>
      <c r="G113" s="9">
        <f t="shared" si="29"/>
        <v>1.077392353949846</v>
      </c>
      <c r="H113" s="9">
        <f t="shared" si="30"/>
        <v>2.0019748891733564</v>
      </c>
      <c r="I113" s="9">
        <f t="shared" si="31"/>
        <v>3.4780024140846453</v>
      </c>
      <c r="J113" s="9">
        <f t="shared" si="32"/>
        <v>4.6954557740479705</v>
      </c>
      <c r="K113" s="11">
        <f t="shared" si="33"/>
        <v>0.5181347150259068</v>
      </c>
      <c r="L113" s="11">
        <f t="shared" si="34"/>
        <v>0.30303030303030304</v>
      </c>
      <c r="M113" s="11">
        <f t="shared" si="35"/>
        <v>0.22573363431151244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-0.26003387599429661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0.23604741788580197</v>
      </c>
      <c r="Q113" s="11">
        <f>2*'OddsRatio_working_3-way'!K113*'OddsRatio_working_3-way'!L113*'OddsRatio_working_3-way'!M113</f>
        <v>7.0885110476216817E-2</v>
      </c>
      <c r="R113" s="11">
        <f t="shared" si="36"/>
        <v>0</v>
      </c>
      <c r="S113" s="11">
        <f t="shared" si="37"/>
        <v>-0.90775641051852507</v>
      </c>
      <c r="T113" s="11">
        <f t="shared" si="38"/>
        <v>-0.27259952267823578</v>
      </c>
      <c r="U113" s="11">
        <f>'OddsRatio_working_3-way'!S113-'OddsRatio_working_3-way'!R113^2/3</f>
        <v>-0.90775641051852507</v>
      </c>
      <c r="V113" s="11">
        <f>'OddsRatio_working_3-way'!S113*'OddsRatio_working_3-way'!R113/3-2*'OddsRatio_working_3-way'!R113^3/27-'OddsRatio_working_3-way'!T113</f>
        <v>0.27259952267823578</v>
      </c>
      <c r="W113" s="11">
        <f>'OddsRatio_working_3-way'!V113^2+4*'OddsRatio_working_3-way'!U113^3/27</f>
        <v>-3.6505941915834755E-2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0.16644551787314427</v>
      </c>
      <c r="Y113" s="11">
        <f>IF('OddsRatio_working_3-way'!W113&gt;=0,IF('OddsRatio_working_3-way'!V113+SQRT('OddsRatio_working_3-way'!W113)&gt;0,0,PI()),ACOS('OddsRatio_working_3-way'!V113/(2*'OddsRatio_working_3-way'!X113)))</f>
        <v>0.61133041572843683</v>
      </c>
      <c r="Z113" s="11">
        <f>'OddsRatio_working_3-way'!X113^(1/3)*COS('OddsRatio_working_3-way'!Y113/3)</f>
        <v>0.538696176974923</v>
      </c>
      <c r="AA113" s="11">
        <f>'OddsRatio_working_3-way'!X113^(1/3)*COS(('OddsRatio_working_3-way'!Y113+2*PI())/3)</f>
        <v>-0.36575308998677786</v>
      </c>
      <c r="AB113" s="11">
        <f>'OddsRatio_working_3-way'!X113^(1/3)*COS(('OddsRatio_working_3-way'!Y113+4*PI())/3)</f>
        <v>-0.1729430869881452</v>
      </c>
      <c r="AC113" s="11">
        <f>'OddsRatio_working_3-way'!X113^(1/3)*SIN('OddsRatio_working_3-way'!Y113/3)</f>
        <v>0.11131890713371323</v>
      </c>
      <c r="AD113" s="11">
        <f>'OddsRatio_working_3-way'!X113^(1/3)*SIN(('OddsRatio_working_3-way'!Y113+2*PI())/3)</f>
        <v>0.41086512061498448</v>
      </c>
      <c r="AE113" s="11">
        <f>'OddsRatio_working_3-way'!X113^(1/3)*SIN(('OddsRatio_working_3-way'!Y113+4*PI())/3)</f>
        <v>-0.52218402774869765</v>
      </c>
      <c r="AF113" s="11">
        <f>-'OddsRatio_working_3-way'!U113/(3*'OddsRatio_working_3-way'!X113^(1/3))*COS(('OddsRatio_working_3-way'!Y113)/3)</f>
        <v>0.53869617697492289</v>
      </c>
      <c r="AG113" s="11">
        <f>-'OddsRatio_working_3-way'!U113/(3*'OddsRatio_working_3-way'!X113^(1/3))*COS(('OddsRatio_working_3-way'!Y113+2*PI())/3)</f>
        <v>-0.3657530899867778</v>
      </c>
      <c r="AH113" s="11">
        <f>-'OddsRatio_working_3-way'!U113/(3*'OddsRatio_working_3-way'!X113^(1/3))*COS(('OddsRatio_working_3-way'!Y113+4*PI())/3)</f>
        <v>-0.17294308698814517</v>
      </c>
      <c r="AI113" s="11">
        <f>'OddsRatio_working_3-way'!U113/(3*'OddsRatio_working_3-way'!X113^(1/3))*SIN(('OddsRatio_working_3-way'!Y113)/3)</f>
        <v>-0.11131890713371322</v>
      </c>
      <c r="AJ113" s="11">
        <f>'OddsRatio_working_3-way'!U113/(3*'OddsRatio_working_3-way'!X113^(1/3))*SIN(('OddsRatio_working_3-way'!Y113+2*PI())/3)</f>
        <v>-0.41086512061498442</v>
      </c>
      <c r="AK113" s="11">
        <f>'OddsRatio_working_3-way'!U113/(3*'OddsRatio_working_3-way'!X113^(1/3))*SIN(('OddsRatio_working_3-way'!Y113+4*PI())/3)</f>
        <v>0.52218402774869754</v>
      </c>
      <c r="AL113" s="11">
        <f>'OddsRatio_working_3-way'!Z113+'OddsRatio_working_3-way'!AF113</f>
        <v>1.077392353949846</v>
      </c>
      <c r="AM113" s="11">
        <f>'OddsRatio_working_3-way'!AA113+'OddsRatio_working_3-way'!AG113</f>
        <v>-0.7315061799735556</v>
      </c>
      <c r="AN113" s="11">
        <f>'OddsRatio_working_3-way'!AB113+'OddsRatio_working_3-way'!AH113</f>
        <v>-0.3458861739762904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1.077392353949846</v>
      </c>
      <c r="AS113" s="11">
        <f>IF(('OddsRatio_working_3-way'!X113=0),IF(Q113&gt;0,-Q113^(1/3),(-Q113)^(1/3)),'OddsRatio_working_3-way'!AM113-'OddsRatio_working_3-way'!R113/3)</f>
        <v>-0.7315061799735556</v>
      </c>
      <c r="AT113" s="11">
        <f>IF(('OddsRatio_working_3-way'!X113=0),IF(Q113&gt;0,-Q113^(1/3),(-Q113)^(1/3)),'OddsRatio_working_3-way'!AN113-'OddsRatio_working_3-way'!R113/3)</f>
        <v>-0.3458861739762904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2.2599999999999998</v>
      </c>
      <c r="B114" s="4">
        <f>IF('True_Odds_Calculator_3-way'!B113="","",'True_Odds_Calculator_3-way'!B113)</f>
        <v>3.3</v>
      </c>
      <c r="C114" s="4">
        <f>IF('True_Odds_Calculator_3-way'!C113="","",'True_Odds_Calculator_3-way'!C113)</f>
        <v>3.35</v>
      </c>
      <c r="D114" s="9">
        <f t="shared" si="26"/>
        <v>0.42610970672129156</v>
      </c>
      <c r="E114" s="9">
        <f t="shared" si="27"/>
        <v>0.28914528072590778</v>
      </c>
      <c r="F114" s="9">
        <f t="shared" si="28"/>
        <v>0.28474501255280077</v>
      </c>
      <c r="G114" s="9">
        <f t="shared" si="29"/>
        <v>1.0688995804243555</v>
      </c>
      <c r="H114" s="9">
        <f t="shared" si="30"/>
        <v>2.3468134713346878</v>
      </c>
      <c r="I114" s="9">
        <f t="shared" si="31"/>
        <v>3.4584690349760177</v>
      </c>
      <c r="J114" s="9">
        <f t="shared" si="32"/>
        <v>3.5119140139972362</v>
      </c>
      <c r="K114" s="11">
        <f t="shared" si="33"/>
        <v>0.44247787610619471</v>
      </c>
      <c r="L114" s="11">
        <f t="shared" si="34"/>
        <v>0.30303030303030304</v>
      </c>
      <c r="M114" s="11">
        <f t="shared" si="35"/>
        <v>0.29850746268656714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-0.27258318223844591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0.23654855249096435</v>
      </c>
      <c r="Q114" s="11">
        <f>2*'OddsRatio_working_3-way'!K114*'OddsRatio_working_3-way'!L114*'OddsRatio_working_3-way'!M114</f>
        <v>8.0050271570546311E-2</v>
      </c>
      <c r="R114" s="11">
        <f t="shared" si="36"/>
        <v>0</v>
      </c>
      <c r="S114" s="11">
        <f t="shared" si="37"/>
        <v>-0.86780318047663052</v>
      </c>
      <c r="T114" s="11">
        <f t="shared" si="38"/>
        <v>-0.29367281911222692</v>
      </c>
      <c r="U114" s="11">
        <f>'OddsRatio_working_3-way'!S114-'OddsRatio_working_3-way'!R114^2/3</f>
        <v>-0.86780318047663052</v>
      </c>
      <c r="V114" s="11">
        <f>'OddsRatio_working_3-way'!S114*'OddsRatio_working_3-way'!R114/3-2*'OddsRatio_working_3-way'!R114^3/27-'OddsRatio_working_3-way'!T114</f>
        <v>0.29367281911222692</v>
      </c>
      <c r="W114" s="11">
        <f>'OddsRatio_working_3-way'!V114^2+4*'OddsRatio_working_3-way'!U114^3/27</f>
        <v>-1.0575129715893E-2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0.15557864120856674</v>
      </c>
      <c r="Y114" s="11">
        <f>IF('OddsRatio_working_3-way'!W114&gt;=0,IF('OddsRatio_working_3-way'!V114+SQRT('OddsRatio_working_3-way'!W114)&gt;0,0,PI()),ACOS('OddsRatio_working_3-way'!V114/(2*'OddsRatio_working_3-way'!X114)))</f>
        <v>0.33682637621060896</v>
      </c>
      <c r="Z114" s="11">
        <f>'OddsRatio_working_3-way'!X114^(1/3)*COS('OddsRatio_working_3-way'!Y114/3)</f>
        <v>0.53444979021217776</v>
      </c>
      <c r="AA114" s="11">
        <f>'OddsRatio_working_3-way'!X114^(1/3)*COS(('OddsRatio_working_3-way'!Y114+2*PI())/3)</f>
        <v>-0.31941073059597069</v>
      </c>
      <c r="AB114" s="11">
        <f>'OddsRatio_working_3-way'!X114^(1/3)*COS(('OddsRatio_working_3-way'!Y114+4*PI())/3)</f>
        <v>-0.21503905961620695</v>
      </c>
      <c r="AC114" s="11">
        <f>'OddsRatio_working_3-way'!X114^(1/3)*SIN('OddsRatio_working_3-way'!Y114/3)</f>
        <v>6.0259012335937674E-2</v>
      </c>
      <c r="AD114" s="11">
        <f>'OddsRatio_working_3-way'!X114^(1/3)*SIN(('OddsRatio_working_3-way'!Y114+2*PI())/3)</f>
        <v>0.43271758920304099</v>
      </c>
      <c r="AE114" s="11">
        <f>'OddsRatio_working_3-way'!X114^(1/3)*SIN(('OddsRatio_working_3-way'!Y114+4*PI())/3)</f>
        <v>-0.4929766015389786</v>
      </c>
      <c r="AF114" s="11">
        <f>-'OddsRatio_working_3-way'!U114/(3*'OddsRatio_working_3-way'!X114^(1/3))*COS(('OddsRatio_working_3-way'!Y114)/3)</f>
        <v>0.53444979021217776</v>
      </c>
      <c r="AG114" s="11">
        <f>-'OddsRatio_working_3-way'!U114/(3*'OddsRatio_working_3-way'!X114^(1/3))*COS(('OddsRatio_working_3-way'!Y114+2*PI())/3)</f>
        <v>-0.31941073059597069</v>
      </c>
      <c r="AH114" s="11">
        <f>-'OddsRatio_working_3-way'!U114/(3*'OddsRatio_working_3-way'!X114^(1/3))*COS(('OddsRatio_working_3-way'!Y114+4*PI())/3)</f>
        <v>-0.21503905961620695</v>
      </c>
      <c r="AI114" s="11">
        <f>'OddsRatio_working_3-way'!U114/(3*'OddsRatio_working_3-way'!X114^(1/3))*SIN(('OddsRatio_working_3-way'!Y114)/3)</f>
        <v>-6.0259012335937674E-2</v>
      </c>
      <c r="AJ114" s="11">
        <f>'OddsRatio_working_3-way'!U114/(3*'OddsRatio_working_3-way'!X114^(1/3))*SIN(('OddsRatio_working_3-way'!Y114+2*PI())/3)</f>
        <v>-0.43271758920304099</v>
      </c>
      <c r="AK114" s="11">
        <f>'OddsRatio_working_3-way'!U114/(3*'OddsRatio_working_3-way'!X114^(1/3))*SIN(('OddsRatio_working_3-way'!Y114+4*PI())/3)</f>
        <v>0.4929766015389786</v>
      </c>
      <c r="AL114" s="11">
        <f>'OddsRatio_working_3-way'!Z114+'OddsRatio_working_3-way'!AF114</f>
        <v>1.0688995804243555</v>
      </c>
      <c r="AM114" s="11">
        <f>'OddsRatio_working_3-way'!AA114+'OddsRatio_working_3-way'!AG114</f>
        <v>-0.63882146119194139</v>
      </c>
      <c r="AN114" s="11">
        <f>'OddsRatio_working_3-way'!AB114+'OddsRatio_working_3-way'!AH114</f>
        <v>-0.4300781192324139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1.0688995804243555</v>
      </c>
      <c r="AS114" s="11">
        <f>IF(('OddsRatio_working_3-way'!X114=0),IF(Q114&gt;0,-Q114^(1/3),(-Q114)^(1/3)),'OddsRatio_working_3-way'!AM114-'OddsRatio_working_3-way'!R114/3)</f>
        <v>-0.63882146119194139</v>
      </c>
      <c r="AT114" s="11">
        <f>IF(('OddsRatio_working_3-way'!X114=0),IF(Q114&gt;0,-Q114^(1/3),(-Q114)^(1/3)),'OddsRatio_working_3-way'!AN114-'OddsRatio_working_3-way'!R114/3)</f>
        <v>-0.4300781192324139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3.36</v>
      </c>
      <c r="B115" s="4">
        <f>IF('True_Odds_Calculator_3-way'!B114="","",'True_Odds_Calculator_3-way'!B114)</f>
        <v>3.3</v>
      </c>
      <c r="C115" s="4">
        <f>IF('True_Odds_Calculator_3-way'!C114="","",'True_Odds_Calculator_3-way'!C114)</f>
        <v>2.2799999999999998</v>
      </c>
      <c r="D115" s="9">
        <f t="shared" si="26"/>
        <v>0.28534852140778916</v>
      </c>
      <c r="E115" s="9">
        <f t="shared" si="27"/>
        <v>0.29062899015877386</v>
      </c>
      <c r="F115" s="9">
        <f t="shared" si="28"/>
        <v>0.42402248843343704</v>
      </c>
      <c r="G115" s="9">
        <f t="shared" si="29"/>
        <v>1.0612230322355076</v>
      </c>
      <c r="H115" s="9">
        <f t="shared" si="30"/>
        <v>3.5044863560757986</v>
      </c>
      <c r="I115" s="9">
        <f t="shared" si="31"/>
        <v>3.4408129741416671</v>
      </c>
      <c r="J115" s="9">
        <f t="shared" si="32"/>
        <v>2.358365481261449</v>
      </c>
      <c r="K115" s="11">
        <f t="shared" si="33"/>
        <v>0.29761904761904762</v>
      </c>
      <c r="L115" s="11">
        <f t="shared" si="34"/>
        <v>0.30303030303030304</v>
      </c>
      <c r="M115" s="11">
        <f t="shared" si="35"/>
        <v>0.43859649122807021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-0.27482848535480109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0.23496240601503759</v>
      </c>
      <c r="Q115" s="11">
        <f>2*'OddsRatio_working_3-way'!K115*'OddsRatio_working_3-way'!L115*'OddsRatio_working_3-way'!M115</f>
        <v>7.9111921217184383E-2</v>
      </c>
      <c r="R115" s="11">
        <f t="shared" si="36"/>
        <v>0</v>
      </c>
      <c r="S115" s="11">
        <f t="shared" si="37"/>
        <v>-0.85494196757553442</v>
      </c>
      <c r="T115" s="11">
        <f t="shared" si="38"/>
        <v>-0.28785924834193083</v>
      </c>
      <c r="U115" s="11">
        <f>'OddsRatio_working_3-way'!S115-'OddsRatio_working_3-way'!R115^2/3</f>
        <v>-0.85494196757553442</v>
      </c>
      <c r="V115" s="11">
        <f>'OddsRatio_working_3-way'!S115*'OddsRatio_working_3-way'!R115/3-2*'OddsRatio_working_3-way'!R115^3/27-'OddsRatio_working_3-way'!T115</f>
        <v>0.28785924834193083</v>
      </c>
      <c r="W115" s="11">
        <f>'OddsRatio_working_3-way'!V115^2+4*'OddsRatio_working_3-way'!U115^3/27</f>
        <v>-9.714699689030451E-3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0.15213287493586969</v>
      </c>
      <c r="Y115" s="11">
        <f>IF('OddsRatio_working_3-way'!W115&gt;=0,IF('OddsRatio_working_3-way'!V115+SQRT('OddsRatio_working_3-way'!W115)&gt;0,0,PI()),ACOS('OddsRatio_working_3-way'!V115/(2*'OddsRatio_working_3-way'!X115)))</f>
        <v>0.3298887668043422</v>
      </c>
      <c r="Z115" s="11">
        <f>'OddsRatio_working_3-way'!X115^(1/3)*COS('OddsRatio_working_3-way'!Y115/3)</f>
        <v>0.53061151611775392</v>
      </c>
      <c r="AA115" s="11">
        <f>'OddsRatio_working_3-way'!X115^(1/3)*COS(('OddsRatio_working_3-way'!Y115+2*PI())/3)</f>
        <v>-0.31604091466943263</v>
      </c>
      <c r="AB115" s="11">
        <f>'OddsRatio_working_3-way'!X115^(1/3)*COS(('OddsRatio_working_3-way'!Y115+4*PI())/3)</f>
        <v>-0.21457060144832163</v>
      </c>
      <c r="AC115" s="11">
        <f>'OddsRatio_working_3-way'!X115^(1/3)*SIN('OddsRatio_working_3-way'!Y115/3)</f>
        <v>5.8583912652964296E-2</v>
      </c>
      <c r="AD115" s="11">
        <f>'OddsRatio_working_3-way'!X115^(1/3)*SIN(('OddsRatio_working_3-way'!Y115+2*PI())/3)</f>
        <v>0.43023109617206889</v>
      </c>
      <c r="AE115" s="11">
        <f>'OddsRatio_working_3-way'!X115^(1/3)*SIN(('OddsRatio_working_3-way'!Y115+4*PI())/3)</f>
        <v>-0.48881500882503298</v>
      </c>
      <c r="AF115" s="11">
        <f>-'OddsRatio_working_3-way'!U115/(3*'OddsRatio_working_3-way'!X115^(1/3))*COS(('OddsRatio_working_3-way'!Y115)/3)</f>
        <v>0.5306115161177537</v>
      </c>
      <c r="AG115" s="11">
        <f>-'OddsRatio_working_3-way'!U115/(3*'OddsRatio_working_3-way'!X115^(1/3))*COS(('OddsRatio_working_3-way'!Y115+2*PI())/3)</f>
        <v>-0.31604091466943246</v>
      </c>
      <c r="AH115" s="11">
        <f>-'OddsRatio_working_3-way'!U115/(3*'OddsRatio_working_3-way'!X115^(1/3))*COS(('OddsRatio_working_3-way'!Y115+4*PI())/3)</f>
        <v>-0.21457060144832155</v>
      </c>
      <c r="AI115" s="11">
        <f>'OddsRatio_working_3-way'!U115/(3*'OddsRatio_working_3-way'!X115^(1/3))*SIN(('OddsRatio_working_3-way'!Y115)/3)</f>
        <v>-5.8583912652964275E-2</v>
      </c>
      <c r="AJ115" s="11">
        <f>'OddsRatio_working_3-way'!U115/(3*'OddsRatio_working_3-way'!X115^(1/3))*SIN(('OddsRatio_working_3-way'!Y115+2*PI())/3)</f>
        <v>-0.43023109617206873</v>
      </c>
      <c r="AK115" s="11">
        <f>'OddsRatio_working_3-way'!U115/(3*'OddsRatio_working_3-way'!X115^(1/3))*SIN(('OddsRatio_working_3-way'!Y115+4*PI())/3)</f>
        <v>0.48881500882503276</v>
      </c>
      <c r="AL115" s="11">
        <f>'OddsRatio_working_3-way'!Z115+'OddsRatio_working_3-way'!AF115</f>
        <v>1.0612230322355076</v>
      </c>
      <c r="AM115" s="11">
        <f>'OddsRatio_working_3-way'!AA115+'OddsRatio_working_3-way'!AG115</f>
        <v>-0.63208182933886503</v>
      </c>
      <c r="AN115" s="11">
        <f>'OddsRatio_working_3-way'!AB115+'OddsRatio_working_3-way'!AH115</f>
        <v>-0.42914120289664315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1.0612230322355076</v>
      </c>
      <c r="AS115" s="11">
        <f>IF(('OddsRatio_working_3-way'!X115=0),IF(Q115&gt;0,-Q115^(1/3),(-Q115)^(1/3)),'OddsRatio_working_3-way'!AM115-'OddsRatio_working_3-way'!R115/3)</f>
        <v>-0.63208182933886503</v>
      </c>
      <c r="AT115" s="11">
        <f>IF(('OddsRatio_working_3-way'!X115=0),IF(Q115&gt;0,-Q115^(1/3),(-Q115)^(1/3)),'OddsRatio_working_3-way'!AN115-'OddsRatio_working_3-way'!R115/3)</f>
        <v>-0.42914120289664315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2.73</v>
      </c>
      <c r="B116" s="4">
        <f>IF('True_Odds_Calculator_3-way'!B115="","",'True_Odds_Calculator_3-way'!B115)</f>
        <v>3.16</v>
      </c>
      <c r="C116" s="4">
        <f>IF('True_Odds_Calculator_3-way'!C115="","",'True_Odds_Calculator_3-way'!C115)</f>
        <v>2.65</v>
      </c>
      <c r="D116" s="9">
        <f t="shared" si="26"/>
        <v>0.34586021603256895</v>
      </c>
      <c r="E116" s="9">
        <f t="shared" si="27"/>
        <v>0.29749122045326909</v>
      </c>
      <c r="F116" s="9">
        <f t="shared" si="28"/>
        <v>0.35664856351416196</v>
      </c>
      <c r="G116" s="9">
        <f t="shared" si="29"/>
        <v>1.0932609896551166</v>
      </c>
      <c r="H116" s="9">
        <f t="shared" si="30"/>
        <v>2.8913415121033523</v>
      </c>
      <c r="I116" s="9">
        <f t="shared" si="31"/>
        <v>3.3614437376550521</v>
      </c>
      <c r="J116" s="9">
        <f t="shared" si="32"/>
        <v>2.8038806329309427</v>
      </c>
      <c r="K116" s="11">
        <f t="shared" si="33"/>
        <v>0.36630036630036628</v>
      </c>
      <c r="L116" s="11">
        <f t="shared" si="34"/>
        <v>0.31645569620253161</v>
      </c>
      <c r="M116" s="11">
        <f t="shared" si="35"/>
        <v>0.37735849056603776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-0.26970450137395452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0.24233389411321107</v>
      </c>
      <c r="Q116" s="11">
        <f>2*'OddsRatio_working_3-way'!K116*'OddsRatio_working_3-way'!L116*'OddsRatio_working_3-way'!M116</f>
        <v>8.7485160329679068E-2</v>
      </c>
      <c r="R116" s="11">
        <f t="shared" si="36"/>
        <v>0</v>
      </c>
      <c r="S116" s="11">
        <f t="shared" si="37"/>
        <v>-0.89851631277450139</v>
      </c>
      <c r="T116" s="11">
        <f t="shared" si="38"/>
        <v>-0.32437412013519901</v>
      </c>
      <c r="U116" s="11">
        <f>'OddsRatio_working_3-way'!S116-'OddsRatio_working_3-way'!R116^2/3</f>
        <v>-0.89851631277450139</v>
      </c>
      <c r="V116" s="11">
        <f>'OddsRatio_working_3-way'!S116*'OddsRatio_working_3-way'!R116/3-2*'OddsRatio_working_3-way'!R116^3/27-'OddsRatio_working_3-way'!T116</f>
        <v>0.32437412013519901</v>
      </c>
      <c r="W116" s="11">
        <f>'OddsRatio_working_3-way'!V116^2+4*'OddsRatio_working_3-way'!U116^3/27</f>
        <v>-2.2481828325852521E-3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0.1639106102774236</v>
      </c>
      <c r="Y116" s="11">
        <f>IF('OddsRatio_working_3-way'!W116&gt;=0,IF('OddsRatio_working_3-way'!V116+SQRT('OddsRatio_working_3-way'!W116)&gt;0,0,PI()),ACOS('OddsRatio_working_3-way'!V116/(2*'OddsRatio_working_3-way'!X116)))</f>
        <v>0.14514588473968071</v>
      </c>
      <c r="Z116" s="11">
        <f>'OddsRatio_working_3-way'!X116^(1/3)*COS('OddsRatio_working_3-way'!Y116/3)</f>
        <v>0.54663049482755843</v>
      </c>
      <c r="AA116" s="11">
        <f>'OddsRatio_working_3-way'!X116^(1/3)*COS(('OddsRatio_working_3-way'!Y116+2*PI())/3)</f>
        <v>-0.29623695736437761</v>
      </c>
      <c r="AB116" s="11">
        <f>'OddsRatio_working_3-way'!X116^(1/3)*COS(('OddsRatio_working_3-way'!Y116+4*PI())/3)</f>
        <v>-0.25039353746318094</v>
      </c>
      <c r="AC116" s="11">
        <f>'OddsRatio_working_3-way'!X116^(1/3)*SIN('OddsRatio_working_3-way'!Y116/3)</f>
        <v>2.6467710820528931E-2</v>
      </c>
      <c r="AD116" s="11">
        <f>'OddsRatio_working_3-way'!X116^(1/3)*SIN(('OddsRatio_working_3-way'!Y116+2*PI())/3)</f>
        <v>0.46016203959365931</v>
      </c>
      <c r="AE116" s="11">
        <f>'OddsRatio_working_3-way'!X116^(1/3)*SIN(('OddsRatio_working_3-way'!Y116+4*PI())/3)</f>
        <v>-0.48662975041418827</v>
      </c>
      <c r="AF116" s="11">
        <f>-'OddsRatio_working_3-way'!U116/(3*'OddsRatio_working_3-way'!X116^(1/3))*COS(('OddsRatio_working_3-way'!Y116)/3)</f>
        <v>0.54663049482755821</v>
      </c>
      <c r="AG116" s="11">
        <f>-'OddsRatio_working_3-way'!U116/(3*'OddsRatio_working_3-way'!X116^(1/3))*COS(('OddsRatio_working_3-way'!Y116+2*PI())/3)</f>
        <v>-0.2962369573643775</v>
      </c>
      <c r="AH116" s="11">
        <f>-'OddsRatio_working_3-way'!U116/(3*'OddsRatio_working_3-way'!X116^(1/3))*COS(('OddsRatio_working_3-way'!Y116+4*PI())/3)</f>
        <v>-0.25039353746318083</v>
      </c>
      <c r="AI116" s="11">
        <f>'OddsRatio_working_3-way'!U116/(3*'OddsRatio_working_3-way'!X116^(1/3))*SIN(('OddsRatio_working_3-way'!Y116)/3)</f>
        <v>-2.6467710820528921E-2</v>
      </c>
      <c r="AJ116" s="11">
        <f>'OddsRatio_working_3-way'!U116/(3*'OddsRatio_working_3-way'!X116^(1/3))*SIN(('OddsRatio_working_3-way'!Y116+2*PI())/3)</f>
        <v>-0.46016203959365914</v>
      </c>
      <c r="AK116" s="11">
        <f>'OddsRatio_working_3-way'!U116/(3*'OddsRatio_working_3-way'!X116^(1/3))*SIN(('OddsRatio_working_3-way'!Y116+4*PI())/3)</f>
        <v>0.4866297504141881</v>
      </c>
      <c r="AL116" s="11">
        <f>'OddsRatio_working_3-way'!Z116+'OddsRatio_working_3-way'!AF116</f>
        <v>1.0932609896551166</v>
      </c>
      <c r="AM116" s="11">
        <f>'OddsRatio_working_3-way'!AA116+'OddsRatio_working_3-way'!AG116</f>
        <v>-0.5924739147287551</v>
      </c>
      <c r="AN116" s="11">
        <f>'OddsRatio_working_3-way'!AB116+'OddsRatio_working_3-way'!AH116</f>
        <v>-0.50078707492636176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1.0932609896551166</v>
      </c>
      <c r="AS116" s="11">
        <f>IF(('OddsRatio_working_3-way'!X116=0),IF(Q116&gt;0,-Q116^(1/3),(-Q116)^(1/3)),'OddsRatio_working_3-way'!AM116-'OddsRatio_working_3-way'!R116/3)</f>
        <v>-0.5924739147287551</v>
      </c>
      <c r="AT116" s="11">
        <f>IF(('OddsRatio_working_3-way'!X116=0),IF(Q116&gt;0,-Q116^(1/3),(-Q116)^(1/3)),'OddsRatio_working_3-way'!AN116-'OddsRatio_working_3-way'!R116/3)</f>
        <v>-0.50078707492636176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3.13</v>
      </c>
      <c r="B2" s="4">
        <f>IF('True_Odds_Calculator_3-way'!B3="","",'True_Odds_Calculator_3-way'!B3)</f>
        <v>3.62</v>
      </c>
      <c r="C2" s="4">
        <f>IF('True_Odds_Calculator_3-way'!C3="","",'True_Odds_Calculator_3-way'!C3)</f>
        <v>2.3199999999999998</v>
      </c>
      <c r="D2" s="4">
        <f>IF(A2="","",((1/A2)+(1/B2)+(1/C2))-1)</f>
        <v>2.6766394572646401E-2</v>
      </c>
      <c r="E2" s="4">
        <f>IF(A2="","",(3*A2)/(3-($D2*A2)))</f>
        <v>3.2199203710399877</v>
      </c>
      <c r="F2" s="4">
        <f>IF(B2="","",(3*B2)/(3-($D2*B2)))</f>
        <v>3.7408214867546388</v>
      </c>
      <c r="G2" s="4">
        <f>IF(C2="","",(3*C2)/(3-($D2*C2)))</f>
        <v>2.3690375253783684</v>
      </c>
      <c r="I2" s="4">
        <f>IF(A2="","",D2+1)</f>
        <v>1.0267663945726464</v>
      </c>
    </row>
    <row r="3" spans="1:9" x14ac:dyDescent="0.2">
      <c r="A3" s="4">
        <f>IF('True_Odds_Calculator_3-way'!A4="","",'True_Odds_Calculator_3-way'!A4)</f>
        <v>3.33</v>
      </c>
      <c r="B3" s="4">
        <f>IF('True_Odds_Calculator_3-way'!B4="","",'True_Odds_Calculator_3-way'!B4)</f>
        <v>3.47</v>
      </c>
      <c r="C3" s="4">
        <f>IF('True_Odds_Calculator_3-way'!C4="","",'True_Odds_Calculator_3-way'!C4)</f>
        <v>2.2799999999999998</v>
      </c>
      <c r="D3" s="4">
        <f t="shared" ref="D3:D66" si="0">IF(A3="","",((1/A3)+(1/B3)+(1/C3))-1)</f>
        <v>2.7081229568716392E-2</v>
      </c>
      <c r="E3" s="4">
        <f t="shared" ref="E3:E66" si="1">IF(A3="","",(3*A3)/(3-($D3*A3)))</f>
        <v>3.4332026371371804</v>
      </c>
      <c r="F3" s="4">
        <f t="shared" ref="F3:F66" si="2">IF(B3="","",(3*B3)/(3-($D3*B3)))</f>
        <v>3.5822089539900057</v>
      </c>
      <c r="G3" s="4">
        <f t="shared" ref="G3:G66" si="3">IF(C3="","",(3*C3)/(3-($D3*C3)))</f>
        <v>2.3279124764651851</v>
      </c>
      <c r="I3" s="4">
        <f t="shared" ref="I3:I66" si="4">IF(A3="","",D3+1)</f>
        <v>1.0270812295687164</v>
      </c>
    </row>
    <row r="4" spans="1:9" x14ac:dyDescent="0.2">
      <c r="A4" s="4">
        <f>IF('True_Odds_Calculator_3-way'!A5="","",'True_Odds_Calculator_3-way'!A5)</f>
        <v>2.0699999999999998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3.95</v>
      </c>
      <c r="D4" s="4">
        <f t="shared" si="0"/>
        <v>2.865400522035233E-2</v>
      </c>
      <c r="E4" s="4">
        <f t="shared" si="1"/>
        <v>2.1117520055641519</v>
      </c>
      <c r="F4" s="4">
        <f t="shared" si="2"/>
        <v>3.5354887406266711</v>
      </c>
      <c r="G4" s="4">
        <f t="shared" si="3"/>
        <v>4.1048675119012499</v>
      </c>
      <c r="I4" s="4">
        <f t="shared" si="4"/>
        <v>1.0286540052203523</v>
      </c>
    </row>
    <row r="5" spans="1: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4.24</v>
      </c>
      <c r="C5" s="4">
        <f>IF('True_Odds_Calculator_3-way'!C6="","",'True_Odds_Calculator_3-way'!C6)</f>
        <v>6.19</v>
      </c>
      <c r="D5" s="4">
        <f t="shared" si="0"/>
        <v>3.0311337538723615E-2</v>
      </c>
      <c r="E5" s="4">
        <f t="shared" si="1"/>
        <v>1.6056322671154439</v>
      </c>
      <c r="F5" s="4">
        <f t="shared" si="2"/>
        <v>4.4297715168627656</v>
      </c>
      <c r="G5" s="4">
        <f t="shared" si="3"/>
        <v>6.6029652483290358</v>
      </c>
      <c r="I5" s="4">
        <f t="shared" si="4"/>
        <v>1.0303113375387236</v>
      </c>
    </row>
    <row r="6" spans="1:9" x14ac:dyDescent="0.2">
      <c r="A6" s="4">
        <f>IF('True_Odds_Calculator_3-way'!A7="","",'True_Odds_Calculator_3-way'!A7)</f>
        <v>3.55</v>
      </c>
      <c r="B6" s="4">
        <f>IF('True_Odds_Calculator_3-way'!B7="","",'True_Odds_Calculator_3-way'!B7)</f>
        <v>2.85</v>
      </c>
      <c r="C6" s="4">
        <f>IF('True_Odds_Calculator_3-way'!C7="","",'True_Odds_Calculator_3-way'!C7)</f>
        <v>2.4300000000000002</v>
      </c>
      <c r="D6" s="4">
        <f t="shared" si="0"/>
        <v>4.4089967572382482E-2</v>
      </c>
      <c r="E6" s="4">
        <f t="shared" si="1"/>
        <v>3.7454097430370146</v>
      </c>
      <c r="F6" s="4">
        <f t="shared" si="2"/>
        <v>2.9745921895180687</v>
      </c>
      <c r="G6" s="4">
        <f t="shared" si="3"/>
        <v>2.5199963100292893</v>
      </c>
      <c r="I6" s="4">
        <f t="shared" si="4"/>
        <v>1.0440899675723825</v>
      </c>
    </row>
    <row r="7" spans="1:9" x14ac:dyDescent="0.2">
      <c r="A7" s="4">
        <f>IF('True_Odds_Calculator_3-way'!A8="","",'True_Odds_Calculator_3-way'!A8)</f>
        <v>3.95</v>
      </c>
      <c r="B7" s="4">
        <f>IF('True_Odds_Calculator_3-way'!B8="","",'True_Odds_Calculator_3-way'!B8)</f>
        <v>3</v>
      </c>
      <c r="C7" s="4">
        <f>IF('True_Odds_Calculator_3-way'!C8="","",'True_Odds_Calculator_3-way'!C8)</f>
        <v>2.1800000000000002</v>
      </c>
      <c r="D7" s="4">
        <f t="shared" si="0"/>
        <v>4.5213486625633736E-2</v>
      </c>
      <c r="E7" s="4">
        <f t="shared" si="1"/>
        <v>4.2000325168003467</v>
      </c>
      <c r="F7" s="4">
        <f t="shared" si="2"/>
        <v>3.1420636529495236</v>
      </c>
      <c r="G7" s="4">
        <f t="shared" si="3"/>
        <v>2.254057355593043</v>
      </c>
      <c r="I7" s="4">
        <f t="shared" si="4"/>
        <v>1.0452134866256337</v>
      </c>
    </row>
    <row r="8" spans="1:9" x14ac:dyDescent="0.2">
      <c r="A8" s="4">
        <f>IF('True_Odds_Calculator_3-way'!A9="","",'True_Odds_Calculator_3-way'!A9)</f>
        <v>3.49</v>
      </c>
      <c r="B8" s="4">
        <f>IF('True_Odds_Calculator_3-way'!B9="","",'True_Odds_Calculator_3-way'!B9)</f>
        <v>3.07</v>
      </c>
      <c r="C8" s="4">
        <f>IF('True_Odds_Calculator_3-way'!C9="","",'True_Odds_Calculator_3-way'!C9)</f>
        <v>2.37</v>
      </c>
      <c r="D8" s="4">
        <f t="shared" si="0"/>
        <v>3.4206778582241748E-2</v>
      </c>
      <c r="E8" s="4">
        <f t="shared" si="1"/>
        <v>3.6346363017365593</v>
      </c>
      <c r="F8" s="4">
        <f t="shared" si="2"/>
        <v>3.1813634254852023</v>
      </c>
      <c r="G8" s="4">
        <f t="shared" si="3"/>
        <v>2.435824140665571</v>
      </c>
      <c r="I8" s="4">
        <f t="shared" si="4"/>
        <v>1.0342067785822417</v>
      </c>
    </row>
    <row r="9" spans="1:9" x14ac:dyDescent="0.2">
      <c r="A9" s="4">
        <f>IF('True_Odds_Calculator_3-way'!A10="","",'True_Odds_Calculator_3-way'!A10)</f>
        <v>2.93</v>
      </c>
      <c r="B9" s="4">
        <f>IF('True_Odds_Calculator_3-way'!B10="","",'True_Odds_Calculator_3-way'!B10)</f>
        <v>3.75</v>
      </c>
      <c r="C9" s="4">
        <f>IF('True_Odds_Calculator_3-way'!C10="","",'True_Odds_Calculator_3-way'!C10)</f>
        <v>2.38</v>
      </c>
      <c r="D9" s="4">
        <f t="shared" si="0"/>
        <v>2.8131662221202447E-2</v>
      </c>
      <c r="E9" s="4">
        <f t="shared" si="1"/>
        <v>3.0127768166256073</v>
      </c>
      <c r="F9" s="4">
        <f t="shared" si="2"/>
        <v>3.8866732228362779</v>
      </c>
      <c r="G9" s="4">
        <f t="shared" si="3"/>
        <v>2.4343288282906954</v>
      </c>
      <c r="I9" s="4">
        <f t="shared" si="4"/>
        <v>1.0281316622212024</v>
      </c>
    </row>
    <row r="10" spans="1:9" x14ac:dyDescent="0.2">
      <c r="A10" s="4">
        <f>IF('True_Odds_Calculator_3-way'!A11="","",'True_Odds_Calculator_3-way'!A11)</f>
        <v>1.4</v>
      </c>
      <c r="B10" s="4">
        <f>IF('True_Odds_Calculator_3-way'!B11="","",'True_Odds_Calculator_3-way'!B11)</f>
        <v>5.58</v>
      </c>
      <c r="C10" s="4">
        <f>IF('True_Odds_Calculator_3-way'!C11="","",'True_Odds_Calculator_3-way'!C11)</f>
        <v>7.12</v>
      </c>
      <c r="D10" s="4">
        <f t="shared" si="0"/>
        <v>3.3946622022011708E-2</v>
      </c>
      <c r="E10" s="4">
        <f t="shared" si="1"/>
        <v>1.4225354610170922</v>
      </c>
      <c r="F10" s="4">
        <f t="shared" si="2"/>
        <v>5.9560705657942092</v>
      </c>
      <c r="G10" s="4">
        <f t="shared" si="3"/>
        <v>7.7439000846488568</v>
      </c>
      <c r="I10" s="4">
        <f t="shared" si="4"/>
        <v>1.0339466220220117</v>
      </c>
    </row>
    <row r="11" spans="1:9" x14ac:dyDescent="0.2">
      <c r="A11" s="4">
        <f>IF('True_Odds_Calculator_3-way'!A12="","",'True_Odds_Calculator_3-way'!A12)</f>
        <v>1.73</v>
      </c>
      <c r="B11" s="4">
        <f>IF('True_Odds_Calculator_3-way'!B12="","",'True_Odds_Calculator_3-way'!B12)</f>
        <v>4.2300000000000004</v>
      </c>
      <c r="C11" s="4">
        <f>IF('True_Odds_Calculator_3-way'!C12="","",'True_Odds_Calculator_3-way'!C12)</f>
        <v>4.63</v>
      </c>
      <c r="D11" s="4">
        <f t="shared" si="0"/>
        <v>3.0424022848557053E-2</v>
      </c>
      <c r="E11" s="4">
        <f t="shared" si="1"/>
        <v>1.7608940404332161</v>
      </c>
      <c r="F11" s="4">
        <f t="shared" si="2"/>
        <v>4.4195910522065924</v>
      </c>
      <c r="G11" s="4">
        <f t="shared" si="3"/>
        <v>4.8581096662758183</v>
      </c>
      <c r="I11" s="4">
        <f t="shared" si="4"/>
        <v>1.0304240228485571</v>
      </c>
    </row>
    <row r="12" spans="1:9" x14ac:dyDescent="0.2">
      <c r="A12" s="4">
        <f>IF('True_Odds_Calculator_3-way'!A13="","",'True_Odds_Calculator_3-way'!A13)</f>
        <v>5.45</v>
      </c>
      <c r="B12" s="4">
        <f>IF('True_Odds_Calculator_3-way'!B13="","",'True_Odds_Calculator_3-way'!B13)</f>
        <v>3.68</v>
      </c>
      <c r="C12" s="4">
        <f>IF('True_Odds_Calculator_3-way'!C13="","",'True_Odds_Calculator_3-way'!C13)</f>
        <v>1.72</v>
      </c>
      <c r="D12" s="4">
        <f t="shared" si="0"/>
        <v>3.6620717804102032E-2</v>
      </c>
      <c r="E12" s="4">
        <f t="shared" si="1"/>
        <v>5.838416023902262</v>
      </c>
      <c r="F12" s="4">
        <f t="shared" si="2"/>
        <v>3.8530860740943726</v>
      </c>
      <c r="G12" s="4">
        <f t="shared" si="3"/>
        <v>1.7568873937436593</v>
      </c>
      <c r="I12" s="4">
        <f t="shared" si="4"/>
        <v>1.036620717804102</v>
      </c>
    </row>
    <row r="13" spans="1:9" x14ac:dyDescent="0.2">
      <c r="A13" s="4">
        <f>IF('True_Odds_Calculator_3-way'!A14="","",'True_Odds_Calculator_3-way'!A14)</f>
        <v>1.77</v>
      </c>
      <c r="B13" s="4">
        <f>IF('True_Odds_Calculator_3-way'!B14="","",'True_Odds_Calculator_3-way'!B14)</f>
        <v>3.63</v>
      </c>
      <c r="C13" s="4">
        <f>IF('True_Odds_Calculator_3-way'!C14="","",'True_Odds_Calculator_3-way'!C14)</f>
        <v>5.0999999999999996</v>
      </c>
      <c r="D13" s="4">
        <f t="shared" si="0"/>
        <v>3.6532276448890233E-2</v>
      </c>
      <c r="E13" s="4">
        <f t="shared" si="1"/>
        <v>1.8089910715320829</v>
      </c>
      <c r="F13" s="4">
        <f t="shared" si="2"/>
        <v>3.7978817728851633</v>
      </c>
      <c r="G13" s="4">
        <f t="shared" si="3"/>
        <v>5.4377081580532582</v>
      </c>
      <c r="I13" s="4">
        <f t="shared" si="4"/>
        <v>1.0365322764488902</v>
      </c>
    </row>
    <row r="14" spans="1:9" x14ac:dyDescent="0.2">
      <c r="A14" s="4">
        <f>IF('True_Odds_Calculator_3-way'!A15="","",'True_Odds_Calculator_3-way'!A15)</f>
        <v>2.14</v>
      </c>
      <c r="B14" s="4">
        <f>IF('True_Odds_Calculator_3-way'!B15="","",'True_Odds_Calculator_3-way'!B15)</f>
        <v>3.53</v>
      </c>
      <c r="C14" s="4">
        <f>IF('True_Odds_Calculator_3-way'!C15="","",'True_Odds_Calculator_3-way'!C15)</f>
        <v>3.6</v>
      </c>
      <c r="D14" s="4">
        <f t="shared" si="0"/>
        <v>2.8353616384115821E-2</v>
      </c>
      <c r="E14" s="4">
        <f t="shared" si="1"/>
        <v>2.1841762303991228</v>
      </c>
      <c r="F14" s="4">
        <f t="shared" si="2"/>
        <v>3.6518352869980277</v>
      </c>
      <c r="G14" s="4">
        <f t="shared" si="3"/>
        <v>3.7268019762903624</v>
      </c>
      <c r="I14" s="4">
        <f t="shared" si="4"/>
        <v>1.0283536163841158</v>
      </c>
    </row>
    <row r="15" spans="1:9" x14ac:dyDescent="0.2">
      <c r="A15" s="4">
        <f>IF('True_Odds_Calculator_3-way'!A16="","",'True_Odds_Calculator_3-way'!A16)</f>
        <v>4.72</v>
      </c>
      <c r="B15" s="4">
        <f>IF('True_Odds_Calculator_3-way'!B16="","",'True_Odds_Calculator_3-way'!B16)</f>
        <v>3.88</v>
      </c>
      <c r="C15" s="4">
        <f>IF('True_Odds_Calculator_3-way'!C16="","",'True_Odds_Calculator_3-way'!C16)</f>
        <v>1.79</v>
      </c>
      <c r="D15" s="4">
        <f t="shared" si="0"/>
        <v>2.8255583419642516E-2</v>
      </c>
      <c r="E15" s="4">
        <f t="shared" si="1"/>
        <v>4.9395917816277617</v>
      </c>
      <c r="F15" s="4">
        <f t="shared" si="2"/>
        <v>4.0271683901618269</v>
      </c>
      <c r="G15" s="4">
        <f t="shared" si="3"/>
        <v>1.8206954038156833</v>
      </c>
      <c r="I15" s="4">
        <f t="shared" si="4"/>
        <v>1.0282555834196425</v>
      </c>
    </row>
    <row r="16" spans="1:9" x14ac:dyDescent="0.2">
      <c r="A16" s="4">
        <f>IF('True_Odds_Calculator_3-way'!A17="","",'True_Odds_Calculator_3-way'!A17)</f>
        <v>2.83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2.74</v>
      </c>
      <c r="D16" s="4">
        <f t="shared" si="0"/>
        <v>2.7917917328813324E-2</v>
      </c>
      <c r="E16" s="4">
        <f t="shared" si="1"/>
        <v>2.9065465244660578</v>
      </c>
      <c r="F16" s="4">
        <f t="shared" si="2"/>
        <v>3.3300970254172184</v>
      </c>
      <c r="G16" s="4">
        <f t="shared" si="3"/>
        <v>2.8116935879500069</v>
      </c>
      <c r="I16" s="4">
        <f t="shared" si="4"/>
        <v>1.0279179173288133</v>
      </c>
    </row>
    <row r="17" spans="1:9" x14ac:dyDescent="0.2">
      <c r="A17" s="4">
        <f>IF('True_Odds_Calculator_3-way'!A18="","",'True_Odds_Calculator_3-way'!A18)</f>
        <v>4.66</v>
      </c>
      <c r="B17" s="4">
        <f>IF('True_Odds_Calculator_3-way'!B18="","",'True_Odds_Calculator_3-way'!B18)</f>
        <v>4.04</v>
      </c>
      <c r="C17" s="4">
        <f>IF('True_Odds_Calculator_3-way'!C18="","",'True_Odds_Calculator_3-way'!C18)</f>
        <v>1.76</v>
      </c>
      <c r="D17" s="4">
        <f t="shared" si="0"/>
        <v>3.0298845335177349E-2</v>
      </c>
      <c r="E17" s="4">
        <f t="shared" si="1"/>
        <v>4.8901510798501961</v>
      </c>
      <c r="F17" s="4">
        <f t="shared" si="2"/>
        <v>4.2118539389066436</v>
      </c>
      <c r="G17" s="4">
        <f t="shared" si="3"/>
        <v>1.791850724676137</v>
      </c>
      <c r="I17" s="4">
        <f t="shared" si="4"/>
        <v>1.0302988453351773</v>
      </c>
    </row>
    <row r="18" spans="1:9" x14ac:dyDescent="0.2">
      <c r="A18" s="4">
        <f>IF('True_Odds_Calculator_3-way'!A19="","",'True_Odds_Calculator_3-way'!A19)</f>
        <v>3.32</v>
      </c>
      <c r="B18" s="4">
        <f>IF('True_Odds_Calculator_3-way'!B19="","",'True_Odds_Calculator_3-way'!B19)</f>
        <v>3.26</v>
      </c>
      <c r="C18" s="4">
        <f>IF('True_Odds_Calculator_3-way'!C19="","",'True_Odds_Calculator_3-way'!C19)</f>
        <v>2.38</v>
      </c>
      <c r="D18" s="4">
        <f t="shared" si="0"/>
        <v>2.8121352761667939E-2</v>
      </c>
      <c r="E18" s="4">
        <f t="shared" si="1"/>
        <v>3.426640350024583</v>
      </c>
      <c r="F18" s="4">
        <f t="shared" si="2"/>
        <v>3.3627610570670261</v>
      </c>
      <c r="G18" s="4">
        <f t="shared" si="3"/>
        <v>2.4343084639902903</v>
      </c>
      <c r="I18" s="4">
        <f t="shared" si="4"/>
        <v>1.0281213527616679</v>
      </c>
    </row>
    <row r="19" spans="1:9" x14ac:dyDescent="0.2">
      <c r="A19" s="4">
        <f>IF('True_Odds_Calculator_3-way'!A20="","",'True_Odds_Calculator_3-way'!A20)</f>
        <v>3.53</v>
      </c>
      <c r="B19" s="4">
        <f>IF('True_Odds_Calculator_3-way'!B20="","",'True_Odds_Calculator_3-way'!B20)</f>
        <v>3.38</v>
      </c>
      <c r="C19" s="4">
        <f>IF('True_Odds_Calculator_3-way'!C20="","",'True_Odds_Calculator_3-way'!C20)</f>
        <v>2.23</v>
      </c>
      <c r="D19" s="4">
        <f t="shared" si="0"/>
        <v>2.757460041939308E-2</v>
      </c>
      <c r="E19" s="4">
        <f t="shared" si="1"/>
        <v>3.6483756078221372</v>
      </c>
      <c r="F19" s="4">
        <f t="shared" si="2"/>
        <v>3.4883746724830531</v>
      </c>
      <c r="G19" s="4">
        <f t="shared" si="3"/>
        <v>2.2766650764640639</v>
      </c>
      <c r="I19" s="4">
        <f t="shared" si="4"/>
        <v>1.0275746004193931</v>
      </c>
    </row>
    <row r="20" spans="1:9" x14ac:dyDescent="0.2">
      <c r="A20" s="4">
        <f>IF('True_Odds_Calculator_3-way'!A21="","",'True_Odds_Calculator_3-way'!A21)</f>
        <v>2.96</v>
      </c>
      <c r="B20" s="4">
        <f>IF('True_Odds_Calculator_3-way'!B21="","",'True_Odds_Calculator_3-way'!B21)</f>
        <v>3.46</v>
      </c>
      <c r="C20" s="4">
        <f>IF('True_Odds_Calculator_3-way'!C21="","",'True_Odds_Calculator_3-way'!C21)</f>
        <v>2.5</v>
      </c>
      <c r="D20" s="4">
        <f t="shared" si="0"/>
        <v>2.6855178878300467E-2</v>
      </c>
      <c r="E20" s="4">
        <f t="shared" si="1"/>
        <v>3.0405662169865098</v>
      </c>
      <c r="F20" s="4">
        <f t="shared" si="2"/>
        <v>3.5705918447035203</v>
      </c>
      <c r="G20" s="4">
        <f t="shared" si="3"/>
        <v>2.5572290359953658</v>
      </c>
      <c r="I20" s="4">
        <f t="shared" si="4"/>
        <v>1.0268551788783005</v>
      </c>
    </row>
    <row r="21" spans="1:9" x14ac:dyDescent="0.2">
      <c r="A21" s="4">
        <f>IF('True_Odds_Calculator_3-way'!A22="","",'True_Odds_Calculator_3-way'!A22)</f>
        <v>2.6</v>
      </c>
      <c r="B21" s="4">
        <f>IF('True_Odds_Calculator_3-way'!B22="","",'True_Odds_Calculator_3-way'!B22)</f>
        <v>3.51</v>
      </c>
      <c r="C21" s="4">
        <f>IF('True_Odds_Calculator_3-way'!C22="","",'True_Odds_Calculator_3-way'!C22)</f>
        <v>2.79</v>
      </c>
      <c r="D21" s="4">
        <f t="shared" si="0"/>
        <v>2.7938608583769842E-2</v>
      </c>
      <c r="E21" s="4">
        <f t="shared" si="1"/>
        <v>2.6645171822708353</v>
      </c>
      <c r="F21" s="4">
        <f t="shared" si="2"/>
        <v>3.6286127167630058</v>
      </c>
      <c r="G21" s="4">
        <f t="shared" si="3"/>
        <v>2.8644261144261147</v>
      </c>
      <c r="I21" s="4">
        <f t="shared" si="4"/>
        <v>1.0279386085837698</v>
      </c>
    </row>
    <row r="22" spans="1:9" x14ac:dyDescent="0.2">
      <c r="A22" s="4">
        <f>IF('True_Odds_Calculator_3-way'!A23="","",'True_Odds_Calculator_3-way'!A23)</f>
        <v>2.1</v>
      </c>
      <c r="B22" s="4">
        <f>IF('True_Odds_Calculator_3-way'!B23="","",'True_Odds_Calculator_3-way'!B23)</f>
        <v>3.62</v>
      </c>
      <c r="C22" s="4">
        <f>IF('True_Odds_Calculator_3-way'!C23="","",'True_Odds_Calculator_3-way'!C23)</f>
        <v>3.63</v>
      </c>
      <c r="D22" s="4">
        <f t="shared" si="0"/>
        <v>2.7915663777040134E-2</v>
      </c>
      <c r="E22" s="4">
        <f t="shared" si="1"/>
        <v>2.1418538911596099</v>
      </c>
      <c r="F22" s="4">
        <f t="shared" si="2"/>
        <v>3.7461900404820931</v>
      </c>
      <c r="G22" s="4">
        <f t="shared" si="3"/>
        <v>3.7569004059783109</v>
      </c>
      <c r="I22" s="4">
        <f t="shared" si="4"/>
        <v>1.0279156637770401</v>
      </c>
    </row>
    <row r="23" spans="1:9" x14ac:dyDescent="0.2">
      <c r="A23" s="4">
        <f>IF('True_Odds_Calculator_3-way'!A24="","",'True_Odds_Calculator_3-way'!A24)</f>
        <v>2.52</v>
      </c>
      <c r="B23" s="4">
        <f>IF('True_Odds_Calculator_3-way'!B24="","",'True_Odds_Calculator_3-way'!B24)</f>
        <v>3.53</v>
      </c>
      <c r="C23" s="4">
        <f>IF('True_Odds_Calculator_3-way'!C24="","",'True_Odds_Calculator_3-way'!C24)</f>
        <v>2.88</v>
      </c>
      <c r="D23" s="4">
        <f t="shared" si="0"/>
        <v>2.7333738027789156E-2</v>
      </c>
      <c r="E23" s="4">
        <f t="shared" si="1"/>
        <v>2.5792197625364244</v>
      </c>
      <c r="F23" s="4">
        <f t="shared" si="2"/>
        <v>3.6473072428709079</v>
      </c>
      <c r="G23" s="4">
        <f t="shared" si="3"/>
        <v>2.9576088040695554</v>
      </c>
      <c r="I23" s="4">
        <f t="shared" si="4"/>
        <v>1.0273337380277892</v>
      </c>
    </row>
    <row r="24" spans="1:9" x14ac:dyDescent="0.2">
      <c r="A24" s="4">
        <f>IF('True_Odds_Calculator_3-way'!A25="","",'True_Odds_Calculator_3-way'!A25)</f>
        <v>2.4900000000000002</v>
      </c>
      <c r="B24" s="4">
        <f>IF('True_Odds_Calculator_3-way'!B25="","",'True_Odds_Calculator_3-way'!B25)</f>
        <v>3.49</v>
      </c>
      <c r="C24" s="4">
        <f>IF('True_Odds_Calculator_3-way'!C25="","",'True_Odds_Calculator_3-way'!C25)</f>
        <v>2.94</v>
      </c>
      <c r="D24" s="4">
        <f t="shared" si="0"/>
        <v>2.8275431413978147E-2</v>
      </c>
      <c r="E24" s="4">
        <f t="shared" si="1"/>
        <v>2.5498412243440436</v>
      </c>
      <c r="F24" s="4">
        <f t="shared" si="2"/>
        <v>3.608703807651009</v>
      </c>
      <c r="G24" s="4">
        <f t="shared" si="3"/>
        <v>3.023788958562001</v>
      </c>
      <c r="I24" s="4">
        <f t="shared" si="4"/>
        <v>1.0282754314139781</v>
      </c>
    </row>
    <row r="25" spans="1:9" x14ac:dyDescent="0.2">
      <c r="A25" s="4">
        <f>IF('True_Odds_Calculator_3-way'!A26="","",'True_Odds_Calculator_3-way'!A26)</f>
        <v>1.53</v>
      </c>
      <c r="B25" s="4">
        <f>IF('True_Odds_Calculator_3-way'!B26="","",'True_Odds_Calculator_3-way'!B26)</f>
        <v>4.3</v>
      </c>
      <c r="C25" s="4">
        <f>IF('True_Odds_Calculator_3-way'!C26="","",'True_Odds_Calculator_3-way'!C26)</f>
        <v>6.88</v>
      </c>
      <c r="D25" s="4">
        <f t="shared" si="0"/>
        <v>3.1501747986016015E-2</v>
      </c>
      <c r="E25" s="4">
        <f t="shared" si="1"/>
        <v>1.5549821748636032</v>
      </c>
      <c r="F25" s="4">
        <f t="shared" si="2"/>
        <v>4.5033369459814034</v>
      </c>
      <c r="G25" s="4">
        <f t="shared" si="3"/>
        <v>7.4157430020665025</v>
      </c>
      <c r="I25" s="4">
        <f t="shared" si="4"/>
        <v>1.031501747986016</v>
      </c>
    </row>
    <row r="26" spans="1:9" x14ac:dyDescent="0.2">
      <c r="A26" s="4">
        <f>IF('True_Odds_Calculator_3-way'!A27="","",'True_Odds_Calculator_3-way'!A27)</f>
        <v>2.73</v>
      </c>
      <c r="B26" s="4">
        <f>IF('True_Odds_Calculator_3-way'!B27="","",'True_Odds_Calculator_3-way'!B27)</f>
        <v>3.21</v>
      </c>
      <c r="C26" s="4">
        <f>IF('True_Odds_Calculator_3-way'!C27="","",'True_Odds_Calculator_3-way'!C27)</f>
        <v>2.86</v>
      </c>
      <c r="D26" s="4">
        <f t="shared" si="0"/>
        <v>2.7477195701494761E-2</v>
      </c>
      <c r="E26" s="4">
        <f t="shared" si="1"/>
        <v>2.8000121996915222</v>
      </c>
      <c r="F26" s="4">
        <f t="shared" si="2"/>
        <v>3.3072346820095304</v>
      </c>
      <c r="G26" s="4">
        <f t="shared" si="3"/>
        <v>2.9369327373934024</v>
      </c>
      <c r="I26" s="4">
        <f t="shared" si="4"/>
        <v>1.0274771957014948</v>
      </c>
    </row>
    <row r="27" spans="1:9" x14ac:dyDescent="0.2">
      <c r="A27" s="4">
        <f>IF('True_Odds_Calculator_3-way'!A28="","",'True_Odds_Calculator_3-way'!A28)</f>
        <v>2.23</v>
      </c>
      <c r="B27" s="4">
        <f>IF('True_Odds_Calculator_3-way'!B28="","",'True_Odds_Calculator_3-way'!B28)</f>
        <v>2.95</v>
      </c>
      <c r="C27" s="4">
        <f>IF('True_Odds_Calculator_3-way'!C28="","",'True_Odds_Calculator_3-way'!C28)</f>
        <v>3.89</v>
      </c>
      <c r="D27" s="4">
        <f t="shared" si="0"/>
        <v>4.4482952861359948E-2</v>
      </c>
      <c r="E27" s="4">
        <f t="shared" si="1"/>
        <v>2.3062579448281388</v>
      </c>
      <c r="F27" s="4">
        <f t="shared" si="2"/>
        <v>3.0849401254090441</v>
      </c>
      <c r="G27" s="4">
        <f t="shared" si="3"/>
        <v>4.1281074292775255</v>
      </c>
      <c r="I27" s="4">
        <f t="shared" si="4"/>
        <v>1.0444829528613599</v>
      </c>
    </row>
    <row r="28" spans="1:9" x14ac:dyDescent="0.2">
      <c r="A28" s="4">
        <f>IF('True_Odds_Calculator_3-way'!A29="","",'True_Odds_Calculator_3-way'!A29)</f>
        <v>1.73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5.26</v>
      </c>
      <c r="D28" s="4">
        <f t="shared" si="0"/>
        <v>4.90476269264839E-2</v>
      </c>
      <c r="E28" s="4">
        <f t="shared" si="1"/>
        <v>1.7803558181258083</v>
      </c>
      <c r="F28" s="4">
        <f t="shared" si="2"/>
        <v>3.7800085319267378</v>
      </c>
      <c r="G28" s="4">
        <f t="shared" si="3"/>
        <v>5.7549035119965746</v>
      </c>
      <c r="I28" s="4">
        <f t="shared" si="4"/>
        <v>1.0490476269264839</v>
      </c>
    </row>
    <row r="29" spans="1:9" x14ac:dyDescent="0.2">
      <c r="A29" s="4">
        <f>IF('True_Odds_Calculator_3-way'!A30="","",'True_Odds_Calculator_3-way'!A30)</f>
        <v>1.68</v>
      </c>
      <c r="B29" s="4">
        <f>IF('True_Odds_Calculator_3-way'!B30="","",'True_Odds_Calculator_3-way'!B30)</f>
        <v>3.53</v>
      </c>
      <c r="C29" s="4">
        <f>IF('True_Odds_Calculator_3-way'!C30="","",'True_Odds_Calculator_3-way'!C30)</f>
        <v>5.89</v>
      </c>
      <c r="D29" s="4">
        <f t="shared" si="0"/>
        <v>4.8303501145260164E-2</v>
      </c>
      <c r="E29" s="4">
        <f t="shared" si="1"/>
        <v>1.7267073662974683</v>
      </c>
      <c r="F29" s="4">
        <f t="shared" si="2"/>
        <v>3.7427257514691221</v>
      </c>
      <c r="G29" s="4">
        <f t="shared" si="3"/>
        <v>6.5071071977593578</v>
      </c>
      <c r="I29" s="4">
        <f t="shared" si="4"/>
        <v>1.0483035011452602</v>
      </c>
    </row>
    <row r="30" spans="1:9" x14ac:dyDescent="0.2">
      <c r="A30" s="4">
        <f>IF('True_Odds_Calculator_3-way'!A31="","",'True_Odds_Calculator_3-way'!A31)</f>
        <v>2.76</v>
      </c>
      <c r="B30" s="4">
        <f>IF('True_Odds_Calculator_3-way'!B31="","",'True_Odds_Calculator_3-way'!B31)</f>
        <v>3.36</v>
      </c>
      <c r="C30" s="4">
        <f>IF('True_Odds_Calculator_3-way'!C31="","",'True_Odds_Calculator_3-way'!C31)</f>
        <v>2.68</v>
      </c>
      <c r="D30" s="4">
        <f t="shared" si="0"/>
        <v>3.3072216556966794E-2</v>
      </c>
      <c r="E30" s="4">
        <f t="shared" si="1"/>
        <v>2.8466122754161809</v>
      </c>
      <c r="F30" s="4">
        <f t="shared" si="2"/>
        <v>3.4892447032185028</v>
      </c>
      <c r="G30" s="4">
        <f t="shared" si="3"/>
        <v>2.7615898278326543</v>
      </c>
      <c r="I30" s="4">
        <f t="shared" si="4"/>
        <v>1.0330722165569668</v>
      </c>
    </row>
    <row r="31" spans="1:9" x14ac:dyDescent="0.2">
      <c r="A31" s="4">
        <f>IF('True_Odds_Calculator_3-way'!A32="","",'True_Odds_Calculator_3-way'!A32)</f>
        <v>8.83</v>
      </c>
      <c r="B31" s="4">
        <f>IF('True_Odds_Calculator_3-way'!B32="","",'True_Odds_Calculator_3-way'!B32)</f>
        <v>5.07</v>
      </c>
      <c r="C31" s="4">
        <f>IF('True_Odds_Calculator_3-way'!C32="","",'True_Odds_Calculator_3-way'!C32)</f>
        <v>1.37</v>
      </c>
      <c r="D31" s="4">
        <f t="shared" si="0"/>
        <v>4.0415949202098123E-2</v>
      </c>
      <c r="E31" s="4">
        <f t="shared" si="1"/>
        <v>10.022219254239511</v>
      </c>
      <c r="F31" s="4">
        <f t="shared" si="2"/>
        <v>5.4416830262491409</v>
      </c>
      <c r="G31" s="4">
        <f t="shared" si="3"/>
        <v>1.3957610264120606</v>
      </c>
      <c r="I31" s="4">
        <f t="shared" si="4"/>
        <v>1.0404159492020981</v>
      </c>
    </row>
    <row r="32" spans="1:9" x14ac:dyDescent="0.2">
      <c r="A32" s="4">
        <f>IF('True_Odds_Calculator_3-way'!A33="","",'True_Odds_Calculator_3-way'!A33)</f>
        <v>1.86</v>
      </c>
      <c r="B32" s="4">
        <f>IF('True_Odds_Calculator_3-way'!B33="","",'True_Odds_Calculator_3-way'!B33)</f>
        <v>3.81</v>
      </c>
      <c r="C32" s="4">
        <f>IF('True_Odds_Calculator_3-way'!C33="","",'True_Odds_Calculator_3-way'!C33)</f>
        <v>4.2300000000000004</v>
      </c>
      <c r="D32" s="4">
        <f t="shared" si="0"/>
        <v>3.6508219588543112E-2</v>
      </c>
      <c r="E32" s="4">
        <f t="shared" si="1"/>
        <v>1.9030763153694634</v>
      </c>
      <c r="F32" s="4">
        <f t="shared" si="2"/>
        <v>3.9952411073641678</v>
      </c>
      <c r="G32" s="4">
        <f t="shared" si="3"/>
        <v>4.4595630995598503</v>
      </c>
      <c r="I32" s="4">
        <f t="shared" si="4"/>
        <v>1.0365082195885431</v>
      </c>
    </row>
    <row r="33" spans="1:9" x14ac:dyDescent="0.2">
      <c r="A33" s="4">
        <f>IF('True_Odds_Calculator_3-way'!A34="","",'True_Odds_Calculator_3-way'!A34)</f>
        <v>6.02</v>
      </c>
      <c r="B33" s="4">
        <f>IF('True_Odds_Calculator_3-way'!B34="","",'True_Odds_Calculator_3-way'!B34)</f>
        <v>4.49</v>
      </c>
      <c r="C33" s="4">
        <f>IF('True_Odds_Calculator_3-way'!C34="","",'True_Odds_Calculator_3-way'!C34)</f>
        <v>1.54</v>
      </c>
      <c r="D33" s="4">
        <f t="shared" si="0"/>
        <v>3.818075538177057E-2</v>
      </c>
      <c r="E33" s="4">
        <f t="shared" si="1"/>
        <v>6.519498193948448</v>
      </c>
      <c r="F33" s="4">
        <f t="shared" si="2"/>
        <v>4.7621262969294396</v>
      </c>
      <c r="G33" s="4">
        <f t="shared" si="3"/>
        <v>1.5707865595929122</v>
      </c>
      <c r="I33" s="4">
        <f t="shared" si="4"/>
        <v>1.0381807553817706</v>
      </c>
    </row>
    <row r="34" spans="1:9" x14ac:dyDescent="0.2">
      <c r="A34" s="4">
        <f>IF('True_Odds_Calculator_3-way'!A35="","",'True_Odds_Calculator_3-way'!A35)</f>
        <v>2.48</v>
      </c>
      <c r="B34" s="4">
        <f>IF('True_Odds_Calculator_3-way'!B35="","",'True_Odds_Calculator_3-way'!B35)</f>
        <v>3.67</v>
      </c>
      <c r="C34" s="4">
        <f>IF('True_Odds_Calculator_3-way'!C35="","",'True_Odds_Calculator_3-way'!C35)</f>
        <v>2.85</v>
      </c>
      <c r="D34" s="4">
        <f t="shared" si="0"/>
        <v>2.6582563466766684E-2</v>
      </c>
      <c r="E34" s="4">
        <f t="shared" si="1"/>
        <v>2.5357222923161946</v>
      </c>
      <c r="F34" s="4">
        <f t="shared" si="2"/>
        <v>3.7933574659045379</v>
      </c>
      <c r="G34" s="4">
        <f t="shared" si="3"/>
        <v>2.9238369266353215</v>
      </c>
      <c r="I34" s="4">
        <f t="shared" si="4"/>
        <v>1.0265825634667667</v>
      </c>
    </row>
    <row r="35" spans="1:9" x14ac:dyDescent="0.2">
      <c r="A35" s="4">
        <f>IF('True_Odds_Calculator_3-way'!A36="","",'True_Odds_Calculator_3-way'!A36)</f>
        <v>2.64</v>
      </c>
      <c r="B35" s="4">
        <f>IF('True_Odds_Calculator_3-way'!B36="","",'True_Odds_Calculator_3-way'!B36)</f>
        <v>3.45</v>
      </c>
      <c r="C35" s="4">
        <f>IF('True_Odds_Calculator_3-way'!C36="","",'True_Odds_Calculator_3-way'!C36)</f>
        <v>2.79</v>
      </c>
      <c r="D35" s="4">
        <f t="shared" si="0"/>
        <v>2.7065890319747377E-2</v>
      </c>
      <c r="E35" s="4">
        <f t="shared" si="1"/>
        <v>2.7044136803657635</v>
      </c>
      <c r="F35" s="4">
        <f t="shared" si="2"/>
        <v>3.5608337046721439</v>
      </c>
      <c r="G35" s="4">
        <f t="shared" si="3"/>
        <v>2.8620412355807252</v>
      </c>
      <c r="I35" s="4">
        <f t="shared" si="4"/>
        <v>1.0270658903197474</v>
      </c>
    </row>
    <row r="36" spans="1:9" x14ac:dyDescent="0.2">
      <c r="A36" s="4">
        <f>IF('True_Odds_Calculator_3-way'!A37="","",'True_Odds_Calculator_3-way'!A37)</f>
        <v>2.15</v>
      </c>
      <c r="B36" s="4">
        <f>IF('True_Odds_Calculator_3-way'!B37="","",'True_Odds_Calculator_3-way'!B37)</f>
        <v>3.35</v>
      </c>
      <c r="C36" s="4">
        <f>IF('True_Odds_Calculator_3-way'!C37="","",'True_Odds_Calculator_3-way'!C37)</f>
        <v>3.76</v>
      </c>
      <c r="D36" s="4">
        <f t="shared" si="0"/>
        <v>2.9581188564845151E-2</v>
      </c>
      <c r="E36" s="4">
        <f t="shared" si="1"/>
        <v>2.1965668926025157</v>
      </c>
      <c r="F36" s="4">
        <f t="shared" si="2"/>
        <v>3.4644384650482496</v>
      </c>
      <c r="G36" s="4">
        <f t="shared" si="3"/>
        <v>3.9047696862503836</v>
      </c>
      <c r="I36" s="4">
        <f t="shared" si="4"/>
        <v>1.0295811885648452</v>
      </c>
    </row>
    <row r="37" spans="1:9" x14ac:dyDescent="0.2">
      <c r="A37" s="4">
        <f>IF('True_Odds_Calculator_3-way'!A38="","",'True_Odds_Calculator_3-way'!A38)</f>
        <v>2.3199999999999998</v>
      </c>
      <c r="B37" s="4">
        <f>IF('True_Odds_Calculator_3-way'!B38="","",'True_Odds_Calculator_3-way'!B38)</f>
        <v>3.46</v>
      </c>
      <c r="C37" s="4">
        <f>IF('True_Odds_Calculator_3-way'!C38="","",'True_Odds_Calculator_3-way'!C38)</f>
        <v>3.25</v>
      </c>
      <c r="D37" s="4">
        <f t="shared" si="0"/>
        <v>2.7744131491390878E-2</v>
      </c>
      <c r="E37" s="4">
        <f t="shared" si="1"/>
        <v>2.3708680690189992</v>
      </c>
      <c r="F37" s="4">
        <f t="shared" si="2"/>
        <v>3.5743736356080054</v>
      </c>
      <c r="G37" s="4">
        <f t="shared" si="3"/>
        <v>3.3507093990016186</v>
      </c>
      <c r="I37" s="4">
        <f t="shared" si="4"/>
        <v>1.0277441314913909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2.48</v>
      </c>
      <c r="B40" s="4">
        <f>IF('True_Odds_Calculator_3-way'!B39="","",'True_Odds_Calculator_3-way'!B39)</f>
        <v>3.82</v>
      </c>
      <c r="C40" s="4">
        <f>IF('True_Odds_Calculator_3-way'!C39="","",'True_Odds_Calculator_3-way'!C39)</f>
        <v>2.76</v>
      </c>
      <c r="D40" s="4">
        <f t="shared" si="0"/>
        <v>2.7324751743365017E-2</v>
      </c>
      <c r="E40" s="4">
        <f t="shared" si="1"/>
        <v>2.5373140199027429</v>
      </c>
      <c r="F40" s="4">
        <f t="shared" si="2"/>
        <v>3.9577023861227403</v>
      </c>
      <c r="G40" s="4">
        <f t="shared" si="3"/>
        <v>2.8311721910829353</v>
      </c>
      <c r="I40" s="4">
        <f t="shared" si="4"/>
        <v>1.027324751743365</v>
      </c>
    </row>
    <row r="41" spans="1:9" x14ac:dyDescent="0.2">
      <c r="A41" s="4">
        <f>IF('True_Odds_Calculator_3-way'!A40="","",'True_Odds_Calculator_3-way'!A40)</f>
        <v>2.0299999999999998</v>
      </c>
      <c r="B41" s="4">
        <f>IF('True_Odds_Calculator_3-way'!B40="","",'True_Odds_Calculator_3-way'!B40)</f>
        <v>3.36</v>
      </c>
      <c r="C41" s="4">
        <f>IF('True_Odds_Calculator_3-way'!C40="","",'True_Odds_Calculator_3-way'!C40)</f>
        <v>3.93</v>
      </c>
      <c r="D41" s="4">
        <f t="shared" si="0"/>
        <v>4.4682811266122835E-2</v>
      </c>
      <c r="E41" s="4">
        <f t="shared" si="1"/>
        <v>2.0932914389919124</v>
      </c>
      <c r="F41" s="4">
        <f t="shared" si="2"/>
        <v>3.5370087118441185</v>
      </c>
      <c r="G41" s="4">
        <f t="shared" si="3"/>
        <v>4.174343008881972</v>
      </c>
      <c r="I41" s="4">
        <f t="shared" si="4"/>
        <v>1.0446828112661228</v>
      </c>
    </row>
    <row r="42" spans="1:9" x14ac:dyDescent="0.2">
      <c r="A42" s="4">
        <f>IF('True_Odds_Calculator_3-way'!A41="","",'True_Odds_Calculator_3-way'!A41)</f>
        <v>2.21</v>
      </c>
      <c r="B42" s="4">
        <f>IF('True_Odds_Calculator_3-way'!B41="","",'True_Odds_Calculator_3-way'!B41)</f>
        <v>3.36</v>
      </c>
      <c r="C42" s="4">
        <f>IF('True_Odds_Calculator_3-way'!C41="","",'True_Odds_Calculator_3-way'!C41)</f>
        <v>3.4</v>
      </c>
      <c r="D42" s="4">
        <f t="shared" si="0"/>
        <v>4.4225382460676643E-2</v>
      </c>
      <c r="E42" s="4">
        <f t="shared" si="1"/>
        <v>2.2844251199803107</v>
      </c>
      <c r="F42" s="4">
        <f t="shared" si="2"/>
        <v>3.5351021962676148</v>
      </c>
      <c r="G42" s="4">
        <f t="shared" si="3"/>
        <v>3.5794074169291088</v>
      </c>
      <c r="I42" s="4">
        <f t="shared" si="4"/>
        <v>1.0442253824606766</v>
      </c>
    </row>
    <row r="43" spans="1:9" x14ac:dyDescent="0.2">
      <c r="A43" s="4">
        <f>IF('True_Odds_Calculator_3-way'!A42="","",'True_Odds_Calculator_3-way'!A42)</f>
        <v>3.85</v>
      </c>
      <c r="B43" s="4">
        <f>IF('True_Odds_Calculator_3-way'!B42="","",'True_Odds_Calculator_3-way'!B42)</f>
        <v>3.33</v>
      </c>
      <c r="C43" s="4">
        <f>IF('True_Odds_Calculator_3-way'!C42="","",'True_Odds_Calculator_3-way'!C42)</f>
        <v>2.06</v>
      </c>
      <c r="D43" s="4">
        <f t="shared" si="0"/>
        <v>4.5477453244443522E-2</v>
      </c>
      <c r="E43" s="4">
        <f t="shared" si="1"/>
        <v>4.088623219854342</v>
      </c>
      <c r="F43" s="4">
        <f t="shared" si="2"/>
        <v>3.5070350341914125</v>
      </c>
      <c r="G43" s="4">
        <f t="shared" si="3"/>
        <v>2.1264029964227467</v>
      </c>
      <c r="I43" s="4">
        <f t="shared" si="4"/>
        <v>1.0454774532444435</v>
      </c>
    </row>
    <row r="44" spans="1:9" x14ac:dyDescent="0.2">
      <c r="A44" s="4">
        <f>IF('True_Odds_Calculator_3-way'!A43="","",'True_Odds_Calculator_3-way'!A43)</f>
        <v>2.2000000000000002</v>
      </c>
      <c r="B44" s="4">
        <f>IF('True_Odds_Calculator_3-way'!B43="","",'True_Odds_Calculator_3-way'!B43)</f>
        <v>3.05</v>
      </c>
      <c r="C44" s="4">
        <f>IF('True_Odds_Calculator_3-way'!C43="","",'True_Odds_Calculator_3-way'!C43)</f>
        <v>3.81</v>
      </c>
      <c r="D44" s="4">
        <f t="shared" si="0"/>
        <v>4.488149860552082E-2</v>
      </c>
      <c r="E44" s="4">
        <f t="shared" si="1"/>
        <v>2.2748731243011084</v>
      </c>
      <c r="F44" s="4">
        <f t="shared" si="2"/>
        <v>3.1958239230621781</v>
      </c>
      <c r="G44" s="4">
        <f t="shared" si="3"/>
        <v>4.0402947962871263</v>
      </c>
      <c r="I44" s="4">
        <f t="shared" si="4"/>
        <v>1.0448814986055208</v>
      </c>
    </row>
    <row r="45" spans="1:9" x14ac:dyDescent="0.2">
      <c r="A45" s="4">
        <f>IF('True_Odds_Calculator_3-way'!A44="","",'True_Odds_Calculator_3-way'!A44)</f>
        <v>1.67</v>
      </c>
      <c r="B45" s="4">
        <f>IF('True_Odds_Calculator_3-way'!B44="","",'True_Odds_Calculator_3-way'!B44)</f>
        <v>4.28</v>
      </c>
      <c r="C45" s="4">
        <f>IF('True_Odds_Calculator_3-way'!C44="","",'True_Odds_Calculator_3-way'!C44)</f>
        <v>5.07</v>
      </c>
      <c r="D45" s="4">
        <f t="shared" si="0"/>
        <v>2.9685913799785357E-2</v>
      </c>
      <c r="E45" s="4">
        <f t="shared" si="1"/>
        <v>1.6980607228973472</v>
      </c>
      <c r="F45" s="4">
        <f t="shared" si="2"/>
        <v>4.4692826273882291</v>
      </c>
      <c r="G45" s="4">
        <f t="shared" si="3"/>
        <v>5.3377927623425947</v>
      </c>
      <c r="I45" s="4">
        <f t="shared" si="4"/>
        <v>1.0296859137997854</v>
      </c>
    </row>
    <row r="46" spans="1:9" x14ac:dyDescent="0.2">
      <c r="A46" s="4">
        <f>IF('True_Odds_Calculator_3-way'!A45="","",'True_Odds_Calculator_3-way'!A45)</f>
        <v>1.35</v>
      </c>
      <c r="B46" s="4">
        <f>IF('True_Odds_Calculator_3-way'!B45="","",'True_Odds_Calculator_3-way'!B45)</f>
        <v>5.64</v>
      </c>
      <c r="C46" s="4">
        <f>IF('True_Odds_Calculator_3-way'!C45="","",'True_Odds_Calculator_3-way'!C45)</f>
        <v>8.7899999999999991</v>
      </c>
      <c r="D46" s="4">
        <f t="shared" si="0"/>
        <v>3.1811348055629463E-2</v>
      </c>
      <c r="E46" s="4">
        <f t="shared" si="1"/>
        <v>1.3696060567364743</v>
      </c>
      <c r="F46" s="4">
        <f t="shared" si="2"/>
        <v>5.998757710530418</v>
      </c>
      <c r="G46" s="4">
        <f t="shared" si="3"/>
        <v>9.6935049360400427</v>
      </c>
      <c r="I46" s="4">
        <f t="shared" si="4"/>
        <v>1.0318113480556295</v>
      </c>
    </row>
    <row r="47" spans="1:9" x14ac:dyDescent="0.2">
      <c r="A47" s="4">
        <f>IF('True_Odds_Calculator_3-way'!A46="","",'True_Odds_Calculator_3-way'!A46)</f>
        <v>1.37</v>
      </c>
      <c r="B47" s="4">
        <f>IF('True_Odds_Calculator_3-way'!B46="","",'True_Odds_Calculator_3-way'!B46)</f>
        <v>5.99</v>
      </c>
      <c r="C47" s="4">
        <f>IF('True_Odds_Calculator_3-way'!C46="","",'True_Odds_Calculator_3-way'!C46)</f>
        <v>7.45</v>
      </c>
      <c r="D47" s="4">
        <f t="shared" si="0"/>
        <v>3.1100103399033685E-2</v>
      </c>
      <c r="E47" s="4">
        <f t="shared" si="1"/>
        <v>1.3897375820073987</v>
      </c>
      <c r="F47" s="4">
        <f t="shared" si="2"/>
        <v>6.3865848182690144</v>
      </c>
      <c r="G47" s="4">
        <f t="shared" si="3"/>
        <v>8.0735346066375602</v>
      </c>
      <c r="I47" s="4">
        <f t="shared" si="4"/>
        <v>1.0311001033990337</v>
      </c>
    </row>
    <row r="48" spans="1:9" x14ac:dyDescent="0.2">
      <c r="A48" s="4">
        <f>IF('True_Odds_Calculator_3-way'!A47="","",'True_Odds_Calculator_3-way'!A47)</f>
        <v>1.58</v>
      </c>
      <c r="B48" s="4">
        <f>IF('True_Odds_Calculator_3-way'!B47="","",'True_Odds_Calculator_3-way'!B47)</f>
        <v>3.91</v>
      </c>
      <c r="C48" s="4">
        <f>IF('True_Odds_Calculator_3-way'!C47="","",'True_Odds_Calculator_3-way'!C47)</f>
        <v>6.69</v>
      </c>
      <c r="D48" s="4">
        <f t="shared" si="0"/>
        <v>3.814269919956903E-2</v>
      </c>
      <c r="E48" s="4">
        <f t="shared" si="1"/>
        <v>1.6123904873516857</v>
      </c>
      <c r="F48" s="4">
        <f t="shared" si="2"/>
        <v>4.1145449377056265</v>
      </c>
      <c r="G48" s="4">
        <f t="shared" si="3"/>
        <v>7.3119406507596709</v>
      </c>
      <c r="I48" s="4">
        <f t="shared" si="4"/>
        <v>1.038142699199569</v>
      </c>
    </row>
    <row r="49" spans="1:9" x14ac:dyDescent="0.2">
      <c r="A49" s="4">
        <f>IF('True_Odds_Calculator_3-way'!A48="","",'True_Odds_Calculator_3-way'!A48)</f>
        <v>2.37</v>
      </c>
      <c r="B49" s="4">
        <f>IF('True_Odds_Calculator_3-way'!B48="","",'True_Odds_Calculator_3-way'!B48)</f>
        <v>3.08</v>
      </c>
      <c r="C49" s="4">
        <f>IF('True_Odds_Calculator_3-way'!C48="","",'True_Odds_Calculator_3-way'!C48)</f>
        <v>3.48</v>
      </c>
      <c r="D49" s="4">
        <f t="shared" si="0"/>
        <v>3.3972574784447263E-2</v>
      </c>
      <c r="E49" s="4">
        <f t="shared" si="1"/>
        <v>2.4353610330086006</v>
      </c>
      <c r="F49" s="4">
        <f t="shared" si="2"/>
        <v>3.1913080708186601</v>
      </c>
      <c r="G49" s="4">
        <f t="shared" si="3"/>
        <v>3.6227666652975721</v>
      </c>
      <c r="I49" s="4">
        <f t="shared" si="4"/>
        <v>1.0339725747844473</v>
      </c>
    </row>
    <row r="50" spans="1:9" x14ac:dyDescent="0.2">
      <c r="A50" s="4">
        <f>IF('True_Odds_Calculator_3-way'!A49="","",'True_Odds_Calculator_3-way'!A49)</f>
        <v>1.78</v>
      </c>
      <c r="B50" s="4">
        <f>IF('True_Odds_Calculator_3-way'!B49="","",'True_Odds_Calculator_3-way'!B49)</f>
        <v>3.77</v>
      </c>
      <c r="C50" s="4">
        <f>IF('True_Odds_Calculator_3-way'!C49="","",'True_Odds_Calculator_3-way'!C49)</f>
        <v>4.83</v>
      </c>
      <c r="D50" s="4">
        <f t="shared" si="0"/>
        <v>3.4089079673029321E-2</v>
      </c>
      <c r="E50" s="4">
        <f t="shared" si="1"/>
        <v>1.8167458416194282</v>
      </c>
      <c r="F50" s="4">
        <f t="shared" si="2"/>
        <v>3.9387297062643309</v>
      </c>
      <c r="G50" s="4">
        <f t="shared" si="3"/>
        <v>5.1104806469241604</v>
      </c>
      <c r="I50" s="4">
        <f t="shared" si="4"/>
        <v>1.0340890796730293</v>
      </c>
    </row>
    <row r="51" spans="1:9" x14ac:dyDescent="0.2">
      <c r="A51" s="4">
        <f>IF('True_Odds_Calculator_3-way'!A50="","",'True_Odds_Calculator_3-way'!A50)</f>
        <v>2.72</v>
      </c>
      <c r="B51" s="4">
        <f>IF('True_Odds_Calculator_3-way'!B50="","",'True_Odds_Calculator_3-way'!B50)</f>
        <v>2.83</v>
      </c>
      <c r="C51" s="4">
        <f>IF('True_Odds_Calculator_3-way'!C50="","",'True_Odds_Calculator_3-way'!C50)</f>
        <v>3.2</v>
      </c>
      <c r="D51" s="4">
        <f t="shared" si="0"/>
        <v>3.3503949282893242E-2</v>
      </c>
      <c r="E51" s="4">
        <f t="shared" si="1"/>
        <v>2.8052137364706451</v>
      </c>
      <c r="F51" s="4">
        <f t="shared" si="2"/>
        <v>2.9223624099922803</v>
      </c>
      <c r="G51" s="4">
        <f t="shared" si="3"/>
        <v>3.3185985686776078</v>
      </c>
      <c r="I51" s="4">
        <f t="shared" si="4"/>
        <v>1.0335039492828932</v>
      </c>
    </row>
    <row r="52" spans="1:9" x14ac:dyDescent="0.2">
      <c r="A52" s="4">
        <f>IF('True_Odds_Calculator_3-way'!A51="","",'True_Odds_Calculator_3-way'!A51)</f>
        <v>3.32</v>
      </c>
      <c r="B52" s="4">
        <f>IF('True_Odds_Calculator_3-way'!B51="","",'True_Odds_Calculator_3-way'!B51)</f>
        <v>3.16</v>
      </c>
      <c r="C52" s="4">
        <f>IF('True_Odds_Calculator_3-way'!C51="","",'True_Odds_Calculator_3-way'!C51)</f>
        <v>2.41</v>
      </c>
      <c r="D52" s="4">
        <f t="shared" si="0"/>
        <v>3.2598274815739625E-2</v>
      </c>
      <c r="E52" s="4">
        <f t="shared" si="1"/>
        <v>3.4442528835842752</v>
      </c>
      <c r="F52" s="4">
        <f t="shared" si="2"/>
        <v>3.2723626227987346</v>
      </c>
      <c r="G52" s="4">
        <f t="shared" si="3"/>
        <v>2.4748085051736104</v>
      </c>
      <c r="I52" s="4">
        <f t="shared" si="4"/>
        <v>1.0325982748157396</v>
      </c>
    </row>
    <row r="53" spans="1:9" x14ac:dyDescent="0.2">
      <c r="A53" s="4">
        <f>IF('True_Odds_Calculator_3-way'!A52="","",'True_Odds_Calculator_3-way'!A52)</f>
        <v>1.43</v>
      </c>
      <c r="B53" s="4">
        <f>IF('True_Odds_Calculator_3-way'!B52="","",'True_Odds_Calculator_3-way'!B52)</f>
        <v>4.63</v>
      </c>
      <c r="C53" s="4">
        <f>IF('True_Odds_Calculator_3-way'!C52="","",'True_Odds_Calculator_3-way'!C52)</f>
        <v>7.6</v>
      </c>
      <c r="D53" s="4">
        <f t="shared" si="0"/>
        <v>4.6862368051409753E-2</v>
      </c>
      <c r="E53" s="4">
        <f t="shared" si="1"/>
        <v>1.4626727880197594</v>
      </c>
      <c r="F53" s="4">
        <f t="shared" si="2"/>
        <v>4.9909680439754895</v>
      </c>
      <c r="G53" s="4">
        <f t="shared" si="3"/>
        <v>8.6238003180870884</v>
      </c>
      <c r="I53" s="4">
        <f t="shared" si="4"/>
        <v>1.0468623680514098</v>
      </c>
    </row>
    <row r="54" spans="1:9" x14ac:dyDescent="0.2">
      <c r="A54" s="4">
        <f>IF('True_Odds_Calculator_3-way'!A53="","",'True_Odds_Calculator_3-way'!A53)</f>
        <v>1.71</v>
      </c>
      <c r="B54" s="4">
        <f>IF('True_Odds_Calculator_3-way'!B53="","",'True_Odds_Calculator_3-way'!B53)</f>
        <v>3.52</v>
      </c>
      <c r="C54" s="4">
        <f>IF('True_Odds_Calculator_3-way'!C53="","",'True_Odds_Calculator_3-way'!C53)</f>
        <v>5.88</v>
      </c>
      <c r="D54" s="4">
        <f t="shared" si="0"/>
        <v>3.895425793922036E-2</v>
      </c>
      <c r="E54" s="4">
        <f t="shared" si="1"/>
        <v>1.748830913994009</v>
      </c>
      <c r="F54" s="4">
        <f t="shared" si="2"/>
        <v>3.6885920006936783</v>
      </c>
      <c r="G54" s="4">
        <f t="shared" si="3"/>
        <v>6.3660501270587702</v>
      </c>
      <c r="I54" s="4">
        <f t="shared" si="4"/>
        <v>1.0389542579392204</v>
      </c>
    </row>
    <row r="55" spans="1:9" x14ac:dyDescent="0.2">
      <c r="A55" s="4">
        <f>IF('True_Odds_Calculator_3-way'!A54="","",'True_Odds_Calculator_3-way'!A54)</f>
        <v>2.37</v>
      </c>
      <c r="B55" s="4">
        <f>IF('True_Odds_Calculator_3-way'!B54="","",'True_Odds_Calculator_3-way'!B54)</f>
        <v>3.52</v>
      </c>
      <c r="C55" s="4">
        <f>IF('True_Odds_Calculator_3-way'!C54="","",'True_Odds_Calculator_3-way'!C54)</f>
        <v>3.01</v>
      </c>
      <c r="D55" s="4">
        <f t="shared" si="0"/>
        <v>3.8257750982213734E-2</v>
      </c>
      <c r="E55" s="4">
        <f t="shared" si="1"/>
        <v>2.4438623757839597</v>
      </c>
      <c r="F55" s="4">
        <f t="shared" si="2"/>
        <v>3.6854358794122866</v>
      </c>
      <c r="G55" s="4">
        <f t="shared" si="3"/>
        <v>3.1301517410657222</v>
      </c>
      <c r="I55" s="4">
        <f t="shared" si="4"/>
        <v>1.0382577509822137</v>
      </c>
    </row>
    <row r="56" spans="1:9" x14ac:dyDescent="0.2">
      <c r="A56" s="4">
        <f>IF('True_Odds_Calculator_3-way'!A55="","",'True_Odds_Calculator_3-way'!A55)</f>
        <v>2.52</v>
      </c>
      <c r="B56" s="4">
        <f>IF('True_Odds_Calculator_3-way'!B55="","",'True_Odds_Calculator_3-way'!B55)</f>
        <v>3.58</v>
      </c>
      <c r="C56" s="4">
        <f>IF('True_Odds_Calculator_3-way'!C55="","",'True_Odds_Calculator_3-way'!C55)</f>
        <v>2.76</v>
      </c>
      <c r="D56" s="4">
        <f t="shared" si="0"/>
        <v>3.8473846343654472E-2</v>
      </c>
      <c r="E56" s="4">
        <f t="shared" si="1"/>
        <v>2.6041613676220567</v>
      </c>
      <c r="F56" s="4">
        <f t="shared" si="2"/>
        <v>3.7522749082562172</v>
      </c>
      <c r="G56" s="4">
        <f t="shared" si="3"/>
        <v>2.86127760658366</v>
      </c>
      <c r="I56" s="4">
        <f t="shared" si="4"/>
        <v>1.0384738463436545</v>
      </c>
    </row>
    <row r="57" spans="1:9" x14ac:dyDescent="0.2">
      <c r="A57" s="4">
        <f>IF('True_Odds_Calculator_3-way'!A56="","",'True_Odds_Calculator_3-way'!A56)</f>
        <v>2.2200000000000002</v>
      </c>
      <c r="B57" s="4">
        <f>IF('True_Odds_Calculator_3-way'!B56="","",'True_Odds_Calculator_3-way'!B56)</f>
        <v>3.72</v>
      </c>
      <c r="C57" s="4">
        <f>IF('True_Odds_Calculator_3-way'!C56="","",'True_Odds_Calculator_3-way'!C56)</f>
        <v>3.12</v>
      </c>
      <c r="D57" s="4">
        <f t="shared" si="0"/>
        <v>3.9780475264346027E-2</v>
      </c>
      <c r="E57" s="4">
        <f t="shared" si="1"/>
        <v>2.2873334980952946</v>
      </c>
      <c r="F57" s="4">
        <f t="shared" si="2"/>
        <v>3.9130206586869987</v>
      </c>
      <c r="G57" s="4">
        <f t="shared" si="3"/>
        <v>3.2546504013775368</v>
      </c>
      <c r="I57" s="4">
        <f t="shared" si="4"/>
        <v>1.039780475264346</v>
      </c>
    </row>
    <row r="58" spans="1:9" x14ac:dyDescent="0.2">
      <c r="A58" s="4">
        <f>IF('True_Odds_Calculator_3-way'!A57="","",'True_Odds_Calculator_3-way'!A57)</f>
        <v>2.37</v>
      </c>
      <c r="B58" s="4">
        <f>IF('True_Odds_Calculator_3-way'!B57="","",'True_Odds_Calculator_3-way'!B57)</f>
        <v>3.49</v>
      </c>
      <c r="C58" s="4">
        <f>IF('True_Odds_Calculator_3-way'!C57="","",'True_Odds_Calculator_3-way'!C57)</f>
        <v>3.02</v>
      </c>
      <c r="D58" s="4">
        <f t="shared" si="0"/>
        <v>3.9599707374009974E-2</v>
      </c>
      <c r="E58" s="4">
        <f t="shared" si="1"/>
        <v>2.4465368946347312</v>
      </c>
      <c r="F58" s="4">
        <f t="shared" si="2"/>
        <v>3.6585403933969523</v>
      </c>
      <c r="G58" s="4">
        <f t="shared" si="3"/>
        <v>3.145386771709358</v>
      </c>
      <c r="I58" s="4">
        <f t="shared" si="4"/>
        <v>1.03959970737401</v>
      </c>
    </row>
    <row r="59" spans="1:9" x14ac:dyDescent="0.2">
      <c r="A59" s="4">
        <f>IF('True_Odds_Calculator_3-way'!A58="","",'True_Odds_Calculator_3-way'!A58)</f>
        <v>2.13</v>
      </c>
      <c r="B59" s="4">
        <f>IF('True_Odds_Calculator_3-way'!B58="","",'True_Odds_Calculator_3-way'!B58)</f>
        <v>3.88</v>
      </c>
      <c r="C59" s="4">
        <f>IF('True_Odds_Calculator_3-way'!C58="","",'True_Odds_Calculator_3-way'!C58)</f>
        <v>3.33</v>
      </c>
      <c r="D59" s="4">
        <f t="shared" si="0"/>
        <v>2.751582713830425E-2</v>
      </c>
      <c r="E59" s="4">
        <f t="shared" si="1"/>
        <v>2.1724413292596516</v>
      </c>
      <c r="F59" s="4">
        <f t="shared" si="2"/>
        <v>4.0231732140591223</v>
      </c>
      <c r="G59" s="4">
        <f t="shared" si="3"/>
        <v>3.4349110033170311</v>
      </c>
      <c r="I59" s="4">
        <f t="shared" si="4"/>
        <v>1.0275158271383042</v>
      </c>
    </row>
    <row r="60" spans="1:9" x14ac:dyDescent="0.2">
      <c r="A60" s="4">
        <f>IF('True_Odds_Calculator_3-way'!A59="","",'True_Odds_Calculator_3-way'!A59)</f>
        <v>1.5</v>
      </c>
      <c r="B60" s="4">
        <f>IF('True_Odds_Calculator_3-way'!B59="","",'True_Odds_Calculator_3-way'!B59)</f>
        <v>4.6500000000000004</v>
      </c>
      <c r="C60" s="4">
        <f>IF('True_Odds_Calculator_3-way'!C59="","",'True_Odds_Calculator_3-way'!C59)</f>
        <v>6.75</v>
      </c>
      <c r="D60" s="4">
        <f t="shared" si="0"/>
        <v>2.9868578255674905E-2</v>
      </c>
      <c r="E60" s="4">
        <f t="shared" si="1"/>
        <v>1.5227410551849605</v>
      </c>
      <c r="F60" s="4">
        <f t="shared" si="2"/>
        <v>4.8757281553398055</v>
      </c>
      <c r="G60" s="4">
        <f t="shared" si="3"/>
        <v>7.2363112391930811</v>
      </c>
      <c r="I60" s="4">
        <f t="shared" si="4"/>
        <v>1.0298685782556749</v>
      </c>
    </row>
    <row r="61" spans="1:9" x14ac:dyDescent="0.2">
      <c r="A61" s="4">
        <f>IF('True_Odds_Calculator_3-way'!A60="","",'True_Odds_Calculator_3-way'!A60)</f>
        <v>1.57</v>
      </c>
      <c r="B61" s="4">
        <f>IF('True_Odds_Calculator_3-way'!B60="","",'True_Odds_Calculator_3-way'!B60)</f>
        <v>4.46</v>
      </c>
      <c r="C61" s="4">
        <f>IF('True_Odds_Calculator_3-way'!C60="","",'True_Odds_Calculator_3-way'!C60)</f>
        <v>5.84</v>
      </c>
      <c r="D61" s="4">
        <f t="shared" si="0"/>
        <v>3.2390798508335594E-2</v>
      </c>
      <c r="E61" s="4">
        <f t="shared" si="1"/>
        <v>1.5970722667374586</v>
      </c>
      <c r="F61" s="4">
        <f t="shared" si="2"/>
        <v>4.6856334969174052</v>
      </c>
      <c r="G61" s="4">
        <f t="shared" si="3"/>
        <v>6.2330172144687364</v>
      </c>
      <c r="I61" s="4">
        <f t="shared" si="4"/>
        <v>1.0323907985083356</v>
      </c>
    </row>
    <row r="62" spans="1:9" x14ac:dyDescent="0.2">
      <c r="A62" s="4">
        <f>IF('True_Odds_Calculator_3-way'!A61="","",'True_Odds_Calculator_3-way'!A61)</f>
        <v>1.79</v>
      </c>
      <c r="B62" s="4">
        <f>IF('True_Odds_Calculator_3-way'!B61="","",'True_Odds_Calculator_3-way'!B61)</f>
        <v>4.21</v>
      </c>
      <c r="C62" s="4">
        <f>IF('True_Odds_Calculator_3-way'!C61="","",'True_Odds_Calculator_3-way'!C61)</f>
        <v>4.26</v>
      </c>
      <c r="D62" s="4">
        <f t="shared" si="0"/>
        <v>3.093069312605512E-2</v>
      </c>
      <c r="E62" s="4">
        <f t="shared" si="1"/>
        <v>1.8236561460097376</v>
      </c>
      <c r="F62" s="4">
        <f t="shared" si="2"/>
        <v>4.4010314928771495</v>
      </c>
      <c r="G62" s="4">
        <f t="shared" si="3"/>
        <v>4.4557014673416759</v>
      </c>
      <c r="I62" s="4">
        <f t="shared" si="4"/>
        <v>1.0309306931260551</v>
      </c>
    </row>
    <row r="63" spans="1:9" x14ac:dyDescent="0.2">
      <c r="A63" s="4">
        <f>IF('True_Odds_Calculator_3-way'!A62="","",'True_Odds_Calculator_3-way'!A62)</f>
        <v>1.57</v>
      </c>
      <c r="B63" s="4">
        <f>IF('True_Odds_Calculator_3-way'!B62="","",'True_Odds_Calculator_3-way'!B62)</f>
        <v>4.84</v>
      </c>
      <c r="C63" s="4">
        <f>IF('True_Odds_Calculator_3-way'!C62="","",'True_Odds_Calculator_3-way'!C62)</f>
        <v>5.36</v>
      </c>
      <c r="D63" s="4">
        <f t="shared" si="0"/>
        <v>3.0121409586274073E-2</v>
      </c>
      <c r="E63" s="4">
        <f t="shared" si="1"/>
        <v>1.595145130373264</v>
      </c>
      <c r="F63" s="4">
        <f t="shared" si="2"/>
        <v>5.0872177956837756</v>
      </c>
      <c r="G63" s="4">
        <f t="shared" si="3"/>
        <v>5.6648656106603532</v>
      </c>
      <c r="I63" s="4">
        <f t="shared" si="4"/>
        <v>1.0301214095862741</v>
      </c>
    </row>
    <row r="64" spans="1:9" x14ac:dyDescent="0.2">
      <c r="A64" s="4">
        <f>IF('True_Odds_Calculator_3-way'!A63="","",'True_Odds_Calculator_3-way'!A63)</f>
        <v>1.97</v>
      </c>
      <c r="B64" s="4">
        <f>IF('True_Odds_Calculator_3-way'!B63="","",'True_Odds_Calculator_3-way'!B63)</f>
        <v>3.61</v>
      </c>
      <c r="C64" s="4">
        <f>IF('True_Odds_Calculator_3-way'!C63="","",'True_Odds_Calculator_3-way'!C63)</f>
        <v>4.1100000000000003</v>
      </c>
      <c r="D64" s="4">
        <f t="shared" si="0"/>
        <v>2.7931525880366959E-2</v>
      </c>
      <c r="E64" s="4">
        <f t="shared" si="1"/>
        <v>2.0068082794218003</v>
      </c>
      <c r="F64" s="4">
        <f t="shared" si="2"/>
        <v>3.7355555179721018</v>
      </c>
      <c r="G64" s="4">
        <f t="shared" si="3"/>
        <v>4.2735317810540216</v>
      </c>
      <c r="I64" s="4">
        <f t="shared" si="4"/>
        <v>1.027931525880367</v>
      </c>
    </row>
    <row r="65" spans="1: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3.64</v>
      </c>
      <c r="C65" s="4">
        <f>IF('True_Odds_Calculator_3-way'!C64="","",'True_Odds_Calculator_3-way'!C64)</f>
        <v>4.4000000000000004</v>
      </c>
      <c r="D65" s="4">
        <f t="shared" si="0"/>
        <v>3.1098531098531224E-2</v>
      </c>
      <c r="E65" s="4">
        <f t="shared" si="1"/>
        <v>1.9277689939252727</v>
      </c>
      <c r="F65" s="4">
        <f t="shared" si="2"/>
        <v>3.7827334437472304</v>
      </c>
      <c r="G65" s="4">
        <f t="shared" si="3"/>
        <v>4.6102803206914214</v>
      </c>
      <c r="I65" s="4">
        <f t="shared" si="4"/>
        <v>1.0310985310985312</v>
      </c>
    </row>
    <row r="66" spans="1:9" x14ac:dyDescent="0.2">
      <c r="A66" s="4">
        <f>IF('True_Odds_Calculator_3-way'!A65="","",'True_Odds_Calculator_3-way'!A65)</f>
        <v>1.52</v>
      </c>
      <c r="B66" s="4">
        <f>IF('True_Odds_Calculator_3-way'!B65="","",'True_Odds_Calculator_3-way'!B65)</f>
        <v>4.33</v>
      </c>
      <c r="C66" s="4">
        <f>IF('True_Odds_Calculator_3-way'!C65="","",'True_Odds_Calculator_3-way'!C65)</f>
        <v>7.13</v>
      </c>
      <c r="D66" s="4">
        <f t="shared" si="0"/>
        <v>2.9094073477147653E-2</v>
      </c>
      <c r="E66" s="4">
        <f t="shared" si="1"/>
        <v>1.5427415488964535</v>
      </c>
      <c r="F66" s="4">
        <f t="shared" si="2"/>
        <v>4.5197973462275058</v>
      </c>
      <c r="G66" s="4">
        <f t="shared" si="3"/>
        <v>7.6596405083313437</v>
      </c>
      <c r="I66" s="4">
        <f t="shared" si="4"/>
        <v>1.0290940734771477</v>
      </c>
    </row>
    <row r="67" spans="1:9" x14ac:dyDescent="0.2">
      <c r="A67" s="4">
        <f>IF('True_Odds_Calculator_3-way'!A66="","",'True_Odds_Calculator_3-way'!A66)</f>
        <v>1.81</v>
      </c>
      <c r="B67" s="4">
        <f>IF('True_Odds_Calculator_3-way'!B66="","",'True_Odds_Calculator_3-way'!B66)</f>
        <v>3.9</v>
      </c>
      <c r="C67" s="4">
        <f>IF('True_Odds_Calculator_3-way'!C66="","",'True_Odds_Calculator_3-way'!C66)</f>
        <v>4.4800000000000004</v>
      </c>
      <c r="D67" s="4">
        <f t="shared" ref="D67:D130" si="5">IF(A67="","",((1/A67)+(1/B67)+(1/C67))-1)</f>
        <v>3.2110729969846208E-2</v>
      </c>
      <c r="E67" s="4">
        <f t="shared" ref="E67:E130" si="6">IF(A67="","",(3*A67)/(3-($D67*A67)))</f>
        <v>1.8457587588608055</v>
      </c>
      <c r="F67" s="4">
        <f t="shared" ref="F67:F130" si="7">IF(B67="","",(3*B67)/(3-($D67*B67)))</f>
        <v>4.0698934233397921</v>
      </c>
      <c r="G67" s="4">
        <f t="shared" ref="G67:G130" si="8">IF(C67="","",(3*C67)/(3-($D67*C67)))</f>
        <v>4.705645209289778</v>
      </c>
      <c r="I67" s="4">
        <f t="shared" ref="I67:I130" si="9">IF(A67="","",D67+1)</f>
        <v>1.0321107299698462</v>
      </c>
    </row>
    <row r="68" spans="1:9" x14ac:dyDescent="0.2">
      <c r="A68" s="4">
        <f>IF('True_Odds_Calculator_3-way'!A67="","",'True_Odds_Calculator_3-way'!A67)</f>
        <v>2.15</v>
      </c>
      <c r="B68" s="4">
        <f>IF('True_Odds_Calculator_3-way'!B67="","",'True_Odds_Calculator_3-way'!B67)</f>
        <v>3.53</v>
      </c>
      <c r="C68" s="4">
        <f>IF('True_Odds_Calculator_3-way'!C67="","",'True_Odds_Calculator_3-way'!C67)</f>
        <v>3.58</v>
      </c>
      <c r="D68" s="4">
        <f t="shared" si="5"/>
        <v>2.7732006988484992E-2</v>
      </c>
      <c r="E68" s="4">
        <f t="shared" si="6"/>
        <v>2.1935968713660943</v>
      </c>
      <c r="F68" s="4">
        <f t="shared" si="7"/>
        <v>3.6490741358369845</v>
      </c>
      <c r="G68" s="4">
        <f t="shared" si="8"/>
        <v>3.7025297740041916</v>
      </c>
      <c r="I68" s="4">
        <f t="shared" si="9"/>
        <v>1.027732006988485</v>
      </c>
    </row>
    <row r="69" spans="1:9" x14ac:dyDescent="0.2">
      <c r="A69" s="4">
        <f>IF('True_Odds_Calculator_3-way'!A68="","",'True_Odds_Calculator_3-way'!A68)</f>
        <v>1.23</v>
      </c>
      <c r="B69" s="4">
        <f>IF('True_Odds_Calculator_3-way'!B68="","",'True_Odds_Calculator_3-way'!B68)</f>
        <v>6.78</v>
      </c>
      <c r="C69" s="4">
        <f>IF('True_Odds_Calculator_3-way'!C68="","",'True_Odds_Calculator_3-way'!C68)</f>
        <v>12.55</v>
      </c>
      <c r="D69" s="4">
        <f t="shared" si="5"/>
        <v>4.0182030350430775E-2</v>
      </c>
      <c r="E69" s="4">
        <f t="shared" si="6"/>
        <v>1.2506032285227882</v>
      </c>
      <c r="F69" s="4">
        <f t="shared" si="7"/>
        <v>7.4571985558640765</v>
      </c>
      <c r="G69" s="4">
        <f t="shared" si="8"/>
        <v>15.085854021353237</v>
      </c>
      <c r="I69" s="4">
        <f t="shared" si="9"/>
        <v>1.0401820303504308</v>
      </c>
    </row>
    <row r="70" spans="1:9" x14ac:dyDescent="0.2">
      <c r="A70" s="4">
        <f>IF('True_Odds_Calculator_3-way'!A69="","",'True_Odds_Calculator_3-way'!A69)</f>
        <v>1.98</v>
      </c>
      <c r="B70" s="4">
        <f>IF('True_Odds_Calculator_3-way'!B69="","",'True_Odds_Calculator_3-way'!B69)</f>
        <v>3.82</v>
      </c>
      <c r="C70" s="4">
        <f>IF('True_Odds_Calculator_3-way'!C69="","",'True_Odds_Calculator_3-way'!C69)</f>
        <v>3.81</v>
      </c>
      <c r="D70" s="4">
        <f t="shared" si="5"/>
        <v>2.9297801363596943E-2</v>
      </c>
      <c r="E70" s="4">
        <f t="shared" si="6"/>
        <v>2.0190412906476749</v>
      </c>
      <c r="F70" s="4">
        <f t="shared" si="7"/>
        <v>3.9680308306982903</v>
      </c>
      <c r="G70" s="4">
        <f t="shared" si="8"/>
        <v>3.9572418778353495</v>
      </c>
      <c r="I70" s="4">
        <f t="shared" si="9"/>
        <v>1.0292978013635969</v>
      </c>
    </row>
    <row r="71" spans="1:9" x14ac:dyDescent="0.2">
      <c r="A71" s="4">
        <f>IF('True_Odds_Calculator_3-way'!A70="","",'True_Odds_Calculator_3-way'!A70)</f>
        <v>1.28</v>
      </c>
      <c r="B71" s="4">
        <f>IF('True_Odds_Calculator_3-way'!B70="","",'True_Odds_Calculator_3-way'!B70)</f>
        <v>6.76</v>
      </c>
      <c r="C71" s="4">
        <f>IF('True_Odds_Calculator_3-way'!C70="","",'True_Odds_Calculator_3-way'!C70)</f>
        <v>9.39</v>
      </c>
      <c r="D71" s="4">
        <f t="shared" si="5"/>
        <v>3.5675266713298237E-2</v>
      </c>
      <c r="E71" s="4">
        <f t="shared" si="6"/>
        <v>1.2997846026103304</v>
      </c>
      <c r="F71" s="4">
        <f t="shared" si="7"/>
        <v>7.3509283997535286</v>
      </c>
      <c r="G71" s="4">
        <f t="shared" si="8"/>
        <v>10.570319801670372</v>
      </c>
      <c r="I71" s="4">
        <f t="shared" si="9"/>
        <v>1.0356752667132982</v>
      </c>
    </row>
    <row r="72" spans="1:9" x14ac:dyDescent="0.2">
      <c r="A72" s="4">
        <f>IF('True_Odds_Calculator_3-way'!A71="","",'True_Odds_Calculator_3-way'!A71)</f>
        <v>1.75</v>
      </c>
      <c r="B72" s="4">
        <f>IF('True_Odds_Calculator_3-way'!B71="","",'True_Odds_Calculator_3-way'!B71)</f>
        <v>4.2699999999999996</v>
      </c>
      <c r="C72" s="4">
        <f>IF('True_Odds_Calculator_3-way'!C71="","",'True_Odds_Calculator_3-way'!C71)</f>
        <v>4.4400000000000004</v>
      </c>
      <c r="D72" s="4">
        <f t="shared" si="5"/>
        <v>3.0845834124522575E-2</v>
      </c>
      <c r="E72" s="4">
        <f t="shared" si="6"/>
        <v>1.7820654217320464</v>
      </c>
      <c r="F72" s="4">
        <f t="shared" si="7"/>
        <v>4.4660782712481932</v>
      </c>
      <c r="G72" s="4">
        <f t="shared" si="8"/>
        <v>4.6523901449465033</v>
      </c>
      <c r="I72" s="4">
        <f t="shared" si="9"/>
        <v>1.0308458341245226</v>
      </c>
    </row>
    <row r="73" spans="1:9" x14ac:dyDescent="0.2">
      <c r="A73" s="4">
        <f>IF('True_Odds_Calculator_3-way'!A72="","",'True_Odds_Calculator_3-way'!A72)</f>
        <v>1.26</v>
      </c>
      <c r="B73" s="4">
        <f>IF('True_Odds_Calculator_3-way'!B72="","",'True_Odds_Calculator_3-way'!B72)</f>
        <v>6.47</v>
      </c>
      <c r="C73" s="4">
        <f>IF('True_Odds_Calculator_3-way'!C72="","",'True_Odds_Calculator_3-way'!C72)</f>
        <v>11.13</v>
      </c>
      <c r="D73" s="4">
        <f t="shared" si="5"/>
        <v>3.8057558718956663E-2</v>
      </c>
      <c r="E73" s="4">
        <f t="shared" si="6"/>
        <v>1.2804672115584657</v>
      </c>
      <c r="F73" s="4">
        <f t="shared" si="7"/>
        <v>7.0485250950806035</v>
      </c>
      <c r="G73" s="4">
        <f t="shared" si="8"/>
        <v>12.959846665453529</v>
      </c>
      <c r="I73" s="4">
        <f t="shared" si="9"/>
        <v>1.0380575587189567</v>
      </c>
    </row>
    <row r="74" spans="1: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3.81</v>
      </c>
      <c r="C74" s="4">
        <f>IF('True_Odds_Calculator_3-way'!C73="","",'True_Odds_Calculator_3-way'!C73)</f>
        <v>3.73</v>
      </c>
      <c r="D74" s="4">
        <f t="shared" si="5"/>
        <v>2.8076144157303418E-2</v>
      </c>
      <c r="E74" s="4">
        <f t="shared" si="6"/>
        <v>2.0485350263565518</v>
      </c>
      <c r="F74" s="4">
        <f t="shared" si="7"/>
        <v>3.9508751833167794</v>
      </c>
      <c r="G74" s="4">
        <f t="shared" si="8"/>
        <v>3.8649165290062428</v>
      </c>
      <c r="I74" s="4">
        <f t="shared" si="9"/>
        <v>1.0280761441573034</v>
      </c>
    </row>
    <row r="75" spans="1:9" x14ac:dyDescent="0.2">
      <c r="A75" s="4">
        <f>IF('True_Odds_Calculator_3-way'!A74="","",'True_Odds_Calculator_3-way'!A74)</f>
        <v>1.36</v>
      </c>
      <c r="B75" s="4">
        <f>IF('True_Odds_Calculator_3-way'!B74="","",'True_Odds_Calculator_3-way'!B74)</f>
        <v>6.01</v>
      </c>
      <c r="C75" s="4">
        <f>IF('True_Odds_Calculator_3-way'!C74="","",'True_Odds_Calculator_3-way'!C74)</f>
        <v>7.58</v>
      </c>
      <c r="D75" s="4">
        <f t="shared" si="5"/>
        <v>3.3609590100621256E-2</v>
      </c>
      <c r="E75" s="4">
        <f t="shared" si="6"/>
        <v>1.3810420363955922</v>
      </c>
      <c r="F75" s="4">
        <f t="shared" si="7"/>
        <v>6.443873836468673</v>
      </c>
      <c r="G75" s="4">
        <f t="shared" si="8"/>
        <v>8.283430862186437</v>
      </c>
      <c r="I75" s="4">
        <f t="shared" si="9"/>
        <v>1.0336095901006213</v>
      </c>
    </row>
    <row r="76" spans="1:9" x14ac:dyDescent="0.2">
      <c r="A76" s="4">
        <f>IF('True_Odds_Calculator_3-way'!A75="","",'True_Odds_Calculator_3-way'!A75)</f>
        <v>3.25</v>
      </c>
      <c r="B76" s="4">
        <f>IF('True_Odds_Calculator_3-way'!B75="","",'True_Odds_Calculator_3-way'!B75)</f>
        <v>3.28</v>
      </c>
      <c r="C76" s="4">
        <f>IF('True_Odds_Calculator_3-way'!C75="","",'True_Odds_Calculator_3-way'!C75)</f>
        <v>2.34</v>
      </c>
      <c r="D76" s="4">
        <f t="shared" si="5"/>
        <v>3.9920783823222949E-2</v>
      </c>
      <c r="E76" s="4">
        <f t="shared" si="6"/>
        <v>3.3969078248554236</v>
      </c>
      <c r="F76" s="4">
        <f t="shared" si="7"/>
        <v>3.4296949475691139</v>
      </c>
      <c r="G76" s="4">
        <f t="shared" si="8"/>
        <v>2.4152051690861795</v>
      </c>
      <c r="I76" s="4">
        <f t="shared" si="9"/>
        <v>1.0399207838232229</v>
      </c>
    </row>
    <row r="77" spans="1:9" x14ac:dyDescent="0.2">
      <c r="A77" s="4">
        <f>IF('True_Odds_Calculator_3-way'!A76="","",'True_Odds_Calculator_3-way'!A76)</f>
        <v>2.0699999999999998</v>
      </c>
      <c r="B77" s="4">
        <f>IF('True_Odds_Calculator_3-way'!B76="","",'True_Odds_Calculator_3-way'!B76)</f>
        <v>3.74</v>
      </c>
      <c r="C77" s="4">
        <f>IF('True_Odds_Calculator_3-way'!C76="","",'True_Odds_Calculator_3-way'!C76)</f>
        <v>3.47</v>
      </c>
      <c r="D77" s="4">
        <f t="shared" si="5"/>
        <v>3.8655904624344428E-2</v>
      </c>
      <c r="E77" s="4">
        <f t="shared" si="6"/>
        <v>2.1267252366582072</v>
      </c>
      <c r="F77" s="4">
        <f t="shared" si="7"/>
        <v>3.9293598916365999</v>
      </c>
      <c r="G77" s="4">
        <f t="shared" si="8"/>
        <v>3.6324124104326931</v>
      </c>
      <c r="I77" s="4">
        <f t="shared" si="9"/>
        <v>1.0386559046243444</v>
      </c>
    </row>
    <row r="78" spans="1:9" x14ac:dyDescent="0.2">
      <c r="A78" s="4">
        <f>IF('True_Odds_Calculator_3-way'!A77="","",'True_Odds_Calculator_3-way'!A77)</f>
        <v>4.8</v>
      </c>
      <c r="B78" s="4">
        <f>IF('True_Odds_Calculator_3-way'!B77="","",'True_Odds_Calculator_3-way'!B77)</f>
        <v>3.65</v>
      </c>
      <c r="C78" s="4">
        <f>IF('True_Odds_Calculator_3-way'!C77="","",'True_Odds_Calculator_3-way'!C77)</f>
        <v>1.79</v>
      </c>
      <c r="D78" s="4">
        <f t="shared" si="5"/>
        <v>4.096515395015432E-2</v>
      </c>
      <c r="E78" s="4">
        <f t="shared" si="6"/>
        <v>5.1366798065058576</v>
      </c>
      <c r="F78" s="4">
        <f t="shared" si="7"/>
        <v>3.8414620702045212</v>
      </c>
      <c r="G78" s="4">
        <f t="shared" si="8"/>
        <v>1.8348483577863026</v>
      </c>
      <c r="I78" s="4">
        <f t="shared" si="9"/>
        <v>1.0409651539501543</v>
      </c>
    </row>
    <row r="79" spans="1:9" x14ac:dyDescent="0.2">
      <c r="A79" s="4">
        <f>IF('True_Odds_Calculator_3-way'!A78="","",'True_Odds_Calculator_3-way'!A78)</f>
        <v>2.0499999999999998</v>
      </c>
      <c r="B79" s="4">
        <f>IF('True_Odds_Calculator_3-way'!B78="","",'True_Odds_Calculator_3-way'!B78)</f>
        <v>3.12</v>
      </c>
      <c r="C79" s="4">
        <f>IF('True_Odds_Calculator_3-way'!C78="","",'True_Odds_Calculator_3-way'!C78)</f>
        <v>4.05</v>
      </c>
      <c r="D79" s="4">
        <f t="shared" si="5"/>
        <v>5.5231278808514528E-2</v>
      </c>
      <c r="E79" s="4">
        <f t="shared" si="6"/>
        <v>2.1304043884827002</v>
      </c>
      <c r="F79" s="4">
        <f t="shared" si="7"/>
        <v>3.3101359640155383</v>
      </c>
      <c r="G79" s="4">
        <f t="shared" si="8"/>
        <v>4.3763072088662112</v>
      </c>
      <c r="I79" s="4">
        <f t="shared" si="9"/>
        <v>1.0552312788085145</v>
      </c>
    </row>
    <row r="80" spans="1:9" x14ac:dyDescent="0.2">
      <c r="A80" s="4">
        <f>IF('True_Odds_Calculator_3-way'!A79="","",'True_Odds_Calculator_3-way'!A79)</f>
        <v>2.31</v>
      </c>
      <c r="B80" s="4">
        <f>IF('True_Odds_Calculator_3-way'!B79="","",'True_Odds_Calculator_3-way'!B79)</f>
        <v>3.3</v>
      </c>
      <c r="C80" s="4">
        <f>IF('True_Odds_Calculator_3-way'!C79="","",'True_Odds_Calculator_3-way'!C79)</f>
        <v>3.13</v>
      </c>
      <c r="D80" s="4">
        <f t="shared" si="5"/>
        <v>5.5419553822109613E-2</v>
      </c>
      <c r="E80" s="4">
        <f t="shared" si="6"/>
        <v>2.4129687517381773</v>
      </c>
      <c r="F80" s="4">
        <f t="shared" si="7"/>
        <v>3.5142329439593012</v>
      </c>
      <c r="G80" s="4">
        <f t="shared" si="8"/>
        <v>3.3220865942750368</v>
      </c>
      <c r="I80" s="4">
        <f t="shared" si="9"/>
        <v>1.0554195538221096</v>
      </c>
    </row>
    <row r="81" spans="1:9" x14ac:dyDescent="0.2">
      <c r="A81" s="4">
        <f>IF('True_Odds_Calculator_3-way'!A80="","",'True_Odds_Calculator_3-way'!A80)</f>
        <v>2.04</v>
      </c>
      <c r="B81" s="4">
        <f>IF('True_Odds_Calculator_3-way'!B80="","",'True_Odds_Calculator_3-way'!B80)</f>
        <v>3.51</v>
      </c>
      <c r="C81" s="4">
        <f>IF('True_Odds_Calculator_3-way'!C80="","",'True_Odds_Calculator_3-way'!C80)</f>
        <v>3.71</v>
      </c>
      <c r="D81" s="4">
        <f t="shared" si="5"/>
        <v>4.4638142307398709E-2</v>
      </c>
      <c r="E81" s="4">
        <f t="shared" si="6"/>
        <v>2.1038604469784494</v>
      </c>
      <c r="F81" s="4">
        <f t="shared" si="7"/>
        <v>3.7034169751327455</v>
      </c>
      <c r="G81" s="4">
        <f t="shared" si="8"/>
        <v>3.9267673871063487</v>
      </c>
      <c r="I81" s="4">
        <f t="shared" si="9"/>
        <v>1.0446381423073987</v>
      </c>
    </row>
    <row r="82" spans="1:9" x14ac:dyDescent="0.2">
      <c r="A82" s="4">
        <f>IF('True_Odds_Calculator_3-way'!A81="","",'True_Odds_Calculator_3-way'!A81)</f>
        <v>1.58</v>
      </c>
      <c r="B82" s="4">
        <f>IF('True_Odds_Calculator_3-way'!B81="","",'True_Odds_Calculator_3-way'!B81)</f>
        <v>4.38</v>
      </c>
      <c r="C82" s="4">
        <f>IF('True_Odds_Calculator_3-way'!C81="","",'True_Odds_Calculator_3-way'!C81)</f>
        <v>5.32</v>
      </c>
      <c r="D82" s="4">
        <f t="shared" si="5"/>
        <v>4.9191819500198353E-2</v>
      </c>
      <c r="E82" s="4">
        <f t="shared" si="6"/>
        <v>1.6220228682441942</v>
      </c>
      <c r="F82" s="4">
        <f t="shared" si="7"/>
        <v>4.7189125670434171</v>
      </c>
      <c r="G82" s="4">
        <f t="shared" si="8"/>
        <v>5.8284347208630987</v>
      </c>
      <c r="I82" s="4">
        <f t="shared" si="9"/>
        <v>1.0491918195001984</v>
      </c>
    </row>
    <row r="83" spans="1:9" x14ac:dyDescent="0.2">
      <c r="A83" s="4">
        <f>IF('True_Odds_Calculator_3-way'!A82="","",'True_Odds_Calculator_3-way'!A82)</f>
        <v>1.36</v>
      </c>
      <c r="B83" s="4">
        <f>IF('True_Odds_Calculator_3-way'!B82="","",'True_Odds_Calculator_3-way'!B82)</f>
        <v>5.17</v>
      </c>
      <c r="C83" s="4">
        <f>IF('True_Odds_Calculator_3-way'!C82="","",'True_Odds_Calculator_3-way'!C82)</f>
        <v>7.99</v>
      </c>
      <c r="D83" s="4">
        <f t="shared" si="5"/>
        <v>5.3874160882921851E-2</v>
      </c>
      <c r="E83" s="4">
        <f t="shared" si="6"/>
        <v>1.394046737866131</v>
      </c>
      <c r="F83" s="4">
        <f t="shared" si="7"/>
        <v>5.6991246082351674</v>
      </c>
      <c r="G83" s="4">
        <f t="shared" si="8"/>
        <v>9.3284981425791624</v>
      </c>
      <c r="I83" s="4">
        <f t="shared" si="9"/>
        <v>1.0538741608829219</v>
      </c>
    </row>
    <row r="84" spans="1:9" x14ac:dyDescent="0.2">
      <c r="A84" s="4">
        <f>IF('True_Odds_Calculator_3-way'!A83="","",'True_Odds_Calculator_3-way'!A83)</f>
        <v>1.69</v>
      </c>
      <c r="B84" s="4">
        <f>IF('True_Odds_Calculator_3-way'!B83="","",'True_Odds_Calculator_3-way'!B83)</f>
        <v>4.17</v>
      </c>
      <c r="C84" s="4">
        <f>IF('True_Odds_Calculator_3-way'!C83="","",'True_Odds_Calculator_3-way'!C83)</f>
        <v>4.5599999999999996</v>
      </c>
      <c r="D84" s="4">
        <f t="shared" si="5"/>
        <v>5.0822375422614252E-2</v>
      </c>
      <c r="E84" s="4">
        <f t="shared" si="6"/>
        <v>1.7398106719385567</v>
      </c>
      <c r="F84" s="4">
        <f t="shared" si="7"/>
        <v>4.4869737430738574</v>
      </c>
      <c r="G84" s="4">
        <f t="shared" si="8"/>
        <v>4.9417502601917667</v>
      </c>
      <c r="I84" s="4">
        <f t="shared" si="9"/>
        <v>1.0508223754226143</v>
      </c>
    </row>
    <row r="85" spans="1:9" x14ac:dyDescent="0.2">
      <c r="A85" s="4">
        <f>IF('True_Odds_Calculator_3-way'!A84="","",'True_Odds_Calculator_3-way'!A84)</f>
        <v>1.52</v>
      </c>
      <c r="B85" s="4">
        <f>IF('True_Odds_Calculator_3-way'!B84="","",'True_Odds_Calculator_3-way'!B84)</f>
        <v>4.92</v>
      </c>
      <c r="C85" s="4">
        <f>IF('True_Odds_Calculator_3-way'!C84="","",'True_Odds_Calculator_3-way'!C84)</f>
        <v>5.86</v>
      </c>
      <c r="D85" s="4">
        <f t="shared" si="5"/>
        <v>3.1795233526253019E-2</v>
      </c>
      <c r="E85" s="4">
        <f t="shared" si="6"/>
        <v>1.544887496418341</v>
      </c>
      <c r="F85" s="4">
        <f t="shared" si="7"/>
        <v>5.1906628747440013</v>
      </c>
      <c r="G85" s="4">
        <f t="shared" si="8"/>
        <v>6.2480454165950645</v>
      </c>
      <c r="I85" s="4">
        <f t="shared" si="9"/>
        <v>1.031795233526253</v>
      </c>
    </row>
    <row r="86" spans="1:9" x14ac:dyDescent="0.2">
      <c r="A86" s="4">
        <f>IF('True_Odds_Calculator_3-way'!A85="","",'True_Odds_Calculator_3-way'!A85)</f>
        <v>6.09</v>
      </c>
      <c r="B86" s="4">
        <f>IF('True_Odds_Calculator_3-way'!B85="","",'True_Odds_Calculator_3-way'!B85)</f>
        <v>4.25</v>
      </c>
      <c r="C86" s="4">
        <f>IF('True_Odds_Calculator_3-way'!C85="","",'True_Odds_Calculator_3-way'!C85)</f>
        <v>1.58</v>
      </c>
      <c r="D86" s="4">
        <f t="shared" si="5"/>
        <v>3.2409122531596557E-2</v>
      </c>
      <c r="E86" s="4">
        <f t="shared" si="6"/>
        <v>6.5188805317845961</v>
      </c>
      <c r="F86" s="4">
        <f t="shared" si="7"/>
        <v>4.454520038124631</v>
      </c>
      <c r="G86" s="4">
        <f t="shared" si="8"/>
        <v>1.6074370284380091</v>
      </c>
      <c r="I86" s="4">
        <f t="shared" si="9"/>
        <v>1.0324091225315966</v>
      </c>
    </row>
    <row r="87" spans="1:9" x14ac:dyDescent="0.2">
      <c r="A87" s="4">
        <f>IF('True_Odds_Calculator_3-way'!A86="","",'True_Odds_Calculator_3-way'!A86)</f>
        <v>1.45</v>
      </c>
      <c r="B87" s="4">
        <f>IF('True_Odds_Calculator_3-way'!B86="","",'True_Odds_Calculator_3-way'!B86)</f>
        <v>4.74</v>
      </c>
      <c r="C87" s="4">
        <f>IF('True_Odds_Calculator_3-way'!C86="","",'True_Odds_Calculator_3-way'!C86)</f>
        <v>7.68</v>
      </c>
      <c r="D87" s="4">
        <f t="shared" si="5"/>
        <v>3.0833969882147594E-2</v>
      </c>
      <c r="E87" s="4">
        <f t="shared" si="6"/>
        <v>1.471936393844177</v>
      </c>
      <c r="F87" s="4">
        <f t="shared" si="7"/>
        <v>4.982747878883993</v>
      </c>
      <c r="G87" s="4">
        <f t="shared" si="8"/>
        <v>8.3381734086514783</v>
      </c>
      <c r="I87" s="4">
        <f t="shared" si="9"/>
        <v>1.0308339698821476</v>
      </c>
    </row>
    <row r="88" spans="1:9" x14ac:dyDescent="0.2">
      <c r="A88" s="4">
        <f>IF('True_Odds_Calculator_3-way'!A87="","",'True_Odds_Calculator_3-way'!A87)</f>
        <v>1.42</v>
      </c>
      <c r="B88" s="4">
        <f>IF('True_Odds_Calculator_3-way'!B87="","",'True_Odds_Calculator_3-way'!B87)</f>
        <v>5.2</v>
      </c>
      <c r="C88" s="4">
        <f>IF('True_Odds_Calculator_3-way'!C87="","",'True_Odds_Calculator_3-way'!C87)</f>
        <v>7.47</v>
      </c>
      <c r="D88" s="4">
        <f t="shared" si="5"/>
        <v>3.0401852987972156E-2</v>
      </c>
      <c r="E88" s="4">
        <f t="shared" si="6"/>
        <v>1.4407324430055684</v>
      </c>
      <c r="F88" s="4">
        <f t="shared" si="7"/>
        <v>5.4892653178208999</v>
      </c>
      <c r="G88" s="4">
        <f t="shared" si="8"/>
        <v>8.0817969941997791</v>
      </c>
      <c r="I88" s="4">
        <f t="shared" si="9"/>
        <v>1.0304018529879722</v>
      </c>
    </row>
    <row r="89" spans="1:9" x14ac:dyDescent="0.2">
      <c r="A89" s="4">
        <f>IF('True_Odds_Calculator_3-way'!A88="","",'True_Odds_Calculator_3-way'!A88)</f>
        <v>1.6</v>
      </c>
      <c r="B89" s="4">
        <f>IF('True_Odds_Calculator_3-way'!B88="","",'True_Odds_Calculator_3-way'!B88)</f>
        <v>4.18</v>
      </c>
      <c r="C89" s="4">
        <f>IF('True_Odds_Calculator_3-way'!C88="","",'True_Odds_Calculator_3-way'!C88)</f>
        <v>5.99</v>
      </c>
      <c r="D89" s="4">
        <f t="shared" si="5"/>
        <v>3.1179357941065966E-2</v>
      </c>
      <c r="E89" s="4">
        <f t="shared" si="6"/>
        <v>1.6270563044841493</v>
      </c>
      <c r="F89" s="4">
        <f t="shared" si="7"/>
        <v>4.3698400024433761</v>
      </c>
      <c r="G89" s="4">
        <f t="shared" si="8"/>
        <v>6.3876625571620806</v>
      </c>
      <c r="I89" s="4">
        <f t="shared" si="9"/>
        <v>1.031179357941066</v>
      </c>
    </row>
    <row r="90" spans="1:9" x14ac:dyDescent="0.2">
      <c r="A90" s="4">
        <f>IF('True_Odds_Calculator_3-way'!A89="","",'True_Odds_Calculator_3-way'!A89)</f>
        <v>2.27</v>
      </c>
      <c r="B90" s="4">
        <f>IF('True_Odds_Calculator_3-way'!B89="","",'True_Odds_Calculator_3-way'!B89)</f>
        <v>3.72</v>
      </c>
      <c r="C90" s="4">
        <f>IF('True_Odds_Calculator_3-way'!C89="","",'True_Odds_Calculator_3-way'!C89)</f>
        <v>3.14</v>
      </c>
      <c r="D90" s="4">
        <f t="shared" si="5"/>
        <v>2.7817176241926589E-2</v>
      </c>
      <c r="E90" s="4">
        <f t="shared" si="6"/>
        <v>2.3188070153181992</v>
      </c>
      <c r="F90" s="4">
        <f t="shared" si="7"/>
        <v>3.8528992024340427</v>
      </c>
      <c r="G90" s="4">
        <f t="shared" si="8"/>
        <v>3.234163681852896</v>
      </c>
      <c r="I90" s="4">
        <f t="shared" si="9"/>
        <v>1.0278171762419266</v>
      </c>
    </row>
    <row r="91" spans="1:9" x14ac:dyDescent="0.2">
      <c r="A91" s="4">
        <f>IF('True_Odds_Calculator_3-way'!A90="","",'True_Odds_Calculator_3-way'!A90)</f>
        <v>1.95</v>
      </c>
      <c r="B91" s="4">
        <f>IF('True_Odds_Calculator_3-way'!B90="","",'True_Odds_Calculator_3-way'!B90)</f>
        <v>3.97</v>
      </c>
      <c r="C91" s="4">
        <f>IF('True_Odds_Calculator_3-way'!C90="","",'True_Odds_Calculator_3-way'!C90)</f>
        <v>3.78</v>
      </c>
      <c r="D91" s="4">
        <f t="shared" si="5"/>
        <v>2.9259946136520609E-2</v>
      </c>
      <c r="E91" s="4">
        <f t="shared" si="6"/>
        <v>1.9878060129649846</v>
      </c>
      <c r="F91" s="4">
        <f t="shared" si="7"/>
        <v>4.1299129641991712</v>
      </c>
      <c r="G91" s="4">
        <f t="shared" si="8"/>
        <v>3.9246937738144263</v>
      </c>
      <c r="I91" s="4">
        <f t="shared" si="9"/>
        <v>1.0292599461365206</v>
      </c>
    </row>
    <row r="92" spans="1:9" x14ac:dyDescent="0.2">
      <c r="A92" s="4">
        <f>IF('True_Odds_Calculator_3-way'!A91="","",'True_Odds_Calculator_3-way'!A91)</f>
        <v>1.91</v>
      </c>
      <c r="B92" s="4">
        <f>IF('True_Odds_Calculator_3-way'!B91="","",'True_Odds_Calculator_3-way'!B91)</f>
        <v>3.86</v>
      </c>
      <c r="C92" s="4">
        <f>IF('True_Odds_Calculator_3-way'!C91="","",'True_Odds_Calculator_3-way'!C91)</f>
        <v>4.0599999999999996</v>
      </c>
      <c r="D92" s="4">
        <f t="shared" si="5"/>
        <v>2.8932985656249022E-2</v>
      </c>
      <c r="E92" s="4">
        <f t="shared" si="6"/>
        <v>1.9458437406200071</v>
      </c>
      <c r="F92" s="4">
        <f t="shared" si="7"/>
        <v>4.0092528912271392</v>
      </c>
      <c r="G92" s="4">
        <f t="shared" si="8"/>
        <v>4.2254516756168297</v>
      </c>
      <c r="I92" s="4">
        <f t="shared" si="9"/>
        <v>1.028932985656249</v>
      </c>
    </row>
    <row r="93" spans="1:9" x14ac:dyDescent="0.2">
      <c r="A93" s="4">
        <f>IF('True_Odds_Calculator_3-way'!A92="","",'True_Odds_Calculator_3-way'!A92)</f>
        <v>2.02</v>
      </c>
      <c r="B93" s="4">
        <f>IF('True_Odds_Calculator_3-way'!B92="","",'True_Odds_Calculator_3-way'!B92)</f>
        <v>4.05</v>
      </c>
      <c r="C93" s="4">
        <f>IF('True_Odds_Calculator_3-way'!C92="","",'True_Odds_Calculator_3-way'!C92)</f>
        <v>3.41</v>
      </c>
      <c r="D93" s="4">
        <f t="shared" si="5"/>
        <v>3.5218217162217957E-2</v>
      </c>
      <c r="E93" s="4">
        <f t="shared" si="6"/>
        <v>2.069064978351757</v>
      </c>
      <c r="F93" s="4">
        <f t="shared" si="7"/>
        <v>4.2521675775615506</v>
      </c>
      <c r="G93" s="4">
        <f t="shared" si="8"/>
        <v>3.5521994218291542</v>
      </c>
      <c r="I93" s="4">
        <f t="shared" si="9"/>
        <v>1.035218217162218</v>
      </c>
    </row>
    <row r="94" spans="1:9" x14ac:dyDescent="0.2">
      <c r="A94" s="4">
        <f>IF('True_Odds_Calculator_3-way'!A93="","",'True_Odds_Calculator_3-way'!A93)</f>
        <v>2.09</v>
      </c>
      <c r="B94" s="4">
        <f>IF('True_Odds_Calculator_3-way'!B93="","",'True_Odds_Calculator_3-way'!B93)</f>
        <v>3.99</v>
      </c>
      <c r="C94" s="4">
        <f>IF('True_Odds_Calculator_3-way'!C93="","",'True_Odds_Calculator_3-way'!C93)</f>
        <v>3.35</v>
      </c>
      <c r="D94" s="4">
        <f t="shared" si="5"/>
        <v>2.7602928624138379E-2</v>
      </c>
      <c r="E94" s="4">
        <f t="shared" si="6"/>
        <v>2.1309788083085537</v>
      </c>
      <c r="F94" s="4">
        <f t="shared" si="7"/>
        <v>4.1420629815525185</v>
      </c>
      <c r="G94" s="4">
        <f t="shared" si="8"/>
        <v>3.4565419260803303</v>
      </c>
      <c r="I94" s="4">
        <f t="shared" si="9"/>
        <v>1.0276029286241384</v>
      </c>
    </row>
    <row r="95" spans="1:9" x14ac:dyDescent="0.2">
      <c r="A95" s="4">
        <f>IF('True_Odds_Calculator_3-way'!A94="","",'True_Odds_Calculator_3-way'!A94)</f>
        <v>1.98</v>
      </c>
      <c r="B95" s="4">
        <f>IF('True_Odds_Calculator_3-way'!B94="","",'True_Odds_Calculator_3-way'!B94)</f>
        <v>4</v>
      </c>
      <c r="C95" s="4">
        <f>IF('True_Odds_Calculator_3-way'!C94="","",'True_Odds_Calculator_3-way'!C94)</f>
        <v>3.64</v>
      </c>
      <c r="D95" s="4">
        <f t="shared" si="5"/>
        <v>2.9775779775779831E-2</v>
      </c>
      <c r="E95" s="4">
        <f t="shared" si="6"/>
        <v>2.0196909970669008</v>
      </c>
      <c r="F95" s="4">
        <f t="shared" si="7"/>
        <v>4.1653694998844113</v>
      </c>
      <c r="G95" s="4">
        <f t="shared" si="8"/>
        <v>3.776434834247389</v>
      </c>
      <c r="I95" s="4">
        <f t="shared" si="9"/>
        <v>1.0297757797757798</v>
      </c>
    </row>
    <row r="96" spans="1:9" x14ac:dyDescent="0.2">
      <c r="A96" s="4">
        <f>IF('True_Odds_Calculator_3-way'!A95="","",'True_Odds_Calculator_3-way'!A95)</f>
        <v>2.86</v>
      </c>
      <c r="B96" s="4">
        <f>IF('True_Odds_Calculator_3-way'!B95="","",'True_Odds_Calculator_3-way'!B95)</f>
        <v>3.7</v>
      </c>
      <c r="C96" s="4">
        <f>IF('True_Odds_Calculator_3-way'!C95="","",'True_Odds_Calculator_3-way'!C95)</f>
        <v>2.4500000000000002</v>
      </c>
      <c r="D96" s="4">
        <f t="shared" si="5"/>
        <v>2.8083885226742433E-2</v>
      </c>
      <c r="E96" s="4">
        <f t="shared" si="6"/>
        <v>2.9386781224850664</v>
      </c>
      <c r="F96" s="4">
        <f t="shared" si="7"/>
        <v>3.8327543130848727</v>
      </c>
      <c r="G96" s="4">
        <f t="shared" si="8"/>
        <v>2.5075101796059696</v>
      </c>
      <c r="I96" s="4">
        <f t="shared" si="9"/>
        <v>1.0280838852267424</v>
      </c>
    </row>
    <row r="97" spans="1:9" x14ac:dyDescent="0.2">
      <c r="A97" s="4">
        <f>IF('True_Odds_Calculator_3-way'!A96="","",'True_Odds_Calculator_3-way'!A96)</f>
        <v>1.69</v>
      </c>
      <c r="B97" s="4">
        <f>IF('True_Odds_Calculator_3-way'!B96="","",'True_Odds_Calculator_3-way'!B96)</f>
        <v>4.26</v>
      </c>
      <c r="C97" s="4">
        <f>IF('True_Odds_Calculator_3-way'!C96="","",'True_Odds_Calculator_3-way'!C96)</f>
        <v>4.84</v>
      </c>
      <c r="D97" s="4">
        <f t="shared" si="5"/>
        <v>3.3069330616853465E-2</v>
      </c>
      <c r="E97" s="4">
        <f t="shared" si="6"/>
        <v>1.7220807389485999</v>
      </c>
      <c r="F97" s="4">
        <f t="shared" si="7"/>
        <v>4.4698995522886369</v>
      </c>
      <c r="G97" s="4">
        <f t="shared" si="8"/>
        <v>5.1127760798548509</v>
      </c>
      <c r="I97" s="4">
        <f t="shared" si="9"/>
        <v>1.0330693306168535</v>
      </c>
    </row>
    <row r="98" spans="1:9" x14ac:dyDescent="0.2">
      <c r="A98" s="4">
        <f>IF('True_Odds_Calculator_3-way'!A97="","",'True_Odds_Calculator_3-way'!A97)</f>
        <v>2.67</v>
      </c>
      <c r="B98" s="4">
        <f>IF('True_Odds_Calculator_3-way'!B97="","",'True_Odds_Calculator_3-way'!B97)</f>
        <v>3.72</v>
      </c>
      <c r="C98" s="4">
        <f>IF('True_Odds_Calculator_3-way'!C97="","",'True_Odds_Calculator_3-way'!C97)</f>
        <v>2.6</v>
      </c>
      <c r="D98" s="4">
        <f t="shared" si="5"/>
        <v>2.7964424122452369E-2</v>
      </c>
      <c r="E98" s="4">
        <f t="shared" si="6"/>
        <v>2.738147950225208</v>
      </c>
      <c r="F98" s="4">
        <f t="shared" si="7"/>
        <v>3.8536279636129218</v>
      </c>
      <c r="G98" s="4">
        <f t="shared" si="8"/>
        <v>2.6645782774503495</v>
      </c>
      <c r="I98" s="4">
        <f t="shared" si="9"/>
        <v>1.0279644241224524</v>
      </c>
    </row>
    <row r="99" spans="1:9" x14ac:dyDescent="0.2">
      <c r="A99" s="4">
        <f>IF('True_Odds_Calculator_3-way'!A98="","",'True_Odds_Calculator_3-way'!A98)</f>
        <v>1.81</v>
      </c>
      <c r="B99" s="4">
        <f>IF('True_Odds_Calculator_3-way'!B98="","",'True_Odds_Calculator_3-way'!B98)</f>
        <v>4.26</v>
      </c>
      <c r="C99" s="4">
        <f>IF('True_Odds_Calculator_3-way'!C98="","",'True_Odds_Calculator_3-way'!C98)</f>
        <v>4.13</v>
      </c>
      <c r="D99" s="4">
        <f t="shared" si="5"/>
        <v>2.9358722488189493E-2</v>
      </c>
      <c r="E99" s="4">
        <f t="shared" si="6"/>
        <v>1.8426388384568764</v>
      </c>
      <c r="F99" s="4">
        <f t="shared" si="7"/>
        <v>4.4453227768415191</v>
      </c>
      <c r="G99" s="4">
        <f t="shared" si="8"/>
        <v>4.3039536460938335</v>
      </c>
      <c r="I99" s="4">
        <f t="shared" si="9"/>
        <v>1.0293587224881895</v>
      </c>
    </row>
    <row r="100" spans="1:9" x14ac:dyDescent="0.2">
      <c r="A100" s="4">
        <f>IF('True_Odds_Calculator_3-way'!A99="","",'True_Odds_Calculator_3-way'!A99)</f>
        <v>2.39</v>
      </c>
      <c r="B100" s="4">
        <f>IF('True_Odds_Calculator_3-way'!B99="","",'True_Odds_Calculator_3-way'!B99)</f>
        <v>3.75</v>
      </c>
      <c r="C100" s="4">
        <f>IF('True_Odds_Calculator_3-way'!C99="","",'True_Odds_Calculator_3-way'!C99)</f>
        <v>2.91</v>
      </c>
      <c r="D100" s="4">
        <f t="shared" si="5"/>
        <v>2.8719320191519682E-2</v>
      </c>
      <c r="E100" s="4">
        <f t="shared" si="6"/>
        <v>2.4459629600973476</v>
      </c>
      <c r="F100" s="4">
        <f t="shared" si="7"/>
        <v>3.889634576020939</v>
      </c>
      <c r="G100" s="4">
        <f t="shared" si="8"/>
        <v>2.9933890557884499</v>
      </c>
      <c r="I100" s="4">
        <f t="shared" si="9"/>
        <v>1.0287193201915197</v>
      </c>
    </row>
    <row r="101" spans="1:9" x14ac:dyDescent="0.2">
      <c r="A101" s="4">
        <f>IF('True_Odds_Calculator_3-way'!A100="","",'True_Odds_Calculator_3-way'!A100)</f>
        <v>3.25</v>
      </c>
      <c r="B101" s="4">
        <f>IF('True_Odds_Calculator_3-way'!B100="","",'True_Odds_Calculator_3-way'!B100)</f>
        <v>3.06</v>
      </c>
      <c r="C101" s="4">
        <f>IF('True_Odds_Calculator_3-way'!C100="","",'True_Odds_Calculator_3-way'!C100)</f>
        <v>2.44</v>
      </c>
      <c r="D101" s="4">
        <f t="shared" si="5"/>
        <v>4.4325758886993194E-2</v>
      </c>
      <c r="E101" s="4">
        <f t="shared" si="6"/>
        <v>3.4139357331782625</v>
      </c>
      <c r="F101" s="4">
        <f t="shared" si="7"/>
        <v>3.2049008558447505</v>
      </c>
      <c r="G101" s="4">
        <f t="shared" si="8"/>
        <v>2.531255867646752</v>
      </c>
      <c r="I101" s="4">
        <f t="shared" si="9"/>
        <v>1.0443257588869932</v>
      </c>
    </row>
    <row r="102" spans="1:9" x14ac:dyDescent="0.2">
      <c r="A102" s="4">
        <f>IF('True_Odds_Calculator_3-way'!A101="","",'True_Odds_Calculator_3-way'!A101)</f>
        <v>2</v>
      </c>
      <c r="B102" s="4">
        <f>IF('True_Odds_Calculator_3-way'!B101="","",'True_Odds_Calculator_3-way'!B101)</f>
        <v>3.42</v>
      </c>
      <c r="C102" s="4">
        <f>IF('True_Odds_Calculator_3-way'!C101="","",'True_Odds_Calculator_3-way'!C101)</f>
        <v>3.96</v>
      </c>
      <c r="D102" s="4">
        <f t="shared" si="5"/>
        <v>4.492291334396592E-2</v>
      </c>
      <c r="E102" s="4">
        <f t="shared" si="6"/>
        <v>2.061746437705517</v>
      </c>
      <c r="F102" s="4">
        <f t="shared" si="7"/>
        <v>3.6045991695943784</v>
      </c>
      <c r="G102" s="4">
        <f t="shared" si="8"/>
        <v>4.2096232748974254</v>
      </c>
      <c r="I102" s="4">
        <f t="shared" si="9"/>
        <v>1.0449229133439659</v>
      </c>
    </row>
    <row r="103" spans="1:9" x14ac:dyDescent="0.2">
      <c r="A103" s="4">
        <f>IF('True_Odds_Calculator_3-way'!A102="","",'True_Odds_Calculator_3-way'!A102)</f>
        <v>1.85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4.2699999999999996</v>
      </c>
      <c r="D103" s="4">
        <f t="shared" si="5"/>
        <v>6.5430252429871105E-2</v>
      </c>
      <c r="E103" s="4">
        <f t="shared" si="6"/>
        <v>1.9277834714879125</v>
      </c>
      <c r="F103" s="4">
        <f t="shared" si="7"/>
        <v>3.7190262257030864</v>
      </c>
      <c r="G103" s="4">
        <f t="shared" si="8"/>
        <v>4.7084979883308158</v>
      </c>
      <c r="I103" s="4">
        <f t="shared" si="9"/>
        <v>1.0654302524298711</v>
      </c>
    </row>
    <row r="104" spans="1:9" x14ac:dyDescent="0.2">
      <c r="A104" s="4">
        <f>IF('True_Odds_Calculator_3-way'!A103="","",'True_Odds_Calculator_3-way'!A103)</f>
        <v>2.2200000000000002</v>
      </c>
      <c r="B104" s="4">
        <f>IF('True_Odds_Calculator_3-way'!B103="","",'True_Odds_Calculator_3-way'!B103)</f>
        <v>3</v>
      </c>
      <c r="C104" s="4">
        <f>IF('True_Odds_Calculator_3-way'!C103="","",'True_Odds_Calculator_3-way'!C103)</f>
        <v>3.84</v>
      </c>
      <c r="D104" s="4">
        <f t="shared" si="5"/>
        <v>4.4200450450450512E-2</v>
      </c>
      <c r="E104" s="4">
        <f t="shared" si="6"/>
        <v>2.2950678440663363</v>
      </c>
      <c r="F104" s="4">
        <f t="shared" si="7"/>
        <v>3.1387334315169371</v>
      </c>
      <c r="G104" s="4">
        <f t="shared" si="8"/>
        <v>4.0702826585179528</v>
      </c>
      <c r="I104" s="4">
        <f t="shared" si="9"/>
        <v>1.0442004504504505</v>
      </c>
    </row>
    <row r="105" spans="1:9" x14ac:dyDescent="0.2">
      <c r="A105" s="4">
        <f>IF('True_Odds_Calculator_3-way'!A104="","",'True_Odds_Calculator_3-way'!A104)</f>
        <v>2.4300000000000002</v>
      </c>
      <c r="B105" s="4">
        <f>IF('True_Odds_Calculator_3-way'!B104="","",'True_Odds_Calculator_3-way'!B104)</f>
        <v>2.88</v>
      </c>
      <c r="C105" s="4">
        <f>IF('True_Odds_Calculator_3-way'!C104="","",'True_Odds_Calculator_3-way'!C104)</f>
        <v>3.51</v>
      </c>
      <c r="D105" s="4">
        <f t="shared" si="5"/>
        <v>4.3645140867363041E-2</v>
      </c>
      <c r="E105" s="4">
        <f t="shared" si="6"/>
        <v>2.5190550553211288</v>
      </c>
      <c r="F105" s="4">
        <f t="shared" si="7"/>
        <v>3.0059471889620171</v>
      </c>
      <c r="G105" s="4">
        <f t="shared" si="8"/>
        <v>3.6988827633312189</v>
      </c>
      <c r="I105" s="4">
        <f t="shared" si="9"/>
        <v>1.043645140867363</v>
      </c>
    </row>
    <row r="106" spans="1:9" x14ac:dyDescent="0.2">
      <c r="A106" s="4">
        <f>IF('True_Odds_Calculator_3-way'!A105="","",'True_Odds_Calculator_3-way'!A105)</f>
        <v>1.68</v>
      </c>
      <c r="B106" s="4">
        <f>IF('True_Odds_Calculator_3-way'!B105="","",'True_Odds_Calculator_3-way'!B105)</f>
        <v>4.2300000000000004</v>
      </c>
      <c r="C106" s="4">
        <f>IF('True_Odds_Calculator_3-way'!C105="","",'True_Odds_Calculator_3-way'!C105)</f>
        <v>5.04</v>
      </c>
      <c r="D106" s="4">
        <f t="shared" si="5"/>
        <v>3.0057413036136404E-2</v>
      </c>
      <c r="E106" s="4">
        <f t="shared" si="6"/>
        <v>1.7087621429258442</v>
      </c>
      <c r="F106" s="4">
        <f t="shared" si="7"/>
        <v>4.4172053704624572</v>
      </c>
      <c r="G106" s="4">
        <f t="shared" si="8"/>
        <v>5.3080370481027792</v>
      </c>
      <c r="I106" s="4">
        <f t="shared" si="9"/>
        <v>1.0300574130361364</v>
      </c>
    </row>
    <row r="107" spans="1:9" x14ac:dyDescent="0.2">
      <c r="A107" s="4">
        <f>IF('True_Odds_Calculator_3-way'!A106="","",'True_Odds_Calculator_3-way'!A106)</f>
        <v>1.85</v>
      </c>
      <c r="B107" s="4">
        <f>IF('True_Odds_Calculator_3-way'!B106="","",'True_Odds_Calculator_3-way'!B106)</f>
        <v>3.75</v>
      </c>
      <c r="C107" s="4">
        <f>IF('True_Odds_Calculator_3-way'!C106="","",'True_Odds_Calculator_3-way'!C106)</f>
        <v>4.5</v>
      </c>
      <c r="D107" s="4">
        <f t="shared" si="5"/>
        <v>2.9429429429429277E-2</v>
      </c>
      <c r="E107" s="4">
        <f t="shared" si="6"/>
        <v>1.8841946435307431</v>
      </c>
      <c r="F107" s="4">
        <f t="shared" si="7"/>
        <v>3.8932190179267336</v>
      </c>
      <c r="G107" s="4">
        <f t="shared" si="8"/>
        <v>4.7078228086710636</v>
      </c>
      <c r="I107" s="4">
        <f t="shared" si="9"/>
        <v>1.0294294294294293</v>
      </c>
    </row>
    <row r="108" spans="1:9" x14ac:dyDescent="0.2">
      <c r="A108" s="4">
        <f>IF('True_Odds_Calculator_3-way'!A107="","",'True_Odds_Calculator_3-way'!A107)</f>
        <v>3.98</v>
      </c>
      <c r="B108" s="4">
        <f>IF('True_Odds_Calculator_3-way'!B107="","",'True_Odds_Calculator_3-way'!B107)</f>
        <v>3.44</v>
      </c>
      <c r="C108" s="4">
        <f>IF('True_Odds_Calculator_3-way'!C107="","",'True_Odds_Calculator_3-way'!C107)</f>
        <v>2.0499999999999998</v>
      </c>
      <c r="D108" s="4">
        <f t="shared" si="5"/>
        <v>2.9758833874420354E-2</v>
      </c>
      <c r="E108" s="4">
        <f t="shared" si="6"/>
        <v>4.1435891177298485</v>
      </c>
      <c r="F108" s="4">
        <f t="shared" si="7"/>
        <v>3.5615317979710479</v>
      </c>
      <c r="G108" s="4">
        <f t="shared" si="8"/>
        <v>2.0925524797730324</v>
      </c>
      <c r="I108" s="4">
        <f t="shared" si="9"/>
        <v>1.0297588338744204</v>
      </c>
    </row>
    <row r="109" spans="1:9" x14ac:dyDescent="0.2">
      <c r="A109" s="4">
        <f>IF('True_Odds_Calculator_3-way'!A108="","",'True_Odds_Calculator_3-way'!A108)</f>
        <v>2.21</v>
      </c>
      <c r="B109" s="4">
        <f>IF('True_Odds_Calculator_3-way'!B108="","",'True_Odds_Calculator_3-way'!B108)</f>
        <v>3.36</v>
      </c>
      <c r="C109" s="4">
        <f>IF('True_Odds_Calculator_3-way'!C108="","",'True_Odds_Calculator_3-way'!C108)</f>
        <v>3.59</v>
      </c>
      <c r="D109" s="4">
        <f t="shared" si="5"/>
        <v>2.8659267435279245E-2</v>
      </c>
      <c r="E109" s="4">
        <f t="shared" si="6"/>
        <v>2.2576645523087073</v>
      </c>
      <c r="F109" s="4">
        <f t="shared" si="7"/>
        <v>3.4714271873620741</v>
      </c>
      <c r="G109" s="4">
        <f t="shared" si="8"/>
        <v>3.7174936377424346</v>
      </c>
      <c r="I109" s="4">
        <f t="shared" si="9"/>
        <v>1.0286592674352792</v>
      </c>
    </row>
    <row r="110" spans="1:9" x14ac:dyDescent="0.2">
      <c r="A110" s="4">
        <f>IF('True_Odds_Calculator_3-way'!A109="","",'True_Odds_Calculator_3-way'!A109)</f>
        <v>4.26</v>
      </c>
      <c r="B110" s="4">
        <f>IF('True_Odds_Calculator_3-way'!B109="","",'True_Odds_Calculator_3-way'!B109)</f>
        <v>3.14</v>
      </c>
      <c r="C110" s="4">
        <f>IF('True_Odds_Calculator_3-way'!C109="","",'True_Odds_Calculator_3-way'!C109)</f>
        <v>1.92</v>
      </c>
      <c r="D110" s="4">
        <f t="shared" si="5"/>
        <v>7.4046454950509766E-2</v>
      </c>
      <c r="E110" s="4">
        <f t="shared" si="6"/>
        <v>4.7605529374430935</v>
      </c>
      <c r="F110" s="4">
        <f t="shared" si="7"/>
        <v>3.4038012557757837</v>
      </c>
      <c r="G110" s="4">
        <f t="shared" si="8"/>
        <v>2.0155146997888012</v>
      </c>
      <c r="I110" s="4">
        <f t="shared" si="9"/>
        <v>1.0740464549505098</v>
      </c>
    </row>
    <row r="111" spans="1:9" x14ac:dyDescent="0.2">
      <c r="A111" s="4">
        <f>IF('True_Odds_Calculator_3-way'!A110="","",'True_Odds_Calculator_3-way'!A110)</f>
        <v>1.27</v>
      </c>
      <c r="B111" s="4">
        <f>IF('True_Odds_Calculator_3-way'!B110="","",'True_Odds_Calculator_3-way'!B110)</f>
        <v>6.77</v>
      </c>
      <c r="C111" s="4">
        <f>IF('True_Odds_Calculator_3-way'!C110="","",'True_Odds_Calculator_3-way'!C110)</f>
        <v>9.86</v>
      </c>
      <c r="D111" s="4">
        <f t="shared" si="5"/>
        <v>3.6531940543904184E-2</v>
      </c>
      <c r="E111" s="4">
        <f t="shared" si="6"/>
        <v>1.2899493087817984</v>
      </c>
      <c r="F111" s="4">
        <f t="shared" si="7"/>
        <v>7.3782674086616726</v>
      </c>
      <c r="G111" s="4">
        <f t="shared" si="8"/>
        <v>11.205415290878927</v>
      </c>
      <c r="I111" s="4">
        <f t="shared" si="9"/>
        <v>1.0365319405439042</v>
      </c>
    </row>
    <row r="112" spans="1:9" x14ac:dyDescent="0.2">
      <c r="A112" s="4">
        <f>IF('True_Odds_Calculator_3-way'!A111="","",'True_Odds_Calculator_3-way'!A111)</f>
        <v>2.2400000000000002</v>
      </c>
      <c r="B112" s="4">
        <f>IF('True_Odds_Calculator_3-way'!B111="","",'True_Odds_Calculator_3-way'!B111)</f>
        <v>3.17</v>
      </c>
      <c r="C112" s="4">
        <f>IF('True_Odds_Calculator_3-way'!C111="","",'True_Odds_Calculator_3-way'!C111)</f>
        <v>3.36</v>
      </c>
      <c r="D112" s="4">
        <f t="shared" si="5"/>
        <v>5.9505032296830462E-2</v>
      </c>
      <c r="E112" s="4">
        <f t="shared" si="6"/>
        <v>2.3441516520922594</v>
      </c>
      <c r="F112" s="4">
        <f t="shared" si="7"/>
        <v>3.3826935699011247</v>
      </c>
      <c r="G112" s="4">
        <f t="shared" si="8"/>
        <v>3.5999188842072058</v>
      </c>
      <c r="I112" s="4">
        <f t="shared" si="9"/>
        <v>1.0595050322968305</v>
      </c>
    </row>
    <row r="113" spans="1:9" x14ac:dyDescent="0.2">
      <c r="A113" s="4">
        <f>IF('True_Odds_Calculator_3-way'!A112="","",'True_Odds_Calculator_3-way'!A112)</f>
        <v>1.93</v>
      </c>
      <c r="B113" s="4">
        <f>IF('True_Odds_Calculator_3-way'!B112="","",'True_Odds_Calculator_3-way'!B112)</f>
        <v>3.3</v>
      </c>
      <c r="C113" s="4">
        <f>IF('True_Odds_Calculator_3-way'!C112="","",'True_Odds_Calculator_3-way'!C112)</f>
        <v>4.43</v>
      </c>
      <c r="D113" s="4">
        <f t="shared" si="5"/>
        <v>4.6898652367722171E-2</v>
      </c>
      <c r="E113" s="4">
        <f t="shared" si="6"/>
        <v>1.990042500347371</v>
      </c>
      <c r="F113" s="4">
        <f t="shared" si="7"/>
        <v>3.4795023692298961</v>
      </c>
      <c r="G113" s="4">
        <f t="shared" si="8"/>
        <v>4.7596212726547851</v>
      </c>
      <c r="I113" s="4">
        <f t="shared" si="9"/>
        <v>1.0468986523677222</v>
      </c>
    </row>
    <row r="114" spans="1:9" x14ac:dyDescent="0.2">
      <c r="A114" s="4">
        <f>IF('True_Odds_Calculator_3-way'!A113="","",'True_Odds_Calculator_3-way'!A113)</f>
        <v>2.2599999999999998</v>
      </c>
      <c r="B114" s="4">
        <f>IF('True_Odds_Calculator_3-way'!B113="","",'True_Odds_Calculator_3-way'!B113)</f>
        <v>3.3</v>
      </c>
      <c r="C114" s="4">
        <f>IF('True_Odds_Calculator_3-way'!C113="","",'True_Odds_Calculator_3-way'!C113)</f>
        <v>3.35</v>
      </c>
      <c r="D114" s="4">
        <f t="shared" si="5"/>
        <v>4.4015641823064833E-2</v>
      </c>
      <c r="E114" s="4">
        <f t="shared" si="6"/>
        <v>2.3375081474366368</v>
      </c>
      <c r="F114" s="4">
        <f t="shared" si="7"/>
        <v>3.4679063354508557</v>
      </c>
      <c r="G114" s="4">
        <f t="shared" si="8"/>
        <v>3.5231664496599184</v>
      </c>
      <c r="I114" s="4">
        <f t="shared" si="9"/>
        <v>1.0440156418230648</v>
      </c>
    </row>
    <row r="115" spans="1:9" x14ac:dyDescent="0.2">
      <c r="A115" s="4">
        <f>IF('True_Odds_Calculator_3-way'!A114="","",'True_Odds_Calculator_3-way'!A114)</f>
        <v>3.36</v>
      </c>
      <c r="B115" s="4">
        <f>IF('True_Odds_Calculator_3-way'!B114="","",'True_Odds_Calculator_3-way'!B114)</f>
        <v>3.3</v>
      </c>
      <c r="C115" s="4">
        <f>IF('True_Odds_Calculator_3-way'!C114="","",'True_Odds_Calculator_3-way'!C114)</f>
        <v>2.2799999999999998</v>
      </c>
      <c r="D115" s="4">
        <f t="shared" si="5"/>
        <v>3.9245841877420862E-2</v>
      </c>
      <c r="E115" s="4">
        <f t="shared" si="6"/>
        <v>3.5144801815027362</v>
      </c>
      <c r="F115" s="4">
        <f t="shared" si="7"/>
        <v>3.4488900530417128</v>
      </c>
      <c r="G115" s="4">
        <f t="shared" si="8"/>
        <v>2.3500959350319039</v>
      </c>
      <c r="I115" s="4">
        <f t="shared" si="9"/>
        <v>1.0392458418774209</v>
      </c>
    </row>
    <row r="116" spans="1:9" x14ac:dyDescent="0.2">
      <c r="A116" s="4">
        <f>IF('True_Odds_Calculator_3-way'!A115="","",'True_Odds_Calculator_3-way'!A115)</f>
        <v>2.73</v>
      </c>
      <c r="B116" s="4">
        <f>IF('True_Odds_Calculator_3-way'!B115="","",'True_Odds_Calculator_3-way'!B115)</f>
        <v>3.16</v>
      </c>
      <c r="C116" s="4">
        <f>IF('True_Odds_Calculator_3-way'!C115="","",'True_Odds_Calculator_3-way'!C115)</f>
        <v>2.65</v>
      </c>
      <c r="D116" s="4">
        <f t="shared" si="5"/>
        <v>6.0114553068935539E-2</v>
      </c>
      <c r="E116" s="4">
        <f t="shared" si="6"/>
        <v>2.8879850360371435</v>
      </c>
      <c r="F116" s="4">
        <f t="shared" si="7"/>
        <v>3.3736198437519977</v>
      </c>
      <c r="G116" s="4">
        <f t="shared" si="8"/>
        <v>2.7986094902008145</v>
      </c>
      <c r="I116" s="4">
        <f t="shared" si="9"/>
        <v>1.0601145530689355</v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70</v>
      </c>
      <c r="V3" s="29" t="s">
        <v>71</v>
      </c>
      <c r="W3" s="29" t="s">
        <v>67</v>
      </c>
      <c r="X3" s="38">
        <v>25569</v>
      </c>
      <c r="Y3" s="48" t="s">
        <v>72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E14" sqref="AE1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3.13</v>
      </c>
      <c r="B3">
        <v>3.62</v>
      </c>
      <c r="C3">
        <v>2.3199999999999998</v>
      </c>
      <c r="D3" s="20">
        <f>IF(OR($A3="",$B3="",$C3=""),"",(1/A3)+(1/B3)+(1/C3)-1)</f>
        <v>2.6766394572646401E-2</v>
      </c>
      <c r="E3" s="17">
        <f>IF(OR($A3="",$B3="",$C3=""),"",A3*'MPTO_working_3-way'!$I2)</f>
        <v>3.2137788150123829</v>
      </c>
      <c r="F3" s="21">
        <f>IF(OR($A3="",$B3="",$C3=""),"",B3*'MPTO_working_3-way'!$I2)</f>
        <v>3.7168943483529802</v>
      </c>
      <c r="G3" s="22">
        <f>IF(OR($A3="",$B3="",$C3=""),"",C3*'MPTO_working_3-way'!$I2)</f>
        <v>2.3820980354085397</v>
      </c>
      <c r="H3" s="17">
        <f>IF(OR($A3="",$B3="",$C3=""),"",'MPTO_working_3-way'!E2)</f>
        <v>3.2199203710399877</v>
      </c>
      <c r="I3" s="21">
        <f>IF(OR($A3="",$B3="",$C3=""),"",'MPTO_working_3-way'!F2)</f>
        <v>3.7408214867546388</v>
      </c>
      <c r="J3" s="22">
        <f>IF(OR($A3="",$B3="",$C3=""),"",'MPTO_working_3-way'!G2)</f>
        <v>2.3690375253783684</v>
      </c>
      <c r="K3" s="17">
        <f>IF(OR($A3="",$B3="",$C3=""),"",'OddsRatio_working_3-way'!H2)</f>
        <v>3.2183724389212656</v>
      </c>
      <c r="L3" s="21">
        <f>IF(OR($A3="",$B3="",$C3=""),"",'OddsRatio_working_3-way'!I2)</f>
        <v>3.728702248813951</v>
      </c>
      <c r="M3" s="22">
        <f>IF(OR($A3="",$B3="",$C3=""),"",'OddsRatio_working_3-way'!J2)</f>
        <v>2.3747660184864179</v>
      </c>
      <c r="N3" s="23">
        <f>(1/E3)* 100</f>
        <v>31.116018169288573</v>
      </c>
      <c r="O3" s="24">
        <f>(1/F3)* 100</f>
        <v>26.904181455766079</v>
      </c>
      <c r="P3" s="24">
        <f>(1/G3)* 100</f>
        <v>41.979800374945356</v>
      </c>
      <c r="Q3" t="s">
        <v>136</v>
      </c>
      <c r="R3" t="s">
        <v>137</v>
      </c>
      <c r="S3" t="s">
        <v>135</v>
      </c>
      <c r="AD3" s="28"/>
      <c r="AE3" s="28"/>
      <c r="AH3" s="37"/>
      <c r="AI3" s="28"/>
      <c r="AJ3" t="s">
        <v>307</v>
      </c>
    </row>
    <row r="4" spans="1:36" s="40" customFormat="1" ht="15" x14ac:dyDescent="0.25">
      <c r="A4">
        <v>3.33</v>
      </c>
      <c r="B4">
        <v>3.47</v>
      </c>
      <c r="C4">
        <v>2.2799999999999998</v>
      </c>
      <c r="D4" s="20">
        <f t="shared" ref="D4:D67" si="0">IF(OR($A4="",$B4="",$C4=""),"",(1/A4)+(1/B4)+(1/C4)-1)</f>
        <v>2.7081229568716392E-2</v>
      </c>
      <c r="E4" s="17">
        <f>IF(OR($A4="",$B4="",$C4=""),"",A4*'MPTO_working_3-way'!$I3)</f>
        <v>3.4201804944638257</v>
      </c>
      <c r="F4" s="21">
        <f>IF(OR($A4="",$B4="",$C4=""),"",B4*'MPTO_working_3-way'!$I3)</f>
        <v>3.5639718666034459</v>
      </c>
      <c r="G4" s="22">
        <f>IF(OR($A4="",$B4="",$C4=""),"",C4*'MPTO_working_3-way'!$I3)</f>
        <v>2.3417452034166732</v>
      </c>
      <c r="H4" s="17"/>
      <c r="I4" s="21"/>
      <c r="J4" s="22"/>
      <c r="K4" s="17"/>
      <c r="L4" s="21"/>
      <c r="M4" s="22"/>
      <c r="N4" s="23">
        <f t="shared" ref="N4" si="1">(1/E4)* 100</f>
        <v>29.238223000764989</v>
      </c>
      <c r="O4" s="24">
        <f t="shared" ref="O4" si="2">(1/F4)* 100</f>
        <v>28.058582879696658</v>
      </c>
      <c r="P4" s="24">
        <f t="shared" ref="P4" si="3">(1/G4)* 100</f>
        <v>42.703194119538338</v>
      </c>
      <c r="Q4" t="s">
        <v>138</v>
      </c>
      <c r="R4" t="s">
        <v>139</v>
      </c>
      <c r="S4" t="s">
        <v>135</v>
      </c>
      <c r="AD4" s="37"/>
      <c r="AE4" s="37"/>
      <c r="AH4" s="37"/>
      <c r="AI4" s="37"/>
      <c r="AJ4" t="s">
        <v>74</v>
      </c>
    </row>
    <row r="5" spans="1:36" s="40" customFormat="1" ht="15" x14ac:dyDescent="0.25">
      <c r="A5">
        <v>2.0699999999999998</v>
      </c>
      <c r="B5">
        <v>3.42</v>
      </c>
      <c r="C5">
        <v>3.95</v>
      </c>
      <c r="D5" s="20">
        <f t="shared" si="0"/>
        <v>2.865400522035233E-2</v>
      </c>
      <c r="E5" s="17">
        <f>IF(OR($A5="",$B5="",$C5=""),"",A5*'MPTO_working_3-way'!$I4)</f>
        <v>2.1293137908061293</v>
      </c>
      <c r="F5" s="21">
        <f>IF(OR($A5="",$B5="",$C5=""),"",B5*'MPTO_working_3-way'!$I4)</f>
        <v>3.5179966978536048</v>
      </c>
      <c r="G5" s="22">
        <f>IF(OR($A5="",$B5="",$C5=""),"",C5*'MPTO_working_3-way'!$I4)</f>
        <v>4.063183320620392</v>
      </c>
      <c r="H5" s="17"/>
      <c r="I5" s="21"/>
      <c r="J5" s="22"/>
      <c r="K5" s="17"/>
      <c r="L5" s="21"/>
      <c r="M5" s="22"/>
      <c r="N5" s="23">
        <f t="shared" ref="N5:N68" si="4">(1/E5)* 100</f>
        <v>46.963486749475926</v>
      </c>
      <c r="O5" s="24">
        <f t="shared" ref="O5:O68" si="5">(1/F5)* 100</f>
        <v>28.425268295735428</v>
      </c>
      <c r="P5" s="24">
        <f t="shared" ref="P5:P68" si="6">(1/G5)* 100</f>
        <v>24.611244954788646</v>
      </c>
      <c r="Q5" t="s">
        <v>140</v>
      </c>
      <c r="R5" t="s">
        <v>141</v>
      </c>
      <c r="S5" t="s">
        <v>135</v>
      </c>
      <c r="AD5" s="37"/>
      <c r="AE5" s="37"/>
      <c r="AH5" s="37"/>
      <c r="AI5" s="37"/>
      <c r="AJ5" t="s">
        <v>308</v>
      </c>
    </row>
    <row r="6" spans="1:36" s="40" customFormat="1" ht="15" x14ac:dyDescent="0.25">
      <c r="A6">
        <v>1.58</v>
      </c>
      <c r="B6">
        <v>4.24</v>
      </c>
      <c r="C6">
        <v>6.19</v>
      </c>
      <c r="D6" s="20">
        <f t="shared" si="0"/>
        <v>3.0311337538723615E-2</v>
      </c>
      <c r="E6" s="17">
        <f>IF(OR($A6="",$B6="",$C6=""),"",A6*'MPTO_working_3-way'!$I5)</f>
        <v>1.6278919133111833</v>
      </c>
      <c r="F6" s="21">
        <f>IF(OR($A6="",$B6="",$C6=""),"",B6*'MPTO_working_3-way'!$I5)</f>
        <v>4.3685200711641885</v>
      </c>
      <c r="G6" s="22">
        <f>IF(OR($A6="",$B6="",$C6=""),"",C6*'MPTO_working_3-way'!$I5)</f>
        <v>6.3776271793646995</v>
      </c>
      <c r="H6" s="17"/>
      <c r="I6" s="21"/>
      <c r="J6" s="22"/>
      <c r="K6" s="17"/>
      <c r="L6" s="21"/>
      <c r="M6" s="22"/>
      <c r="N6" s="23">
        <f t="shared" si="4"/>
        <v>61.429139847864256</v>
      </c>
      <c r="O6" s="24">
        <f t="shared" si="5"/>
        <v>22.891047396138095</v>
      </c>
      <c r="P6" s="24">
        <f t="shared" si="6"/>
        <v>15.679812755997661</v>
      </c>
      <c r="Q6" t="s">
        <v>142</v>
      </c>
      <c r="R6" t="s">
        <v>143</v>
      </c>
      <c r="S6" t="s">
        <v>135</v>
      </c>
      <c r="AD6" s="37"/>
      <c r="AE6" s="37"/>
      <c r="AH6" s="37"/>
      <c r="AI6" s="37"/>
      <c r="AJ6" t="s">
        <v>308</v>
      </c>
    </row>
    <row r="7" spans="1:36" s="40" customFormat="1" ht="15" x14ac:dyDescent="0.25">
      <c r="A7">
        <v>3.55</v>
      </c>
      <c r="B7">
        <v>2.85</v>
      </c>
      <c r="C7">
        <v>2.4300000000000002</v>
      </c>
      <c r="D7" s="20">
        <f t="shared" si="0"/>
        <v>4.4089967572382482E-2</v>
      </c>
      <c r="E7" s="17">
        <f>IF(OR($A7="",$B7="",$C7=""),"",A7*'MPTO_working_3-way'!$I6)</f>
        <v>3.7065193848819575</v>
      </c>
      <c r="F7" s="21">
        <f>IF(OR($A7="",$B7="",$C7=""),"",B7*'MPTO_working_3-way'!$I6)</f>
        <v>2.9756564075812904</v>
      </c>
      <c r="G7" s="22">
        <f>IF(OR($A7="",$B7="",$C7=""),"",C7*'MPTO_working_3-way'!$I6)</f>
        <v>2.5371386212008895</v>
      </c>
      <c r="H7" s="17"/>
      <c r="I7" s="21"/>
      <c r="J7" s="22"/>
      <c r="K7" s="17"/>
      <c r="L7" s="21"/>
      <c r="M7" s="22"/>
      <c r="N7" s="23">
        <f t="shared" si="4"/>
        <v>26.979489277157718</v>
      </c>
      <c r="O7" s="24">
        <f t="shared" si="5"/>
        <v>33.606030503126277</v>
      </c>
      <c r="P7" s="24">
        <f t="shared" si="6"/>
        <v>39.414480219716012</v>
      </c>
      <c r="Q7" t="s">
        <v>144</v>
      </c>
      <c r="R7" t="s">
        <v>145</v>
      </c>
      <c r="S7" t="s">
        <v>135</v>
      </c>
      <c r="AD7" s="37"/>
      <c r="AE7" s="37"/>
      <c r="AH7" s="37"/>
      <c r="AI7" s="37"/>
      <c r="AJ7" t="s">
        <v>309</v>
      </c>
    </row>
    <row r="8" spans="1:36" s="36" customFormat="1" ht="15" x14ac:dyDescent="0.25">
      <c r="A8">
        <v>3.95</v>
      </c>
      <c r="B8">
        <v>3</v>
      </c>
      <c r="C8">
        <v>2.1800000000000002</v>
      </c>
      <c r="D8" s="20">
        <f t="shared" si="0"/>
        <v>4.5213486625633736E-2</v>
      </c>
      <c r="E8" s="17">
        <f>IF(OR($A8="",$B8="",$C8=""),"",A8*'MPTO_working_3-way'!$I7)</f>
        <v>4.128593272171253</v>
      </c>
      <c r="F8" s="21">
        <f>IF(OR($A8="",$B8="",$C8=""),"",B8*'MPTO_working_3-way'!$I7)</f>
        <v>3.1356404598769014</v>
      </c>
      <c r="G8" s="22">
        <f>IF(OR($A8="",$B8="",$C8=""),"",C8*'MPTO_working_3-way'!$I7)</f>
        <v>2.2785654008438816</v>
      </c>
      <c r="H8" s="17"/>
      <c r="I8" s="21"/>
      <c r="J8" s="22"/>
      <c r="K8" s="17"/>
      <c r="L8" s="21"/>
      <c r="M8" s="22"/>
      <c r="N8" s="23">
        <f t="shared" si="4"/>
        <v>24.221325136106074</v>
      </c>
      <c r="O8" s="24">
        <f t="shared" si="5"/>
        <v>31.891411429206329</v>
      </c>
      <c r="P8" s="24">
        <f t="shared" si="6"/>
        <v>43.887263434687604</v>
      </c>
      <c r="Q8" t="s">
        <v>146</v>
      </c>
      <c r="R8" t="s">
        <v>147</v>
      </c>
      <c r="S8" t="s">
        <v>135</v>
      </c>
      <c r="AD8" s="37"/>
      <c r="AE8" s="37"/>
      <c r="AH8" s="37"/>
      <c r="AI8" s="37"/>
      <c r="AJ8" t="s">
        <v>309</v>
      </c>
    </row>
    <row r="9" spans="1:36" s="36" customFormat="1" ht="15" x14ac:dyDescent="0.25">
      <c r="A9">
        <v>3.49</v>
      </c>
      <c r="B9">
        <v>3.07</v>
      </c>
      <c r="C9">
        <v>2.37</v>
      </c>
      <c r="D9" s="20">
        <f t="shared" si="0"/>
        <v>3.4206778582241748E-2</v>
      </c>
      <c r="E9" s="17">
        <f>IF(OR($A9="",$B9="",$C9=""),"",A9*'MPTO_working_3-way'!$I8)</f>
        <v>3.6093816572520239</v>
      </c>
      <c r="F9" s="21">
        <f>IF(OR($A9="",$B9="",$C9=""),"",B9*'MPTO_working_3-way'!$I8)</f>
        <v>3.175014810247482</v>
      </c>
      <c r="G9" s="22">
        <f>IF(OR($A9="",$B9="",$C9=""),"",C9*'MPTO_working_3-way'!$I8)</f>
        <v>2.4510700652399131</v>
      </c>
      <c r="H9" s="17"/>
      <c r="I9" s="21"/>
      <c r="J9" s="22"/>
      <c r="K9" s="17"/>
      <c r="L9" s="21"/>
      <c r="M9" s="22"/>
      <c r="N9" s="23">
        <f t="shared" si="4"/>
        <v>27.705576604535153</v>
      </c>
      <c r="O9" s="24">
        <f t="shared" si="5"/>
        <v>31.495916074862446</v>
      </c>
      <c r="P9" s="24">
        <f t="shared" si="6"/>
        <v>40.798507320602404</v>
      </c>
      <c r="Q9" t="s">
        <v>84</v>
      </c>
      <c r="R9" t="s">
        <v>93</v>
      </c>
      <c r="S9" t="s">
        <v>302</v>
      </c>
      <c r="AD9" s="37"/>
      <c r="AE9" s="37"/>
      <c r="AH9" s="37"/>
      <c r="AI9" s="37"/>
      <c r="AJ9" t="s">
        <v>68</v>
      </c>
    </row>
    <row r="10" spans="1:36" s="36" customFormat="1" ht="15" x14ac:dyDescent="0.25">
      <c r="A10">
        <v>2.93</v>
      </c>
      <c r="B10">
        <v>3.75</v>
      </c>
      <c r="C10">
        <v>2.38</v>
      </c>
      <c r="D10" s="20">
        <f t="shared" si="0"/>
        <v>2.8131662221202447E-2</v>
      </c>
      <c r="E10" s="17">
        <f>IF(OR($A10="",$B10="",$C10=""),"",A10*'MPTO_working_3-way'!$I9)</f>
        <v>3.0124257703081234</v>
      </c>
      <c r="F10" s="21">
        <f>IF(OR($A10="",$B10="",$C10=""),"",B10*'MPTO_working_3-way'!$I9)</f>
        <v>3.8554937333295092</v>
      </c>
      <c r="G10" s="22">
        <f>IF(OR($A10="",$B10="",$C10=""),"",C10*'MPTO_working_3-way'!$I9)</f>
        <v>2.4469533560864618</v>
      </c>
      <c r="H10" s="17"/>
      <c r="I10" s="21"/>
      <c r="J10" s="22"/>
      <c r="K10" s="17"/>
      <c r="L10" s="21"/>
      <c r="M10" s="22"/>
      <c r="N10" s="23">
        <f t="shared" si="4"/>
        <v>33.195838710997208</v>
      </c>
      <c r="O10" s="24">
        <f t="shared" si="5"/>
        <v>25.937015312859156</v>
      </c>
      <c r="P10" s="24">
        <f t="shared" si="6"/>
        <v>40.867145976143632</v>
      </c>
      <c r="Q10" t="s">
        <v>148</v>
      </c>
      <c r="R10" t="s">
        <v>149</v>
      </c>
      <c r="S10" t="s">
        <v>302</v>
      </c>
      <c r="AD10" s="37"/>
      <c r="AE10" s="37"/>
      <c r="AH10" s="37"/>
      <c r="AI10" s="37"/>
      <c r="AJ10" t="s">
        <v>310</v>
      </c>
    </row>
    <row r="11" spans="1:36" s="36" customFormat="1" ht="15" x14ac:dyDescent="0.25">
      <c r="A11">
        <v>1.4</v>
      </c>
      <c r="B11">
        <v>5.58</v>
      </c>
      <c r="C11">
        <v>7.12</v>
      </c>
      <c r="D11" s="20">
        <f t="shared" si="0"/>
        <v>3.3946622022011708E-2</v>
      </c>
      <c r="E11" s="17">
        <f>IF(OR($A11="",$B11="",$C11=""),"",A11*'MPTO_working_3-way'!$I10)</f>
        <v>1.4475252708308164</v>
      </c>
      <c r="F11" s="21">
        <f>IF(OR($A11="",$B11="",$C11=""),"",B11*'MPTO_working_3-way'!$I10)</f>
        <v>5.7694221508828258</v>
      </c>
      <c r="G11" s="22">
        <f>IF(OR($A11="",$B11="",$C11=""),"",C11*'MPTO_working_3-way'!$I10)</f>
        <v>7.3616999487967236</v>
      </c>
      <c r="H11" s="17"/>
      <c r="I11" s="21"/>
      <c r="J11" s="22"/>
      <c r="K11" s="17"/>
      <c r="L11" s="21"/>
      <c r="M11" s="22"/>
      <c r="N11" s="23">
        <f t="shared" si="4"/>
        <v>69.083422593793031</v>
      </c>
      <c r="O11" s="24">
        <f t="shared" si="5"/>
        <v>17.332758356865636</v>
      </c>
      <c r="P11" s="24">
        <f t="shared" si="6"/>
        <v>13.583819049341326</v>
      </c>
      <c r="Q11" t="s">
        <v>150</v>
      </c>
      <c r="R11" t="s">
        <v>151</v>
      </c>
      <c r="S11" t="s">
        <v>302</v>
      </c>
      <c r="AD11" s="37"/>
      <c r="AE11" s="37"/>
      <c r="AH11" s="37"/>
      <c r="AI11" s="37"/>
      <c r="AJ11" t="s">
        <v>310</v>
      </c>
    </row>
    <row r="12" spans="1:36" s="36" customFormat="1" ht="15" x14ac:dyDescent="0.25">
      <c r="A12">
        <v>1.73</v>
      </c>
      <c r="B12">
        <v>4.2300000000000004</v>
      </c>
      <c r="C12">
        <v>4.63</v>
      </c>
      <c r="D12" s="20">
        <f t="shared" si="0"/>
        <v>3.0424022848557053E-2</v>
      </c>
      <c r="E12" s="17">
        <f>IF(OR($A12="",$B12="",$C12=""),"",A12*'MPTO_working_3-way'!$I11)</f>
        <v>1.7826335595280036</v>
      </c>
      <c r="F12" s="21">
        <f>IF(OR($A12="",$B12="",$C12=""),"",B12*'MPTO_working_3-way'!$I11)</f>
        <v>4.358693616649397</v>
      </c>
      <c r="G12" s="22">
        <f>IF(OR($A12="",$B12="",$C12=""),"",C12*'MPTO_working_3-way'!$I11)</f>
        <v>4.7708632257888191</v>
      </c>
      <c r="H12" s="17"/>
      <c r="I12" s="21"/>
      <c r="J12" s="22"/>
      <c r="K12" s="17"/>
      <c r="L12" s="21"/>
      <c r="M12" s="22"/>
      <c r="N12" s="23">
        <f t="shared" si="4"/>
        <v>56.096778536177382</v>
      </c>
      <c r="O12" s="24">
        <f t="shared" si="5"/>
        <v>22.942654105812494</v>
      </c>
      <c r="P12" s="24">
        <f t="shared" si="6"/>
        <v>20.960567358010124</v>
      </c>
      <c r="Q12" t="s">
        <v>152</v>
      </c>
      <c r="R12" t="s">
        <v>153</v>
      </c>
      <c r="S12" t="s">
        <v>302</v>
      </c>
      <c r="AD12" s="37"/>
      <c r="AE12" s="37"/>
      <c r="AH12" s="37"/>
      <c r="AI12" s="37"/>
      <c r="AJ12" t="s">
        <v>310</v>
      </c>
    </row>
    <row r="13" spans="1:36" s="36" customFormat="1" ht="15" x14ac:dyDescent="0.25">
      <c r="A13">
        <v>5.45</v>
      </c>
      <c r="B13">
        <v>3.68</v>
      </c>
      <c r="C13">
        <v>1.72</v>
      </c>
      <c r="D13" s="20">
        <f t="shared" si="0"/>
        <v>3.6620717804102032E-2</v>
      </c>
      <c r="E13" s="17">
        <f>IF(OR($A13="",$B13="",$C13=""),"",A13*'MPTO_working_3-way'!$I12)</f>
        <v>5.649582912032356</v>
      </c>
      <c r="F13" s="21">
        <f>IF(OR($A13="",$B13="",$C13=""),"",B13*'MPTO_working_3-way'!$I12)</f>
        <v>3.8147642415190957</v>
      </c>
      <c r="G13" s="22">
        <f>IF(OR($A13="",$B13="",$C13=""),"",C13*'MPTO_working_3-way'!$I12)</f>
        <v>1.7829876346230555</v>
      </c>
      <c r="H13" s="17"/>
      <c r="I13" s="21"/>
      <c r="J13" s="22"/>
      <c r="K13" s="17"/>
      <c r="L13" s="21"/>
      <c r="M13" s="22"/>
      <c r="N13" s="23">
        <f t="shared" si="4"/>
        <v>17.700421704940773</v>
      </c>
      <c r="O13" s="24">
        <f t="shared" si="5"/>
        <v>26.213939753241082</v>
      </c>
      <c r="P13" s="24">
        <f t="shared" si="6"/>
        <v>56.085638541818142</v>
      </c>
      <c r="Q13" t="s">
        <v>154</v>
      </c>
      <c r="R13" t="s">
        <v>155</v>
      </c>
      <c r="S13" t="s">
        <v>302</v>
      </c>
      <c r="AD13" s="37"/>
      <c r="AE13" s="37"/>
      <c r="AH13" s="37"/>
      <c r="AI13" s="37"/>
      <c r="AJ13" t="s">
        <v>311</v>
      </c>
    </row>
    <row r="14" spans="1:36" s="36" customFormat="1" ht="15" x14ac:dyDescent="0.25">
      <c r="A14">
        <v>1.77</v>
      </c>
      <c r="B14">
        <v>3.63</v>
      </c>
      <c r="C14">
        <v>5.0999999999999996</v>
      </c>
      <c r="D14" s="20">
        <f t="shared" si="0"/>
        <v>3.6532276448890233E-2</v>
      </c>
      <c r="E14" s="17">
        <f>IF(OR($A14="",$B14="",$C14=""),"",A14*'MPTO_working_3-way'!$I13)</f>
        <v>1.8346621293145358</v>
      </c>
      <c r="F14" s="21">
        <f>IF(OR($A14="",$B14="",$C14=""),"",B14*'MPTO_working_3-way'!$I13)</f>
        <v>3.7626121635094716</v>
      </c>
      <c r="G14" s="22">
        <f>IF(OR($A14="",$B14="",$C14=""),"",C14*'MPTO_working_3-way'!$I13)</f>
        <v>5.2863146098893399</v>
      </c>
      <c r="H14" s="17"/>
      <c r="I14" s="21"/>
      <c r="J14" s="22"/>
      <c r="K14" s="17"/>
      <c r="L14" s="21"/>
      <c r="M14" s="22"/>
      <c r="N14" s="23">
        <f t="shared" si="4"/>
        <v>54.5059487532791</v>
      </c>
      <c r="O14" s="24">
        <f t="shared" si="5"/>
        <v>26.577280797053447</v>
      </c>
      <c r="P14" s="24">
        <f t="shared" si="6"/>
        <v>18.916770449667453</v>
      </c>
      <c r="Q14" t="s">
        <v>156</v>
      </c>
      <c r="R14" t="s">
        <v>157</v>
      </c>
      <c r="S14" t="s">
        <v>302</v>
      </c>
      <c r="AD14" s="37"/>
      <c r="AE14" s="37"/>
      <c r="AH14" s="37"/>
      <c r="AI14" s="37"/>
      <c r="AJ14" t="s">
        <v>311</v>
      </c>
    </row>
    <row r="15" spans="1:36" s="36" customFormat="1" ht="15" x14ac:dyDescent="0.25">
      <c r="A15">
        <v>2.14</v>
      </c>
      <c r="B15">
        <v>3.53</v>
      </c>
      <c r="C15">
        <v>3.6</v>
      </c>
      <c r="D15" s="20">
        <f t="shared" si="0"/>
        <v>2.8353616384115821E-2</v>
      </c>
      <c r="E15" s="17">
        <f>IF(OR($A15="",$B15="",$C15=""),"",A15*'MPTO_working_3-way'!$I14)</f>
        <v>2.2006767390620081</v>
      </c>
      <c r="F15" s="21">
        <f>IF(OR($A15="",$B15="",$C15=""),"",B15*'MPTO_working_3-way'!$I14)</f>
        <v>3.6300882658359286</v>
      </c>
      <c r="G15" s="22">
        <f>IF(OR($A15="",$B15="",$C15=""),"",C15*'MPTO_working_3-way'!$I14)</f>
        <v>3.702073018982817</v>
      </c>
      <c r="H15" s="17"/>
      <c r="I15" s="21"/>
      <c r="J15" s="22"/>
      <c r="K15" s="17"/>
      <c r="L15" s="21"/>
      <c r="M15" s="22"/>
      <c r="N15" s="23">
        <f t="shared" si="4"/>
        <v>45.440567542247429</v>
      </c>
      <c r="O15" s="24">
        <f t="shared" si="5"/>
        <v>27.547539529861055</v>
      </c>
      <c r="P15" s="24">
        <f t="shared" si="6"/>
        <v>27.01189292789153</v>
      </c>
      <c r="Q15" t="s">
        <v>158</v>
      </c>
      <c r="R15" t="s">
        <v>159</v>
      </c>
      <c r="S15" t="s">
        <v>302</v>
      </c>
      <c r="AD15" s="37"/>
      <c r="AE15" s="37"/>
      <c r="AH15" s="37"/>
      <c r="AI15" s="37"/>
      <c r="AJ15" t="s">
        <v>307</v>
      </c>
    </row>
    <row r="16" spans="1:36" s="36" customFormat="1" ht="15" x14ac:dyDescent="0.25">
      <c r="A16">
        <v>4.72</v>
      </c>
      <c r="B16">
        <v>3.88</v>
      </c>
      <c r="C16">
        <v>1.79</v>
      </c>
      <c r="D16" s="20">
        <f t="shared" si="0"/>
        <v>2.8255583419642516E-2</v>
      </c>
      <c r="E16" s="17">
        <f>IF(OR($A16="",$B16="",$C16=""),"",A16*'MPTO_working_3-way'!$I15)</f>
        <v>4.8533663537407126</v>
      </c>
      <c r="F16" s="21">
        <f>IF(OR($A16="",$B16="",$C16=""),"",B16*'MPTO_working_3-way'!$I15)</f>
        <v>3.989631663668213</v>
      </c>
      <c r="G16" s="22">
        <f>IF(OR($A16="",$B16="",$C16=""),"",C16*'MPTO_working_3-way'!$I15)</f>
        <v>1.8405774943211601</v>
      </c>
      <c r="H16" s="17"/>
      <c r="I16" s="21"/>
      <c r="J16" s="22"/>
      <c r="K16" s="17"/>
      <c r="L16" s="21"/>
      <c r="M16" s="22"/>
      <c r="N16" s="23">
        <f t="shared" si="4"/>
        <v>20.604255420142639</v>
      </c>
      <c r="O16" s="24">
        <f t="shared" si="5"/>
        <v>25.064970511101354</v>
      </c>
      <c r="P16" s="24">
        <f t="shared" si="6"/>
        <v>54.330774068756014</v>
      </c>
      <c r="Q16" t="s">
        <v>160</v>
      </c>
      <c r="R16" t="s">
        <v>97</v>
      </c>
      <c r="S16" t="s">
        <v>302</v>
      </c>
      <c r="AD16" s="37"/>
      <c r="AE16" s="37"/>
      <c r="AH16" s="37"/>
      <c r="AI16" s="37"/>
      <c r="AJ16" t="s">
        <v>74</v>
      </c>
    </row>
    <row r="17" spans="1:36" s="36" customFormat="1" ht="15" x14ac:dyDescent="0.25">
      <c r="A17">
        <v>2.83</v>
      </c>
      <c r="B17">
        <v>3.23</v>
      </c>
      <c r="C17">
        <v>2.74</v>
      </c>
      <c r="D17" s="20">
        <f t="shared" si="0"/>
        <v>2.7917917328813324E-2</v>
      </c>
      <c r="E17" s="17">
        <f>IF(OR($A17="",$B17="",$C17=""),"",A17*'MPTO_working_3-way'!$I16)</f>
        <v>2.9090077060405419</v>
      </c>
      <c r="F17" s="21">
        <f>IF(OR($A17="",$B17="",$C17=""),"",B17*'MPTO_working_3-way'!$I16)</f>
        <v>3.3201748729720668</v>
      </c>
      <c r="G17" s="22">
        <f>IF(OR($A17="",$B17="",$C17=""),"",C17*'MPTO_working_3-way'!$I16)</f>
        <v>2.8164950934809485</v>
      </c>
      <c r="H17" s="17"/>
      <c r="I17" s="21"/>
      <c r="J17" s="22"/>
      <c r="K17" s="17"/>
      <c r="L17" s="21"/>
      <c r="M17" s="22"/>
      <c r="N17" s="23">
        <f t="shared" si="4"/>
        <v>34.375983189164614</v>
      </c>
      <c r="O17" s="24">
        <f t="shared" si="5"/>
        <v>30.118895487720089</v>
      </c>
      <c r="P17" s="24">
        <f t="shared" si="6"/>
        <v>35.505121323115283</v>
      </c>
      <c r="Q17" t="s">
        <v>161</v>
      </c>
      <c r="R17" t="s">
        <v>162</v>
      </c>
      <c r="S17" t="s">
        <v>302</v>
      </c>
      <c r="AD17" s="37"/>
      <c r="AE17" s="37"/>
      <c r="AH17" s="37"/>
      <c r="AI17" s="37"/>
      <c r="AJ17" t="s">
        <v>74</v>
      </c>
    </row>
    <row r="18" spans="1:36" s="36" customFormat="1" ht="15" x14ac:dyDescent="0.25">
      <c r="A18">
        <v>4.66</v>
      </c>
      <c r="B18">
        <v>4.04</v>
      </c>
      <c r="C18">
        <v>1.76</v>
      </c>
      <c r="D18" s="20">
        <f t="shared" si="0"/>
        <v>3.0298845335177349E-2</v>
      </c>
      <c r="E18" s="17">
        <f>IF(OR($A18="",$B18="",$C18=""),"",A18*'MPTO_working_3-way'!$I17)</f>
        <v>4.8011926192619265</v>
      </c>
      <c r="F18" s="21">
        <f>IF(OR($A18="",$B18="",$C18=""),"",B18*'MPTO_working_3-way'!$I17)</f>
        <v>4.1624073351541169</v>
      </c>
      <c r="G18" s="22">
        <f>IF(OR($A18="",$B18="",$C18=""),"",C18*'MPTO_working_3-way'!$I17)</f>
        <v>1.8133259677899121</v>
      </c>
      <c r="H18" s="17"/>
      <c r="I18" s="21"/>
      <c r="J18" s="22"/>
      <c r="K18" s="17"/>
      <c r="L18" s="21"/>
      <c r="M18" s="22"/>
      <c r="N18" s="23">
        <f t="shared" si="4"/>
        <v>20.828158320249337</v>
      </c>
      <c r="O18" s="24">
        <f t="shared" si="5"/>
        <v>24.024558854545024</v>
      </c>
      <c r="P18" s="24">
        <f t="shared" si="6"/>
        <v>55.147282825205636</v>
      </c>
      <c r="Q18" t="s">
        <v>163</v>
      </c>
      <c r="R18" t="s">
        <v>96</v>
      </c>
      <c r="S18" t="s">
        <v>302</v>
      </c>
      <c r="AD18" s="37"/>
      <c r="AE18" s="37"/>
      <c r="AH18" s="37"/>
      <c r="AI18" s="37"/>
      <c r="AJ18" t="s">
        <v>74</v>
      </c>
    </row>
    <row r="19" spans="1:36" s="36" customFormat="1" ht="15" x14ac:dyDescent="0.25">
      <c r="A19">
        <v>3.32</v>
      </c>
      <c r="B19">
        <v>3.26</v>
      </c>
      <c r="C19">
        <v>2.38</v>
      </c>
      <c r="D19" s="20">
        <f t="shared" si="0"/>
        <v>2.8121352761667939E-2</v>
      </c>
      <c r="E19" s="17">
        <f>IF(OR($A19="",$B19="",$C19=""),"",A19*'MPTO_working_3-way'!$I18)</f>
        <v>3.4133628911687373</v>
      </c>
      <c r="F19" s="21">
        <f>IF(OR($A19="",$B19="",$C19=""),"",B19*'MPTO_working_3-way'!$I18)</f>
        <v>3.3516756100030372</v>
      </c>
      <c r="G19" s="22">
        <f>IF(OR($A19="",$B19="",$C19=""),"",C19*'MPTO_working_3-way'!$I18)</f>
        <v>2.4469288195727694</v>
      </c>
      <c r="H19" s="17"/>
      <c r="I19" s="21"/>
      <c r="J19" s="22"/>
      <c r="K19" s="17"/>
      <c r="L19" s="21"/>
      <c r="M19" s="22"/>
      <c r="N19" s="23">
        <f t="shared" si="4"/>
        <v>29.296621305260619</v>
      </c>
      <c r="O19" s="24">
        <f t="shared" si="5"/>
        <v>29.835822924375844</v>
      </c>
      <c r="P19" s="24">
        <f t="shared" si="6"/>
        <v>40.867555770363552</v>
      </c>
      <c r="Q19" t="s">
        <v>102</v>
      </c>
      <c r="R19" t="s">
        <v>164</v>
      </c>
      <c r="S19" t="s">
        <v>302</v>
      </c>
      <c r="AD19" s="37"/>
      <c r="AE19" s="37"/>
      <c r="AH19" s="37"/>
      <c r="AI19" s="37"/>
      <c r="AJ19" t="s">
        <v>74</v>
      </c>
    </row>
    <row r="20" spans="1:36" s="36" customFormat="1" ht="15" x14ac:dyDescent="0.25">
      <c r="A20">
        <v>3.53</v>
      </c>
      <c r="B20">
        <v>3.38</v>
      </c>
      <c r="C20">
        <v>2.23</v>
      </c>
      <c r="D20" s="20">
        <f t="shared" si="0"/>
        <v>2.757460041939308E-2</v>
      </c>
      <c r="E20" s="17">
        <f>IF(OR($A20="",$B20="",$C20=""),"",A20*'MPTO_working_3-way'!$I19)</f>
        <v>3.6273383394804575</v>
      </c>
      <c r="F20" s="21">
        <f>IF(OR($A20="",$B20="",$C20=""),"",B20*'MPTO_working_3-way'!$I19)</f>
        <v>3.4732021494175487</v>
      </c>
      <c r="G20" s="22">
        <f>IF(OR($A20="",$B20="",$C20=""),"",C20*'MPTO_working_3-way'!$I19)</f>
        <v>2.2914913589352466</v>
      </c>
      <c r="H20" s="17"/>
      <c r="I20" s="21"/>
      <c r="J20" s="22"/>
      <c r="K20" s="17"/>
      <c r="L20" s="21"/>
      <c r="M20" s="22"/>
      <c r="N20" s="23">
        <f t="shared" si="4"/>
        <v>27.568423632167427</v>
      </c>
      <c r="O20" s="24">
        <f t="shared" si="5"/>
        <v>28.791874385074266</v>
      </c>
      <c r="P20" s="24">
        <f t="shared" si="6"/>
        <v>43.639701982758304</v>
      </c>
      <c r="Q20" t="s">
        <v>165</v>
      </c>
      <c r="R20" t="s">
        <v>100</v>
      </c>
      <c r="S20" t="s">
        <v>302</v>
      </c>
      <c r="AD20" s="37"/>
      <c r="AE20" s="37"/>
      <c r="AH20" s="37"/>
      <c r="AI20" s="37"/>
      <c r="AJ20" t="s">
        <v>74</v>
      </c>
    </row>
    <row r="21" spans="1:36" s="36" customFormat="1" ht="15" x14ac:dyDescent="0.25">
      <c r="A21">
        <v>2.96</v>
      </c>
      <c r="B21">
        <v>3.46</v>
      </c>
      <c r="C21">
        <v>2.5</v>
      </c>
      <c r="D21" s="20">
        <f t="shared" si="0"/>
        <v>2.6855178878300467E-2</v>
      </c>
      <c r="E21" s="17">
        <f>IF(OR($A21="",$B21="",$C21=""),"",A21*'MPTO_working_3-way'!$I20)</f>
        <v>3.0394913294797692</v>
      </c>
      <c r="F21" s="21">
        <f>IF(OR($A21="",$B21="",$C21=""),"",B21*'MPTO_working_3-way'!$I20)</f>
        <v>3.5529189189189196</v>
      </c>
      <c r="G21" s="22">
        <f>IF(OR($A21="",$B21="",$C21=""),"",C21*'MPTO_working_3-way'!$I20)</f>
        <v>2.5671379471957509</v>
      </c>
      <c r="H21" s="17"/>
      <c r="I21" s="21"/>
      <c r="J21" s="22"/>
      <c r="K21" s="17"/>
      <c r="L21" s="21"/>
      <c r="M21" s="22"/>
      <c r="N21" s="23">
        <f t="shared" si="4"/>
        <v>32.90024190235664</v>
      </c>
      <c r="O21" s="24">
        <f t="shared" si="5"/>
        <v>28.145871685253077</v>
      </c>
      <c r="P21" s="24">
        <f t="shared" si="6"/>
        <v>38.953886412390268</v>
      </c>
      <c r="Q21" t="s">
        <v>166</v>
      </c>
      <c r="R21" t="s">
        <v>82</v>
      </c>
      <c r="S21" t="s">
        <v>302</v>
      </c>
      <c r="AD21" s="37"/>
      <c r="AE21" s="37"/>
      <c r="AH21" s="37"/>
      <c r="AI21" s="37"/>
      <c r="AJ21" t="s">
        <v>69</v>
      </c>
    </row>
    <row r="22" spans="1:36" s="36" customFormat="1" ht="15" x14ac:dyDescent="0.25">
      <c r="A22">
        <v>2.6</v>
      </c>
      <c r="B22">
        <v>3.51</v>
      </c>
      <c r="C22">
        <v>2.79</v>
      </c>
      <c r="D22" s="20">
        <f t="shared" si="0"/>
        <v>2.7938608583769842E-2</v>
      </c>
      <c r="E22" s="17">
        <f>IF(OR($A22="",$B22="",$C22=""),"",A22*'MPTO_working_3-way'!$I21)</f>
        <v>2.6726403823178018</v>
      </c>
      <c r="F22" s="21">
        <f>IF(OR($A22="",$B22="",$C22=""),"",B22*'MPTO_working_3-way'!$I21)</f>
        <v>3.6080645161290321</v>
      </c>
      <c r="G22" s="22">
        <f>IF(OR($A22="",$B22="",$C22=""),"",C22*'MPTO_working_3-way'!$I21)</f>
        <v>2.867948717948718</v>
      </c>
      <c r="H22" s="17"/>
      <c r="I22" s="21"/>
      <c r="J22" s="22"/>
      <c r="K22" s="17"/>
      <c r="L22" s="21"/>
      <c r="M22" s="22"/>
      <c r="N22" s="23">
        <f t="shared" si="4"/>
        <v>37.416182387125616</v>
      </c>
      <c r="O22" s="24">
        <f t="shared" si="5"/>
        <v>27.715690657130089</v>
      </c>
      <c r="P22" s="24">
        <f t="shared" si="6"/>
        <v>34.868126955744302</v>
      </c>
      <c r="Q22" t="s">
        <v>167</v>
      </c>
      <c r="R22" t="s">
        <v>168</v>
      </c>
      <c r="S22" t="s">
        <v>302</v>
      </c>
      <c r="AD22" s="37"/>
      <c r="AE22" s="37"/>
      <c r="AH22" s="37"/>
      <c r="AI22" s="37"/>
      <c r="AJ22" t="s">
        <v>69</v>
      </c>
    </row>
    <row r="23" spans="1:36" s="36" customFormat="1" ht="15" x14ac:dyDescent="0.25">
      <c r="A23">
        <v>2.1</v>
      </c>
      <c r="B23">
        <v>3.62</v>
      </c>
      <c r="C23">
        <v>3.63</v>
      </c>
      <c r="D23" s="20">
        <f t="shared" si="0"/>
        <v>2.7915663777040134E-2</v>
      </c>
      <c r="E23" s="17">
        <f>IF(OR($A23="",$B23="",$C23=""),"",A23*'MPTO_working_3-way'!$I22)</f>
        <v>2.1586228939317844</v>
      </c>
      <c r="F23" s="21">
        <f>IF(OR($A23="",$B23="",$C23=""),"",B23*'MPTO_working_3-way'!$I22)</f>
        <v>3.7210547028728853</v>
      </c>
      <c r="G23" s="22">
        <f>IF(OR($A23="",$B23="",$C23=""),"",C23*'MPTO_working_3-way'!$I22)</f>
        <v>3.7313338595106558</v>
      </c>
      <c r="H23" s="17"/>
      <c r="I23" s="21"/>
      <c r="J23" s="22"/>
      <c r="K23" s="17"/>
      <c r="L23" s="21"/>
      <c r="M23" s="22"/>
      <c r="N23" s="23">
        <f t="shared" si="4"/>
        <v>46.325831288603084</v>
      </c>
      <c r="O23" s="24">
        <f t="shared" si="5"/>
        <v>26.874101023775271</v>
      </c>
      <c r="P23" s="24">
        <f t="shared" si="6"/>
        <v>26.80006768762162</v>
      </c>
      <c r="Q23" t="s">
        <v>169</v>
      </c>
      <c r="R23" t="s">
        <v>170</v>
      </c>
      <c r="S23" t="s">
        <v>302</v>
      </c>
      <c r="AD23" s="37"/>
      <c r="AE23" s="37"/>
      <c r="AH23" s="37"/>
      <c r="AI23" s="37"/>
      <c r="AJ23" t="s">
        <v>312</v>
      </c>
    </row>
    <row r="24" spans="1:36" s="36" customFormat="1" ht="15" x14ac:dyDescent="0.25">
      <c r="A24">
        <v>2.52</v>
      </c>
      <c r="B24">
        <v>3.53</v>
      </c>
      <c r="C24">
        <v>2.88</v>
      </c>
      <c r="D24" s="20">
        <f t="shared" si="0"/>
        <v>2.7333738027789156E-2</v>
      </c>
      <c r="E24" s="17">
        <f>IF(OR($A24="",$B24="",$C24=""),"",A24*'MPTO_working_3-way'!$I23)</f>
        <v>2.5888810198300285</v>
      </c>
      <c r="F24" s="21">
        <f>IF(OR($A24="",$B24="",$C24=""),"",B24*'MPTO_working_3-way'!$I23)</f>
        <v>3.6264880952380953</v>
      </c>
      <c r="G24" s="22">
        <f>IF(OR($A24="",$B24="",$C24=""),"",C24*'MPTO_working_3-way'!$I23)</f>
        <v>2.9587211655200325</v>
      </c>
      <c r="H24" s="17"/>
      <c r="I24" s="21"/>
      <c r="J24" s="22"/>
      <c r="K24" s="17"/>
      <c r="L24" s="21"/>
      <c r="M24" s="22"/>
      <c r="N24" s="23">
        <f t="shared" si="4"/>
        <v>38.626726849952128</v>
      </c>
      <c r="O24" s="24">
        <f t="shared" si="5"/>
        <v>27.574887156339763</v>
      </c>
      <c r="P24" s="24">
        <f t="shared" si="6"/>
        <v>33.798385993708109</v>
      </c>
      <c r="Q24" t="s">
        <v>171</v>
      </c>
      <c r="R24" t="s">
        <v>172</v>
      </c>
      <c r="S24" t="s">
        <v>302</v>
      </c>
      <c r="AD24" s="37"/>
      <c r="AE24" s="37"/>
      <c r="AH24" s="37"/>
      <c r="AI24" s="37"/>
      <c r="AJ24" t="s">
        <v>308</v>
      </c>
    </row>
    <row r="25" spans="1:36" s="36" customFormat="1" ht="15" x14ac:dyDescent="0.25">
      <c r="A25">
        <v>2.4900000000000002</v>
      </c>
      <c r="B25">
        <v>3.49</v>
      </c>
      <c r="C25">
        <v>2.94</v>
      </c>
      <c r="D25" s="20">
        <f t="shared" si="0"/>
        <v>2.8275431413978147E-2</v>
      </c>
      <c r="E25" s="17">
        <f>IF(OR($A25="",$B25="",$C25=""),"",A25*'MPTO_working_3-way'!$I24)</f>
        <v>2.5604058242208056</v>
      </c>
      <c r="F25" s="21">
        <f>IF(OR($A25="",$B25="",$C25=""),"",B25*'MPTO_working_3-way'!$I24)</f>
        <v>3.5886812556347838</v>
      </c>
      <c r="G25" s="22">
        <f>IF(OR($A25="",$B25="",$C25=""),"",C25*'MPTO_working_3-way'!$I24)</f>
        <v>3.0231297683570957</v>
      </c>
      <c r="H25" s="17"/>
      <c r="I25" s="21"/>
      <c r="J25" s="22"/>
      <c r="K25" s="17"/>
      <c r="L25" s="21"/>
      <c r="M25" s="22"/>
      <c r="N25" s="23">
        <f t="shared" si="4"/>
        <v>39.056308595311236</v>
      </c>
      <c r="O25" s="24">
        <f t="shared" si="5"/>
        <v>27.865389227027215</v>
      </c>
      <c r="P25" s="24">
        <f t="shared" si="6"/>
        <v>33.078302177661556</v>
      </c>
      <c r="Q25" t="s">
        <v>173</v>
      </c>
      <c r="R25" t="s">
        <v>174</v>
      </c>
      <c r="S25" t="s">
        <v>302</v>
      </c>
      <c r="AD25" s="37"/>
      <c r="AE25" s="37"/>
      <c r="AH25" s="37"/>
      <c r="AI25" s="37"/>
      <c r="AJ25" t="s">
        <v>308</v>
      </c>
    </row>
    <row r="26" spans="1:36" s="36" customFormat="1" ht="15" x14ac:dyDescent="0.25">
      <c r="A26">
        <v>1.53</v>
      </c>
      <c r="B26">
        <v>4.3</v>
      </c>
      <c r="C26">
        <v>6.88</v>
      </c>
      <c r="D26" s="20">
        <f t="shared" si="0"/>
        <v>3.1501747986016015E-2</v>
      </c>
      <c r="E26" s="17">
        <f>IF(OR($A26="",$B26="",$C26=""),"",A26*'MPTO_working_3-way'!$I25)</f>
        <v>1.5781976744186046</v>
      </c>
      <c r="F26" s="21">
        <f>IF(OR($A26="",$B26="",$C26=""),"",B26*'MPTO_working_3-way'!$I25)</f>
        <v>4.4354575163398691</v>
      </c>
      <c r="G26" s="22">
        <f>IF(OR($A26="",$B26="",$C26=""),"",C26*'MPTO_working_3-way'!$I25)</f>
        <v>7.0967320261437905</v>
      </c>
      <c r="H26" s="17"/>
      <c r="I26" s="21"/>
      <c r="J26" s="22"/>
      <c r="K26" s="17"/>
      <c r="L26" s="21"/>
      <c r="M26" s="22"/>
      <c r="N26" s="23">
        <f t="shared" si="4"/>
        <v>63.363418677472836</v>
      </c>
      <c r="O26" s="24">
        <f t="shared" si="5"/>
        <v>22.545588506170567</v>
      </c>
      <c r="P26" s="24">
        <f t="shared" si="6"/>
        <v>14.090992816356604</v>
      </c>
      <c r="Q26" t="s">
        <v>175</v>
      </c>
      <c r="R26" t="s">
        <v>176</v>
      </c>
      <c r="S26" t="s">
        <v>302</v>
      </c>
      <c r="AD26" s="37"/>
      <c r="AE26" s="37"/>
      <c r="AH26" s="37"/>
      <c r="AI26" s="37"/>
      <c r="AJ26" t="s">
        <v>308</v>
      </c>
    </row>
    <row r="27" spans="1:36" s="36" customFormat="1" ht="15" x14ac:dyDescent="0.25">
      <c r="A27">
        <v>2.73</v>
      </c>
      <c r="B27">
        <v>3.21</v>
      </c>
      <c r="C27">
        <v>2.86</v>
      </c>
      <c r="D27" s="20">
        <f t="shared" si="0"/>
        <v>2.7477195701494761E-2</v>
      </c>
      <c r="E27" s="17">
        <f>IF(OR($A27="",$B27="",$C27=""),"",A27*'MPTO_working_3-way'!$I26)</f>
        <v>2.8050127442650807</v>
      </c>
      <c r="F27" s="21">
        <f>IF(OR($A27="",$B27="",$C27=""),"",B27*'MPTO_working_3-way'!$I26)</f>
        <v>3.2982017982017982</v>
      </c>
      <c r="G27" s="22">
        <f>IF(OR($A27="",$B27="",$C27=""),"",C27*'MPTO_working_3-way'!$I26)</f>
        <v>2.9385847797062747</v>
      </c>
      <c r="H27" s="17"/>
      <c r="I27" s="21"/>
      <c r="J27" s="22"/>
      <c r="K27" s="17"/>
      <c r="L27" s="21"/>
      <c r="M27" s="22"/>
      <c r="N27" s="23">
        <f t="shared" si="4"/>
        <v>35.650461911252464</v>
      </c>
      <c r="O27" s="24">
        <f t="shared" si="5"/>
        <v>30.319551718915644</v>
      </c>
      <c r="P27" s="24">
        <f t="shared" si="6"/>
        <v>34.029986369831903</v>
      </c>
      <c r="Q27" t="s">
        <v>177</v>
      </c>
      <c r="R27" t="s">
        <v>178</v>
      </c>
      <c r="S27" t="s">
        <v>302</v>
      </c>
      <c r="AD27" s="37"/>
      <c r="AE27" s="37"/>
      <c r="AH27" s="37"/>
      <c r="AI27" s="37"/>
      <c r="AJ27" t="s">
        <v>308</v>
      </c>
    </row>
    <row r="28" spans="1:36" s="36" customFormat="1" ht="15" x14ac:dyDescent="0.25">
      <c r="A28">
        <v>2.23</v>
      </c>
      <c r="B28">
        <v>2.95</v>
      </c>
      <c r="C28">
        <v>3.89</v>
      </c>
      <c r="D28" s="20">
        <f t="shared" si="0"/>
        <v>4.4482952861359948E-2</v>
      </c>
      <c r="E28" s="17">
        <f>IF(OR($A28="",$B28="",$C28=""),"",A28*'MPTO_working_3-way'!$I27)</f>
        <v>2.3291969848808325</v>
      </c>
      <c r="F28" s="21">
        <f>IF(OR($A28="",$B28="",$C28=""),"",B28*'MPTO_working_3-way'!$I27)</f>
        <v>3.081224710941012</v>
      </c>
      <c r="G28" s="22">
        <f>IF(OR($A28="",$B28="",$C28=""),"",C28*'MPTO_working_3-way'!$I27)</f>
        <v>4.0630386866306907</v>
      </c>
      <c r="H28" s="17"/>
      <c r="I28" s="21"/>
      <c r="J28" s="22"/>
      <c r="K28" s="17"/>
      <c r="L28" s="21"/>
      <c r="M28" s="22"/>
      <c r="N28" s="23">
        <f t="shared" si="4"/>
        <v>42.933251523643136</v>
      </c>
      <c r="O28" s="24">
        <f t="shared" si="5"/>
        <v>32.454627422957351</v>
      </c>
      <c r="P28" s="24">
        <f t="shared" si="6"/>
        <v>24.61212105339953</v>
      </c>
      <c r="Q28" t="s">
        <v>179</v>
      </c>
      <c r="R28" t="s">
        <v>180</v>
      </c>
      <c r="S28" t="s">
        <v>302</v>
      </c>
      <c r="AD28" s="37"/>
      <c r="AE28" s="37"/>
      <c r="AH28" s="37"/>
      <c r="AI28" s="37"/>
      <c r="AJ28" t="s">
        <v>309</v>
      </c>
    </row>
    <row r="29" spans="1:36" s="36" customFormat="1" ht="15" x14ac:dyDescent="0.25">
      <c r="A29">
        <v>1.73</v>
      </c>
      <c r="B29">
        <v>3.56</v>
      </c>
      <c r="C29">
        <v>5.26</v>
      </c>
      <c r="D29" s="20">
        <f t="shared" si="0"/>
        <v>4.90476269264839E-2</v>
      </c>
      <c r="E29" s="17">
        <f>IF(OR($A29="",$B29="",$C29=""),"",A29*'MPTO_working_3-way'!$I28)</f>
        <v>1.8148523945828172</v>
      </c>
      <c r="F29" s="21">
        <f>IF(OR($A29="",$B29="",$C29=""),"",B29*'MPTO_working_3-way'!$I28)</f>
        <v>3.7346095518582829</v>
      </c>
      <c r="G29" s="22">
        <f>IF(OR($A29="",$B29="",$C29=""),"",C29*'MPTO_working_3-way'!$I28)</f>
        <v>5.5179905176333053</v>
      </c>
      <c r="H29" s="17"/>
      <c r="I29" s="21"/>
      <c r="J29" s="22"/>
      <c r="K29" s="17"/>
      <c r="L29" s="21"/>
      <c r="M29" s="22"/>
      <c r="N29" s="23">
        <f t="shared" si="4"/>
        <v>55.100899829920955</v>
      </c>
      <c r="O29" s="24">
        <f t="shared" si="5"/>
        <v>26.776560872405408</v>
      </c>
      <c r="P29" s="24">
        <f t="shared" si="6"/>
        <v>18.122539297673622</v>
      </c>
      <c r="Q29" t="s">
        <v>181</v>
      </c>
      <c r="R29" t="s">
        <v>182</v>
      </c>
      <c r="S29" t="s">
        <v>302</v>
      </c>
      <c r="AD29" s="37"/>
      <c r="AE29" s="37"/>
      <c r="AH29" s="37"/>
      <c r="AI29" s="37"/>
      <c r="AJ29" t="s">
        <v>309</v>
      </c>
    </row>
    <row r="30" spans="1:36" s="36" customFormat="1" ht="15" x14ac:dyDescent="0.25">
      <c r="A30">
        <v>1.68</v>
      </c>
      <c r="B30">
        <v>3.53</v>
      </c>
      <c r="C30">
        <v>5.89</v>
      </c>
      <c r="D30" s="20">
        <f t="shared" si="0"/>
        <v>4.8303501145260164E-2</v>
      </c>
      <c r="E30" s="17">
        <f>IF(OR($A30="",$B30="",$C30=""),"",A30*'MPTO_working_3-way'!$I29)</f>
        <v>1.761149881924037</v>
      </c>
      <c r="F30" s="21">
        <f>IF(OR($A30="",$B30="",$C30=""),"",B30*'MPTO_working_3-way'!$I29)</f>
        <v>3.7005113590427681</v>
      </c>
      <c r="G30" s="22">
        <f>IF(OR($A30="",$B30="",$C30=""),"",C30*'MPTO_working_3-way'!$I29)</f>
        <v>6.1745076217455823</v>
      </c>
      <c r="H30" s="17"/>
      <c r="I30" s="21"/>
      <c r="J30" s="22"/>
      <c r="K30" s="17"/>
      <c r="L30" s="21"/>
      <c r="M30" s="22"/>
      <c r="N30" s="23">
        <f t="shared" si="4"/>
        <v>56.781084350839627</v>
      </c>
      <c r="O30" s="24">
        <f t="shared" si="5"/>
        <v>27.02329226895484</v>
      </c>
      <c r="P30" s="24">
        <f t="shared" si="6"/>
        <v>16.195623380205532</v>
      </c>
      <c r="Q30" t="s">
        <v>183</v>
      </c>
      <c r="R30" t="s">
        <v>184</v>
      </c>
      <c r="S30" t="s">
        <v>302</v>
      </c>
      <c r="AD30" s="37"/>
      <c r="AE30" s="37"/>
      <c r="AH30" s="37"/>
      <c r="AI30" s="37"/>
      <c r="AJ30" t="s">
        <v>309</v>
      </c>
    </row>
    <row r="31" spans="1:36" s="36" customFormat="1" ht="15" x14ac:dyDescent="0.25">
      <c r="A31">
        <v>2.76</v>
      </c>
      <c r="B31">
        <v>3.36</v>
      </c>
      <c r="C31">
        <v>2.68</v>
      </c>
      <c r="D31" s="20">
        <f t="shared" si="0"/>
        <v>3.3072216556966794E-2</v>
      </c>
      <c r="E31" s="17">
        <f>IF(OR($A31="",$B31="",$C31=""),"",A31*'MPTO_working_3-way'!$I30)</f>
        <v>2.851279317697228</v>
      </c>
      <c r="F31" s="21">
        <f>IF(OR($A31="",$B31="",$C31=""),"",B31*'MPTO_working_3-way'!$I30)</f>
        <v>3.4711226476314083</v>
      </c>
      <c r="G31" s="22">
        <f>IF(OR($A31="",$B31="",$C31=""),"",C31*'MPTO_working_3-way'!$I30)</f>
        <v>2.768633540372671</v>
      </c>
      <c r="H31" s="17"/>
      <c r="I31" s="21"/>
      <c r="J31" s="22"/>
      <c r="K31" s="17"/>
      <c r="L31" s="21"/>
      <c r="M31" s="22"/>
      <c r="N31" s="23">
        <f t="shared" si="4"/>
        <v>35.071976070293516</v>
      </c>
      <c r="O31" s="24">
        <f t="shared" si="5"/>
        <v>28.80912320059824</v>
      </c>
      <c r="P31" s="24">
        <f t="shared" si="6"/>
        <v>36.118900729108248</v>
      </c>
      <c r="Q31" t="s">
        <v>185</v>
      </c>
      <c r="R31" t="s">
        <v>186</v>
      </c>
      <c r="S31" t="s">
        <v>302</v>
      </c>
      <c r="AD31" s="37"/>
      <c r="AE31" s="37"/>
      <c r="AH31" s="37"/>
      <c r="AI31" s="37"/>
      <c r="AJ31" t="s">
        <v>313</v>
      </c>
    </row>
    <row r="32" spans="1:36" s="36" customFormat="1" ht="15" x14ac:dyDescent="0.25">
      <c r="A32">
        <v>8.83</v>
      </c>
      <c r="B32">
        <v>5.07</v>
      </c>
      <c r="C32">
        <v>1.37</v>
      </c>
      <c r="D32" s="20">
        <f t="shared" si="0"/>
        <v>4.0415949202098123E-2</v>
      </c>
      <c r="E32" s="17">
        <f>IF(OR($A32="",$B32="",$C32=""),"",A32*'MPTO_working_3-way'!$I31)</f>
        <v>9.1868728314545258</v>
      </c>
      <c r="F32" s="21">
        <f>IF(OR($A32="",$B32="",$C32=""),"",B32*'MPTO_working_3-way'!$I31)</f>
        <v>5.2749088624546374</v>
      </c>
      <c r="G32" s="22">
        <f>IF(OR($A32="",$B32="",$C32=""),"",C32*'MPTO_working_3-way'!$I31)</f>
        <v>1.4253698504068746</v>
      </c>
      <c r="H32" s="17"/>
      <c r="I32" s="21"/>
      <c r="J32" s="22"/>
      <c r="K32" s="17"/>
      <c r="L32" s="21"/>
      <c r="M32" s="22"/>
      <c r="N32" s="23">
        <f t="shared" si="4"/>
        <v>10.88509679350458</v>
      </c>
      <c r="O32" s="24">
        <f t="shared" si="5"/>
        <v>18.957673508214089</v>
      </c>
      <c r="P32" s="24">
        <f t="shared" si="6"/>
        <v>70.157229698281327</v>
      </c>
      <c r="Q32" t="s">
        <v>187</v>
      </c>
      <c r="R32" t="s">
        <v>188</v>
      </c>
      <c r="S32" t="s">
        <v>302</v>
      </c>
      <c r="AD32" s="37"/>
      <c r="AE32" s="37"/>
      <c r="AH32" s="37"/>
      <c r="AI32" s="37"/>
      <c r="AJ32" t="s">
        <v>313</v>
      </c>
    </row>
    <row r="33" spans="1:36" s="36" customFormat="1" ht="15" x14ac:dyDescent="0.25">
      <c r="A33">
        <v>1.86</v>
      </c>
      <c r="B33">
        <v>3.81</v>
      </c>
      <c r="C33">
        <v>4.2300000000000004</v>
      </c>
      <c r="D33" s="20">
        <f t="shared" si="0"/>
        <v>3.6508219588543112E-2</v>
      </c>
      <c r="E33" s="17">
        <f>IF(OR($A33="",$B33="",$C33=""),"",A33*'MPTO_working_3-way'!$I32)</f>
        <v>1.9279052884346903</v>
      </c>
      <c r="F33" s="21">
        <f>IF(OR($A33="",$B33="",$C33=""),"",B33*'MPTO_working_3-way'!$I32)</f>
        <v>3.9490963166323492</v>
      </c>
      <c r="G33" s="22">
        <f>IF(OR($A33="",$B33="",$C33=""),"",C33*'MPTO_working_3-way'!$I32)</f>
        <v>4.3844297688595377</v>
      </c>
      <c r="H33" s="17"/>
      <c r="I33" s="21"/>
      <c r="J33" s="22"/>
      <c r="K33" s="17"/>
      <c r="L33" s="21"/>
      <c r="M33" s="22"/>
      <c r="N33" s="23">
        <f t="shared" si="4"/>
        <v>51.869767980766447</v>
      </c>
      <c r="O33" s="24">
        <f t="shared" si="5"/>
        <v>25.322248935492279</v>
      </c>
      <c r="P33" s="24">
        <f t="shared" si="6"/>
        <v>22.807983083741274</v>
      </c>
      <c r="Q33" t="s">
        <v>189</v>
      </c>
      <c r="R33" t="s">
        <v>190</v>
      </c>
      <c r="S33" t="s">
        <v>302</v>
      </c>
      <c r="AD33" s="37"/>
      <c r="AE33" s="37"/>
      <c r="AH33" s="37"/>
      <c r="AI33" s="37"/>
      <c r="AJ33" t="s">
        <v>313</v>
      </c>
    </row>
    <row r="34" spans="1:36" s="36" customFormat="1" ht="15" x14ac:dyDescent="0.25">
      <c r="A34">
        <v>6.02</v>
      </c>
      <c r="B34">
        <v>4.49</v>
      </c>
      <c r="C34">
        <v>1.54</v>
      </c>
      <c r="D34" s="20">
        <f t="shared" si="0"/>
        <v>3.818075538177057E-2</v>
      </c>
      <c r="E34" s="17">
        <f>IF(OR($A34="",$B34="",$C34=""),"",A34*'MPTO_working_3-way'!$I33)</f>
        <v>6.2498481473982581</v>
      </c>
      <c r="F34" s="21">
        <f>IF(OR($A34="",$B34="",$C34=""),"",B34*'MPTO_working_3-way'!$I33)</f>
        <v>4.66143159166415</v>
      </c>
      <c r="G34" s="22">
        <f>IF(OR($A34="",$B34="",$C34=""),"",C34*'MPTO_working_3-way'!$I33)</f>
        <v>1.5987983632879268</v>
      </c>
      <c r="H34" s="17"/>
      <c r="I34" s="21"/>
      <c r="J34" s="22"/>
      <c r="K34" s="17"/>
      <c r="L34" s="21"/>
      <c r="M34" s="22"/>
      <c r="N34" s="23">
        <f t="shared" si="4"/>
        <v>16.000388752105742</v>
      </c>
      <c r="O34" s="24">
        <f t="shared" si="5"/>
        <v>21.452637035117274</v>
      </c>
      <c r="P34" s="24">
        <f t="shared" si="6"/>
        <v>62.546974212776988</v>
      </c>
      <c r="Q34" t="s">
        <v>191</v>
      </c>
      <c r="R34" t="s">
        <v>192</v>
      </c>
      <c r="S34" t="s">
        <v>302</v>
      </c>
      <c r="AD34" s="37"/>
      <c r="AE34" s="37"/>
      <c r="AH34" s="37"/>
      <c r="AI34" s="37"/>
      <c r="AJ34" t="s">
        <v>313</v>
      </c>
    </row>
    <row r="35" spans="1:36" s="36" customFormat="1" ht="15" x14ac:dyDescent="0.25">
      <c r="A35">
        <v>2.48</v>
      </c>
      <c r="B35">
        <v>3.67</v>
      </c>
      <c r="C35">
        <v>2.85</v>
      </c>
      <c r="D35" s="20">
        <f t="shared" si="0"/>
        <v>2.6582563466766684E-2</v>
      </c>
      <c r="E35" s="17">
        <f>IF(OR($A35="",$B35="",$C35=""),"",A35*'MPTO_working_3-way'!$I34)</f>
        <v>2.5459247573975814</v>
      </c>
      <c r="F35" s="21">
        <f>IF(OR($A35="",$B35="",$C35=""),"",B35*'MPTO_working_3-way'!$I34)</f>
        <v>3.7675580079230335</v>
      </c>
      <c r="G35" s="22">
        <f>IF(OR($A35="",$B35="",$C35=""),"",C35*'MPTO_working_3-way'!$I34)</f>
        <v>2.925760305880285</v>
      </c>
      <c r="H35" s="17"/>
      <c r="I35" s="21"/>
      <c r="J35" s="22"/>
      <c r="K35" s="17"/>
      <c r="L35" s="21"/>
      <c r="M35" s="22"/>
      <c r="N35" s="23">
        <f t="shared" si="4"/>
        <v>39.278458528451957</v>
      </c>
      <c r="O35" s="24">
        <f t="shared" si="5"/>
        <v>26.542391594158271</v>
      </c>
      <c r="P35" s="24">
        <f t="shared" si="6"/>
        <v>34.179149877389769</v>
      </c>
      <c r="Q35" t="s">
        <v>193</v>
      </c>
      <c r="R35" t="s">
        <v>194</v>
      </c>
      <c r="S35" t="s">
        <v>302</v>
      </c>
      <c r="AD35" s="37"/>
      <c r="AE35" s="37"/>
      <c r="AH35" s="37"/>
      <c r="AI35" s="37"/>
      <c r="AJ35" t="s">
        <v>314</v>
      </c>
    </row>
    <row r="36" spans="1:36" s="36" customFormat="1" ht="15" x14ac:dyDescent="0.25">
      <c r="A36">
        <v>2.64</v>
      </c>
      <c r="B36">
        <v>3.45</v>
      </c>
      <c r="C36">
        <v>2.79</v>
      </c>
      <c r="D36" s="20">
        <f t="shared" si="0"/>
        <v>2.7065890319747377E-2</v>
      </c>
      <c r="E36" s="17">
        <f>IF(OR($A36="",$B36="",$C36=""),"",A36*'MPTO_working_3-way'!$I35)</f>
        <v>2.7114539504441333</v>
      </c>
      <c r="F36" s="21">
        <f>IF(OR($A36="",$B36="",$C36=""),"",B36*'MPTO_working_3-way'!$I35)</f>
        <v>3.5433773216031286</v>
      </c>
      <c r="G36" s="22">
        <f>IF(OR($A36="",$B36="",$C36=""),"",C36*'MPTO_working_3-way'!$I35)</f>
        <v>2.8655138339920954</v>
      </c>
      <c r="H36" s="17"/>
      <c r="I36" s="21"/>
      <c r="J36" s="22"/>
      <c r="K36" s="17"/>
      <c r="L36" s="21"/>
      <c r="M36" s="22"/>
      <c r="N36" s="23">
        <f t="shared" si="4"/>
        <v>36.880582089037546</v>
      </c>
      <c r="O36" s="24">
        <f t="shared" si="5"/>
        <v>28.221662815959164</v>
      </c>
      <c r="P36" s="24">
        <f t="shared" si="6"/>
        <v>34.897755095003269</v>
      </c>
      <c r="Q36" t="s">
        <v>195</v>
      </c>
      <c r="R36" t="s">
        <v>196</v>
      </c>
      <c r="S36" t="s">
        <v>302</v>
      </c>
      <c r="AD36" s="37"/>
      <c r="AE36" s="37"/>
      <c r="AH36" s="37"/>
      <c r="AI36" s="37"/>
      <c r="AJ36" t="s">
        <v>314</v>
      </c>
    </row>
    <row r="37" spans="1:36" s="36" customFormat="1" ht="15" x14ac:dyDescent="0.25">
      <c r="A37">
        <v>2.15</v>
      </c>
      <c r="B37">
        <v>3.35</v>
      </c>
      <c r="C37">
        <v>3.76</v>
      </c>
      <c r="D37" s="20">
        <f t="shared" si="0"/>
        <v>2.9581188564845151E-2</v>
      </c>
      <c r="E37" s="17">
        <f>IF(OR($A37="",$B37="",$C37=""),"",A37*'MPTO_working_3-way'!$I36)</f>
        <v>2.213599555414417</v>
      </c>
      <c r="F37" s="21">
        <f>IF(OR($A37="",$B37="",$C37=""),"",B37*'MPTO_working_3-way'!$I36)</f>
        <v>3.4490969816922314</v>
      </c>
      <c r="G37" s="22">
        <f>IF(OR($A37="",$B37="",$C37=""),"",C37*'MPTO_working_3-way'!$I36)</f>
        <v>3.8712252690038174</v>
      </c>
      <c r="H37" s="17"/>
      <c r="I37" s="21"/>
      <c r="J37" s="22"/>
      <c r="K37" s="17"/>
      <c r="L37" s="21"/>
      <c r="M37" s="22"/>
      <c r="N37" s="23">
        <f t="shared" si="4"/>
        <v>45.175289159867305</v>
      </c>
      <c r="O37" s="24">
        <f t="shared" si="5"/>
        <v>28.993096027974534</v>
      </c>
      <c r="P37" s="24">
        <f t="shared" si="6"/>
        <v>25.831614812158172</v>
      </c>
      <c r="Q37" t="s">
        <v>197</v>
      </c>
      <c r="R37" t="s">
        <v>198</v>
      </c>
      <c r="S37" t="s">
        <v>302</v>
      </c>
      <c r="AD37" s="37"/>
      <c r="AE37" s="37"/>
      <c r="AH37" s="37"/>
      <c r="AI37" s="37"/>
      <c r="AJ37" t="s">
        <v>314</v>
      </c>
    </row>
    <row r="38" spans="1:36" s="36" customFormat="1" ht="15" x14ac:dyDescent="0.25">
      <c r="A38">
        <v>2.3199999999999998</v>
      </c>
      <c r="B38">
        <v>3.46</v>
      </c>
      <c r="C38">
        <v>3.25</v>
      </c>
      <c r="D38" s="20">
        <f t="shared" si="0"/>
        <v>2.7744131491390878E-2</v>
      </c>
      <c r="E38" s="17">
        <f>IF(OR($A38="",$B38="",$C38=""),"",A38*'MPTO_working_3-way'!$I37)</f>
        <v>2.3843663850600265</v>
      </c>
      <c r="F38" s="21">
        <f>IF(OR($A38="",$B38="",$C38=""),"",B38*'MPTO_working_3-way'!$I37)</f>
        <v>3.5559946949602126</v>
      </c>
      <c r="G38" s="22">
        <f>IF(OR($A38="",$B38="",$C38=""),"",C38*'MPTO_working_3-way'!$I37)</f>
        <v>3.3401684273470202</v>
      </c>
      <c r="H38" s="17"/>
      <c r="I38" s="21"/>
      <c r="J38" s="22"/>
      <c r="K38" s="17"/>
      <c r="L38" s="21"/>
      <c r="M38" s="22"/>
      <c r="N38" s="23">
        <f t="shared" si="4"/>
        <v>41.939863196604534</v>
      </c>
      <c r="O38" s="24">
        <f t="shared" si="5"/>
        <v>28.121526767665461</v>
      </c>
      <c r="P38" s="24">
        <f t="shared" si="6"/>
        <v>29.938610035730001</v>
      </c>
      <c r="Q38" t="s">
        <v>199</v>
      </c>
      <c r="R38" t="s">
        <v>200</v>
      </c>
      <c r="S38" t="s">
        <v>302</v>
      </c>
      <c r="AD38" s="37"/>
      <c r="AE38" s="37"/>
      <c r="AH38" s="37"/>
      <c r="AI38" s="37"/>
      <c r="AJ38" t="s">
        <v>73</v>
      </c>
    </row>
    <row r="39" spans="1:36" s="36" customFormat="1" ht="15" x14ac:dyDescent="0.25">
      <c r="A39">
        <v>2.48</v>
      </c>
      <c r="B39">
        <v>3.82</v>
      </c>
      <c r="C39">
        <v>2.76</v>
      </c>
      <c r="D39" s="20">
        <f t="shared" si="0"/>
        <v>2.7324751743365017E-2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115</v>
      </c>
      <c r="R39" t="s">
        <v>201</v>
      </c>
      <c r="S39" t="s">
        <v>302</v>
      </c>
      <c r="AD39" s="37"/>
      <c r="AE39" s="37"/>
      <c r="AH39" s="37"/>
      <c r="AI39" s="37"/>
      <c r="AJ39" t="s">
        <v>73</v>
      </c>
    </row>
    <row r="40" spans="1:36" s="36" customFormat="1" ht="15" x14ac:dyDescent="0.25">
      <c r="A40">
        <v>2.0299999999999998</v>
      </c>
      <c r="B40">
        <v>3.36</v>
      </c>
      <c r="C40">
        <v>3.93</v>
      </c>
      <c r="D40" s="20">
        <f t="shared" si="0"/>
        <v>4.4682811266122835E-2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111</v>
      </c>
      <c r="R40" t="s">
        <v>202</v>
      </c>
      <c r="S40" t="s">
        <v>303</v>
      </c>
      <c r="AD40" s="37"/>
      <c r="AE40" s="37"/>
      <c r="AH40" s="37"/>
      <c r="AI40" s="37"/>
      <c r="AJ40" t="s">
        <v>68</v>
      </c>
    </row>
    <row r="41" spans="1:36" s="36" customFormat="1" ht="15" x14ac:dyDescent="0.25">
      <c r="A41">
        <v>2.21</v>
      </c>
      <c r="B41">
        <v>3.36</v>
      </c>
      <c r="C41">
        <v>3.4</v>
      </c>
      <c r="D41" s="20">
        <f t="shared" si="0"/>
        <v>4.4225382460676643E-2</v>
      </c>
      <c r="E41" s="17">
        <f>IF(OR($A41="",$B41="",$C41=""),"",A41*'MPTO_working_3-way'!$I40)</f>
        <v>2.2703877013528366</v>
      </c>
      <c r="F41" s="21">
        <f>IF(OR($A41="",$B41="",$C41=""),"",B41*'MPTO_working_3-way'!$I40)</f>
        <v>3.4518111658577064</v>
      </c>
      <c r="G41" s="22">
        <f>IF(OR($A41="",$B41="",$C41=""),"",C41*'MPTO_working_3-way'!$I40)</f>
        <v>3.492904155927441</v>
      </c>
      <c r="H41" s="17"/>
      <c r="I41" s="21"/>
      <c r="J41" s="22"/>
      <c r="K41" s="17"/>
      <c r="L41" s="21"/>
      <c r="M41" s="22"/>
      <c r="N41" s="23">
        <f t="shared" si="4"/>
        <v>44.045340776121122</v>
      </c>
      <c r="O41" s="24">
        <f t="shared" si="5"/>
        <v>28.970298546198713</v>
      </c>
      <c r="P41" s="24">
        <f t="shared" si="6"/>
        <v>28.629471504478733</v>
      </c>
      <c r="Q41" t="s">
        <v>90</v>
      </c>
      <c r="R41" t="s">
        <v>110</v>
      </c>
      <c r="S41" t="s">
        <v>303</v>
      </c>
      <c r="AD41" s="37"/>
      <c r="AE41" s="37"/>
      <c r="AH41" s="37"/>
      <c r="AI41" s="37"/>
      <c r="AJ41" t="s">
        <v>68</v>
      </c>
    </row>
    <row r="42" spans="1:36" s="36" customFormat="1" ht="15" x14ac:dyDescent="0.25">
      <c r="A42">
        <v>3.85</v>
      </c>
      <c r="B42">
        <v>3.33</v>
      </c>
      <c r="C42">
        <v>2.06</v>
      </c>
      <c r="D42" s="20">
        <f t="shared" si="0"/>
        <v>4.5477453244443522E-2</v>
      </c>
      <c r="E42" s="17">
        <f>IF(OR($A42="",$B42="",$C42=""),"",A42*'MPTO_working_3-way'!$I41)</f>
        <v>4.0220288233745727</v>
      </c>
      <c r="F42" s="21">
        <f>IF(OR($A42="",$B42="",$C42=""),"",B42*'MPTO_working_3-way'!$I41)</f>
        <v>3.4787937615161892</v>
      </c>
      <c r="G42" s="22">
        <f>IF(OR($A42="",$B42="",$C42=""),"",C42*'MPTO_working_3-way'!$I41)</f>
        <v>2.152046591208213</v>
      </c>
      <c r="H42" s="17"/>
      <c r="I42" s="21"/>
      <c r="J42" s="22"/>
      <c r="K42" s="17"/>
      <c r="L42" s="21"/>
      <c r="M42" s="22"/>
      <c r="N42" s="23">
        <f t="shared" si="4"/>
        <v>24.863073933940072</v>
      </c>
      <c r="O42" s="24">
        <f t="shared" si="5"/>
        <v>28.745595989690472</v>
      </c>
      <c r="P42" s="24">
        <f t="shared" si="6"/>
        <v>46.467395459062757</v>
      </c>
      <c r="Q42" t="s">
        <v>94</v>
      </c>
      <c r="R42" t="s">
        <v>114</v>
      </c>
      <c r="S42" t="s">
        <v>303</v>
      </c>
      <c r="AD42" s="37"/>
      <c r="AE42" s="37"/>
      <c r="AH42" s="37"/>
      <c r="AI42" s="37"/>
      <c r="AJ42" t="s">
        <v>68</v>
      </c>
    </row>
    <row r="43" spans="1:36" s="36" customFormat="1" ht="15" x14ac:dyDescent="0.25">
      <c r="A43">
        <v>2.2000000000000002</v>
      </c>
      <c r="B43">
        <v>3.05</v>
      </c>
      <c r="C43">
        <v>3.81</v>
      </c>
      <c r="D43" s="20">
        <f t="shared" si="0"/>
        <v>4.488149860552082E-2</v>
      </c>
      <c r="E43" s="17">
        <f>IF(OR($A43="",$B43="",$C43=""),"",A43*'MPTO_working_3-way'!$I42)</f>
        <v>2.2972958414134887</v>
      </c>
      <c r="F43" s="21">
        <f>IF(OR($A43="",$B43="",$C43=""),"",B43*'MPTO_working_3-way'!$I42)</f>
        <v>3.1848874165050636</v>
      </c>
      <c r="G43" s="22">
        <f>IF(OR($A43="",$B43="",$C43=""),"",C43*'MPTO_working_3-way'!$I42)</f>
        <v>3.9784987071751781</v>
      </c>
      <c r="H43" s="17"/>
      <c r="I43" s="21"/>
      <c r="J43" s="22"/>
      <c r="K43" s="17"/>
      <c r="L43" s="21"/>
      <c r="M43" s="22"/>
      <c r="N43" s="23">
        <f t="shared" si="4"/>
        <v>43.529439350950824</v>
      </c>
      <c r="O43" s="24">
        <f t="shared" si="5"/>
        <v>31.398284121997321</v>
      </c>
      <c r="P43" s="24">
        <f t="shared" si="6"/>
        <v>25.135109336507039</v>
      </c>
      <c r="Q43" t="s">
        <v>107</v>
      </c>
      <c r="R43" t="s">
        <v>85</v>
      </c>
      <c r="S43" t="s">
        <v>303</v>
      </c>
      <c r="AD43" s="37"/>
      <c r="AE43" s="37"/>
      <c r="AH43" s="37"/>
      <c r="AI43" s="37"/>
      <c r="AJ43" t="s">
        <v>68</v>
      </c>
    </row>
    <row r="44" spans="1:36" s="36" customFormat="1" ht="15" x14ac:dyDescent="0.25">
      <c r="A44">
        <v>1.67</v>
      </c>
      <c r="B44">
        <v>4.28</v>
      </c>
      <c r="C44">
        <v>5.07</v>
      </c>
      <c r="D44" s="20">
        <f t="shared" si="0"/>
        <v>2.9685913799785357E-2</v>
      </c>
      <c r="E44" s="17">
        <f>IF(OR($A44="",$B44="",$C44=""),"",A44*'MPTO_working_3-way'!$I43)</f>
        <v>1.7459473469182205</v>
      </c>
      <c r="F44" s="21">
        <f>IF(OR($A44="",$B44="",$C44=""),"",B44*'MPTO_working_3-way'!$I43)</f>
        <v>4.4746434998862181</v>
      </c>
      <c r="G44" s="22">
        <f>IF(OR($A44="",$B44="",$C44=""),"",C44*'MPTO_working_3-way'!$I43)</f>
        <v>5.3005706879493291</v>
      </c>
      <c r="H44" s="17"/>
      <c r="I44" s="21"/>
      <c r="J44" s="22"/>
      <c r="K44" s="17"/>
      <c r="L44" s="21"/>
      <c r="M44" s="22"/>
      <c r="N44" s="23">
        <f t="shared" si="4"/>
        <v>57.27549583697953</v>
      </c>
      <c r="O44" s="24">
        <f t="shared" si="5"/>
        <v>22.348149076578462</v>
      </c>
      <c r="P44" s="24">
        <f t="shared" si="6"/>
        <v>18.865893106066235</v>
      </c>
      <c r="Q44" t="s">
        <v>203</v>
      </c>
      <c r="R44" t="s">
        <v>204</v>
      </c>
      <c r="S44" t="s">
        <v>303</v>
      </c>
      <c r="AD44" s="37"/>
      <c r="AE44" s="37"/>
      <c r="AH44" s="37"/>
      <c r="AI44" s="37"/>
      <c r="AJ44" t="s">
        <v>310</v>
      </c>
    </row>
    <row r="45" spans="1:36" s="36" customFormat="1" ht="15" x14ac:dyDescent="0.25">
      <c r="A45">
        <v>1.35</v>
      </c>
      <c r="B45">
        <v>5.64</v>
      </c>
      <c r="C45">
        <v>8.7899999999999991</v>
      </c>
      <c r="D45" s="20">
        <f t="shared" si="0"/>
        <v>3.1811348055629463E-2</v>
      </c>
      <c r="E45" s="17">
        <f>IF(OR($A45="",$B45="",$C45=""),"",A45*'MPTO_working_3-way'!$I44)</f>
        <v>1.4105900231174533</v>
      </c>
      <c r="F45" s="21">
        <f>IF(OR($A45="",$B45="",$C45=""),"",B45*'MPTO_working_3-way'!$I44)</f>
        <v>5.8931316521351373</v>
      </c>
      <c r="G45" s="22">
        <f>IF(OR($A45="",$B45="",$C45=""),"",C45*'MPTO_working_3-way'!$I44)</f>
        <v>9.1845083727425276</v>
      </c>
      <c r="H45" s="17"/>
      <c r="I45" s="21"/>
      <c r="J45" s="22"/>
      <c r="K45" s="17"/>
      <c r="L45" s="21"/>
      <c r="M45" s="22"/>
      <c r="N45" s="23">
        <f t="shared" si="4"/>
        <v>70.892320490823053</v>
      </c>
      <c r="O45" s="24">
        <f t="shared" si="5"/>
        <v>16.968906500462968</v>
      </c>
      <c r="P45" s="24">
        <f t="shared" si="6"/>
        <v>10.887899051491596</v>
      </c>
      <c r="Q45" t="s">
        <v>205</v>
      </c>
      <c r="R45" t="s">
        <v>206</v>
      </c>
      <c r="S45" t="s">
        <v>303</v>
      </c>
      <c r="AD45" s="37"/>
      <c r="AE45" s="37"/>
      <c r="AH45" s="37"/>
      <c r="AI45" s="37"/>
      <c r="AJ45" t="s">
        <v>310</v>
      </c>
    </row>
    <row r="46" spans="1:36" s="36" customFormat="1" ht="15" x14ac:dyDescent="0.25">
      <c r="A46">
        <v>1.37</v>
      </c>
      <c r="B46">
        <v>5.99</v>
      </c>
      <c r="C46">
        <v>7.45</v>
      </c>
      <c r="D46" s="20">
        <f t="shared" si="0"/>
        <v>3.1100103399033685E-2</v>
      </c>
      <c r="E46" s="17">
        <f>IF(OR($A46="",$B46="",$C46=""),"",A46*'MPTO_working_3-way'!$I45)</f>
        <v>1.410669701905706</v>
      </c>
      <c r="F46" s="21">
        <f>IF(OR($A46="",$B46="",$C46=""),"",B46*'MPTO_working_3-way'!$I45)</f>
        <v>6.1678186236607146</v>
      </c>
      <c r="G46" s="22">
        <f>IF(OR($A46="",$B46="",$C46=""),"",C46*'MPTO_working_3-way'!$I45)</f>
        <v>7.6711600578084012</v>
      </c>
      <c r="H46" s="17"/>
      <c r="I46" s="21"/>
      <c r="J46" s="22"/>
      <c r="K46" s="17"/>
      <c r="L46" s="21"/>
      <c r="M46" s="22"/>
      <c r="N46" s="23">
        <f t="shared" si="4"/>
        <v>70.888316283328194</v>
      </c>
      <c r="O46" s="24">
        <f t="shared" si="5"/>
        <v>16.213187530577571</v>
      </c>
      <c r="P46" s="24">
        <f t="shared" si="6"/>
        <v>13.035838027940891</v>
      </c>
      <c r="Q46" t="s">
        <v>207</v>
      </c>
      <c r="R46" t="s">
        <v>208</v>
      </c>
      <c r="S46" t="s">
        <v>303</v>
      </c>
      <c r="AD46" s="37"/>
      <c r="AE46" s="37"/>
      <c r="AH46" s="37"/>
      <c r="AI46" s="37"/>
      <c r="AJ46" t="s">
        <v>310</v>
      </c>
    </row>
    <row r="47" spans="1:36" s="36" customFormat="1" ht="15" x14ac:dyDescent="0.25">
      <c r="A47">
        <v>1.58</v>
      </c>
      <c r="B47">
        <v>3.91</v>
      </c>
      <c r="C47">
        <v>6.69</v>
      </c>
      <c r="D47" s="20">
        <f t="shared" si="0"/>
        <v>3.814269919956903E-2</v>
      </c>
      <c r="E47" s="17">
        <f>IF(OR($A47="",$B47="",$C47=""),"",A47*'MPTO_working_3-way'!$I46)</f>
        <v>1.6302619299278946</v>
      </c>
      <c r="F47" s="21">
        <f>IF(OR($A47="",$B47="",$C47=""),"",B47*'MPTO_working_3-way'!$I46)</f>
        <v>4.0343823708975117</v>
      </c>
      <c r="G47" s="22">
        <f>IF(OR($A47="",$B47="",$C47=""),"",C47*'MPTO_working_3-way'!$I46)</f>
        <v>6.9028179184921612</v>
      </c>
      <c r="H47" s="17"/>
      <c r="I47" s="21"/>
      <c r="J47" s="22"/>
      <c r="K47" s="17"/>
      <c r="L47" s="21"/>
      <c r="M47" s="22"/>
      <c r="N47" s="23">
        <f t="shared" si="4"/>
        <v>61.339836356494523</v>
      </c>
      <c r="O47" s="24">
        <f t="shared" si="5"/>
        <v>24.786941545591134</v>
      </c>
      <c r="P47" s="24">
        <f t="shared" si="6"/>
        <v>14.486837285988244</v>
      </c>
      <c r="Q47" t="s">
        <v>209</v>
      </c>
      <c r="R47" t="s">
        <v>210</v>
      </c>
      <c r="S47" t="s">
        <v>303</v>
      </c>
      <c r="AD47" s="37"/>
      <c r="AE47" s="37"/>
      <c r="AH47" s="37"/>
      <c r="AI47" s="37"/>
      <c r="AJ47" t="s">
        <v>311</v>
      </c>
    </row>
    <row r="48" spans="1:36" s="36" customFormat="1" ht="15" x14ac:dyDescent="0.25">
      <c r="A48">
        <v>2.37</v>
      </c>
      <c r="B48">
        <v>3.08</v>
      </c>
      <c r="C48">
        <v>3.48</v>
      </c>
      <c r="D48" s="20">
        <f t="shared" si="0"/>
        <v>3.3972574784447263E-2</v>
      </c>
      <c r="E48" s="17">
        <f>IF(OR($A48="",$B48="",$C48=""),"",A48*'MPTO_working_3-way'!$I47)</f>
        <v>2.4437072450557098</v>
      </c>
      <c r="F48" s="21">
        <f>IF(OR($A48="",$B48="",$C48=""),"",B48*'MPTO_working_3-way'!$I47)</f>
        <v>3.1757883184690239</v>
      </c>
      <c r="G48" s="22">
        <f>IF(OR($A48="",$B48="",$C48=""),"",C48*'MPTO_working_3-way'!$I47)</f>
        <v>3.5882283598286371</v>
      </c>
      <c r="H48" s="17"/>
      <c r="I48" s="21"/>
      <c r="J48" s="22"/>
      <c r="K48" s="17"/>
      <c r="L48" s="21"/>
      <c r="M48" s="22"/>
      <c r="N48" s="23">
        <f t="shared" si="4"/>
        <v>40.921432058740848</v>
      </c>
      <c r="O48" s="24">
        <f t="shared" si="5"/>
        <v>31.48824479844669</v>
      </c>
      <c r="P48" s="24">
        <f t="shared" si="6"/>
        <v>27.868906315866614</v>
      </c>
      <c r="Q48" t="s">
        <v>211</v>
      </c>
      <c r="R48" t="s">
        <v>212</v>
      </c>
      <c r="S48" t="s">
        <v>303</v>
      </c>
      <c r="AD48" s="37"/>
      <c r="AE48" s="37"/>
      <c r="AH48" s="37"/>
      <c r="AI48" s="37"/>
      <c r="AJ48" t="s">
        <v>311</v>
      </c>
    </row>
    <row r="49" spans="1:36" s="36" customFormat="1" ht="15" x14ac:dyDescent="0.25">
      <c r="A49">
        <v>1.78</v>
      </c>
      <c r="B49">
        <v>3.77</v>
      </c>
      <c r="C49">
        <v>4.83</v>
      </c>
      <c r="D49" s="20">
        <f t="shared" si="0"/>
        <v>3.4089079673029321E-2</v>
      </c>
      <c r="E49" s="17">
        <f>IF(OR($A49="",$B49="",$C49=""),"",A49*'MPTO_working_3-way'!$I48)</f>
        <v>1.847894004575233</v>
      </c>
      <c r="F49" s="21">
        <f>IF(OR($A49="",$B49="",$C49=""),"",B49*'MPTO_working_3-way'!$I48)</f>
        <v>3.9137979759823751</v>
      </c>
      <c r="G49" s="22">
        <f>IF(OR($A49="",$B49="",$C49=""),"",C49*'MPTO_working_3-way'!$I48)</f>
        <v>5.0142292371339181</v>
      </c>
      <c r="H49" s="17"/>
      <c r="I49" s="21"/>
      <c r="J49" s="22"/>
      <c r="K49" s="17"/>
      <c r="L49" s="21"/>
      <c r="M49" s="22"/>
      <c r="N49" s="23">
        <f t="shared" si="4"/>
        <v>54.115658015236946</v>
      </c>
      <c r="O49" s="24">
        <f t="shared" si="5"/>
        <v>25.55062898332142</v>
      </c>
      <c r="P49" s="24">
        <f t="shared" si="6"/>
        <v>19.943244568762271</v>
      </c>
      <c r="Q49" t="s">
        <v>213</v>
      </c>
      <c r="R49" t="s">
        <v>214</v>
      </c>
      <c r="S49" t="s">
        <v>303</v>
      </c>
      <c r="AD49" s="37"/>
      <c r="AE49" s="37"/>
      <c r="AH49" s="37"/>
      <c r="AI49" s="37"/>
      <c r="AJ49" t="s">
        <v>311</v>
      </c>
    </row>
    <row r="50" spans="1:36" s="36" customFormat="1" ht="15" x14ac:dyDescent="0.25">
      <c r="A50">
        <v>2.72</v>
      </c>
      <c r="B50">
        <v>2.83</v>
      </c>
      <c r="C50">
        <v>3.2</v>
      </c>
      <c r="D50" s="20">
        <f t="shared" si="0"/>
        <v>3.3503949282893242E-2</v>
      </c>
      <c r="E50" s="17">
        <f>IF(OR($A50="",$B50="",$C50=""),"",A50*'MPTO_working_3-way'!$I49)</f>
        <v>2.8124054034136967</v>
      </c>
      <c r="F50" s="21">
        <f>IF(OR($A50="",$B50="",$C50=""),"",B50*'MPTO_working_3-way'!$I49)</f>
        <v>2.9261423866399858</v>
      </c>
      <c r="G50" s="22">
        <f>IF(OR($A50="",$B50="",$C50=""),"",C50*'MPTO_working_3-way'!$I49)</f>
        <v>3.3087122393102315</v>
      </c>
      <c r="H50" s="17"/>
      <c r="I50" s="21"/>
      <c r="J50" s="22"/>
      <c r="K50" s="17"/>
      <c r="L50" s="21"/>
      <c r="M50" s="22"/>
      <c r="N50" s="23">
        <f t="shared" si="4"/>
        <v>35.556751483488128</v>
      </c>
      <c r="O50" s="24">
        <f t="shared" si="5"/>
        <v>34.174686938193545</v>
      </c>
      <c r="P50" s="24">
        <f t="shared" si="6"/>
        <v>30.223238760964911</v>
      </c>
      <c r="Q50" t="s">
        <v>215</v>
      </c>
      <c r="R50" t="s">
        <v>216</v>
      </c>
      <c r="S50" t="s">
        <v>303</v>
      </c>
      <c r="AD50" s="37"/>
      <c r="AE50" s="37"/>
      <c r="AH50" s="37"/>
      <c r="AI50" s="37"/>
      <c r="AJ50" t="s">
        <v>311</v>
      </c>
    </row>
    <row r="51" spans="1:36" s="36" customFormat="1" ht="15" x14ac:dyDescent="0.25">
      <c r="A51">
        <v>3.32</v>
      </c>
      <c r="B51">
        <v>3.16</v>
      </c>
      <c r="C51">
        <v>2.41</v>
      </c>
      <c r="D51" s="20">
        <f t="shared" si="0"/>
        <v>3.2598274815739625E-2</v>
      </c>
      <c r="E51" s="17">
        <f>IF(OR($A51="",$B51="",$C51=""),"",A51*'MPTO_working_3-way'!$I50)</f>
        <v>3.4331757445144571</v>
      </c>
      <c r="F51" s="21">
        <f>IF(OR($A51="",$B51="",$C51=""),"",B51*'MPTO_working_3-way'!$I50)</f>
        <v>3.267721491766773</v>
      </c>
      <c r="G51" s="22">
        <f>IF(OR($A51="",$B51="",$C51=""),"",C51*'MPTO_working_3-way'!$I50)</f>
        <v>2.4921546820120009</v>
      </c>
      <c r="H51" s="17"/>
      <c r="I51" s="21"/>
      <c r="J51" s="22"/>
      <c r="K51" s="17"/>
      <c r="L51" s="21"/>
      <c r="M51" s="22"/>
      <c r="N51" s="23">
        <f t="shared" si="4"/>
        <v>29.127550536782287</v>
      </c>
      <c r="O51" s="24">
        <f t="shared" si="5"/>
        <v>30.602363222188977</v>
      </c>
      <c r="P51" s="24">
        <f t="shared" si="6"/>
        <v>40.125920241542396</v>
      </c>
      <c r="Q51" t="s">
        <v>217</v>
      </c>
      <c r="R51" t="s">
        <v>218</v>
      </c>
      <c r="S51" t="s">
        <v>303</v>
      </c>
      <c r="AD51" s="37"/>
      <c r="AE51" s="37"/>
      <c r="AH51" s="37"/>
      <c r="AI51" s="37"/>
      <c r="AJ51" t="s">
        <v>311</v>
      </c>
    </row>
    <row r="52" spans="1:36" s="36" customFormat="1" ht="15" x14ac:dyDescent="0.25">
      <c r="A52">
        <v>1.43</v>
      </c>
      <c r="B52">
        <v>4.63</v>
      </c>
      <c r="C52">
        <v>7.6</v>
      </c>
      <c r="D52" s="20">
        <f t="shared" si="0"/>
        <v>4.6862368051409753E-2</v>
      </c>
      <c r="E52" s="17">
        <f>IF(OR($A52="",$B52="",$C52=""),"",A52*'MPTO_working_3-way'!$I51)</f>
        <v>1.4779106474745374</v>
      </c>
      <c r="F52" s="21">
        <f>IF(OR($A52="",$B52="",$C52=""),"",B52*'MPTO_working_3-way'!$I51)</f>
        <v>4.7851232851797958</v>
      </c>
      <c r="G52" s="22">
        <f>IF(OR($A52="",$B52="",$C52=""),"",C52*'MPTO_working_3-way'!$I51)</f>
        <v>7.8546300145499881</v>
      </c>
      <c r="H52" s="17"/>
      <c r="I52" s="21"/>
      <c r="J52" s="22"/>
      <c r="K52" s="17"/>
      <c r="L52" s="21"/>
      <c r="M52" s="22"/>
      <c r="N52" s="23">
        <f t="shared" si="4"/>
        <v>67.663089220502343</v>
      </c>
      <c r="O52" s="24">
        <f t="shared" si="5"/>
        <v>20.898103150176748</v>
      </c>
      <c r="P52" s="24">
        <f t="shared" si="6"/>
        <v>12.731344419120836</v>
      </c>
      <c r="Q52" t="s">
        <v>219</v>
      </c>
      <c r="R52" t="s">
        <v>220</v>
      </c>
      <c r="S52" t="s">
        <v>303</v>
      </c>
      <c r="AD52" s="37"/>
      <c r="AE52" s="37"/>
      <c r="AH52" s="37"/>
      <c r="AI52" s="37"/>
      <c r="AJ52" t="s">
        <v>311</v>
      </c>
    </row>
    <row r="53" spans="1:36" s="36" customFormat="1" ht="15" x14ac:dyDescent="0.25">
      <c r="A53">
        <v>1.71</v>
      </c>
      <c r="B53">
        <v>3.52</v>
      </c>
      <c r="C53">
        <v>5.88</v>
      </c>
      <c r="D53" s="20">
        <f t="shared" si="0"/>
        <v>3.895425793922036E-2</v>
      </c>
      <c r="E53" s="17">
        <f>IF(OR($A53="",$B53="",$C53=""),"",A53*'MPTO_working_3-way'!$I52)</f>
        <v>1.7657430499349147</v>
      </c>
      <c r="F53" s="21">
        <f>IF(OR($A53="",$B53="",$C53=""),"",B53*'MPTO_working_3-way'!$I52)</f>
        <v>3.6347459273514033</v>
      </c>
      <c r="G53" s="22">
        <f>IF(OR($A53="",$B53="",$C53=""),"",C53*'MPTO_working_3-way'!$I52)</f>
        <v>6.0716778559165485</v>
      </c>
      <c r="H53" s="17"/>
      <c r="I53" s="21"/>
      <c r="J53" s="22"/>
      <c r="K53" s="17"/>
      <c r="L53" s="21"/>
      <c r="M53" s="22"/>
      <c r="N53" s="23">
        <f t="shared" si="4"/>
        <v>56.633381625761459</v>
      </c>
      <c r="O53" s="24">
        <f t="shared" si="5"/>
        <v>27.512239369332981</v>
      </c>
      <c r="P53" s="24">
        <f t="shared" si="6"/>
        <v>16.469912003410222</v>
      </c>
      <c r="Q53" t="s">
        <v>221</v>
      </c>
      <c r="R53" t="s">
        <v>222</v>
      </c>
      <c r="S53" t="s">
        <v>303</v>
      </c>
      <c r="AD53" s="37"/>
      <c r="AE53" s="37"/>
      <c r="AH53" s="37"/>
      <c r="AI53" s="37"/>
      <c r="AJ53" t="s">
        <v>311</v>
      </c>
    </row>
    <row r="54" spans="1:36" s="36" customFormat="1" ht="15" x14ac:dyDescent="0.25">
      <c r="A54">
        <v>2.37</v>
      </c>
      <c r="B54">
        <v>3.52</v>
      </c>
      <c r="C54">
        <v>3.01</v>
      </c>
      <c r="D54" s="20">
        <f t="shared" si="0"/>
        <v>3.8257750982213734E-2</v>
      </c>
      <c r="E54" s="17">
        <f>IF(OR($A54="",$B54="",$C54=""),"",A54*'MPTO_working_3-way'!$I53)</f>
        <v>2.4810638122818411</v>
      </c>
      <c r="F54" s="21">
        <f>IF(OR($A54="",$B54="",$C54=""),"",B54*'MPTO_working_3-way'!$I53)</f>
        <v>3.6849555355409622</v>
      </c>
      <c r="G54" s="22">
        <f>IF(OR($A54="",$B54="",$C54=""),"",C54*'MPTO_working_3-way'!$I53)</f>
        <v>3.1510557278347431</v>
      </c>
      <c r="H54" s="17"/>
      <c r="I54" s="21"/>
      <c r="J54" s="22"/>
      <c r="K54" s="17"/>
      <c r="L54" s="21"/>
      <c r="M54" s="22"/>
      <c r="N54" s="23">
        <f t="shared" si="4"/>
        <v>40.305291425789541</v>
      </c>
      <c r="O54" s="24">
        <f t="shared" si="5"/>
        <v>27.137369511113977</v>
      </c>
      <c r="P54" s="24">
        <f t="shared" si="6"/>
        <v>31.735395574458874</v>
      </c>
      <c r="Q54" t="s">
        <v>223</v>
      </c>
      <c r="R54" t="s">
        <v>224</v>
      </c>
      <c r="S54" t="s">
        <v>303</v>
      </c>
      <c r="AD54" s="37"/>
      <c r="AE54" s="37"/>
      <c r="AH54" s="37"/>
      <c r="AI54" s="37"/>
      <c r="AJ54" t="s">
        <v>307</v>
      </c>
    </row>
    <row r="55" spans="1:36" s="36" customFormat="1" ht="15" x14ac:dyDescent="0.25">
      <c r="A55">
        <v>2.52</v>
      </c>
      <c r="B55">
        <v>3.58</v>
      </c>
      <c r="C55">
        <v>2.76</v>
      </c>
      <c r="D55" s="20">
        <f t="shared" si="0"/>
        <v>3.8473846343654472E-2</v>
      </c>
      <c r="E55" s="17">
        <f>IF(OR($A55="",$B55="",$C55=""),"",A55*'MPTO_working_3-way'!$I54)</f>
        <v>2.6181647300068351</v>
      </c>
      <c r="F55" s="21">
        <f>IF(OR($A55="",$B55="",$C55=""),"",B55*'MPTO_working_3-way'!$I54)</f>
        <v>3.719456243422409</v>
      </c>
      <c r="G55" s="22">
        <f>IF(OR($A55="",$B55="",$C55=""),"",C55*'MPTO_working_3-way'!$I54)</f>
        <v>2.8675137519122478</v>
      </c>
      <c r="H55" s="17"/>
      <c r="I55" s="21"/>
      <c r="J55" s="22"/>
      <c r="K55" s="17"/>
      <c r="L55" s="21"/>
      <c r="M55" s="22"/>
      <c r="N55" s="23">
        <f t="shared" si="4"/>
        <v>38.194693731031556</v>
      </c>
      <c r="O55" s="24">
        <f t="shared" si="5"/>
        <v>26.885650335809924</v>
      </c>
      <c r="P55" s="24">
        <f t="shared" si="6"/>
        <v>34.873416015289685</v>
      </c>
      <c r="Q55" t="s">
        <v>225</v>
      </c>
      <c r="R55" t="s">
        <v>226</v>
      </c>
      <c r="S55" t="s">
        <v>303</v>
      </c>
      <c r="AD55" s="37"/>
      <c r="AE55" s="37"/>
      <c r="AH55" s="37"/>
      <c r="AI55" s="37"/>
      <c r="AJ55" t="s">
        <v>307</v>
      </c>
    </row>
    <row r="56" spans="1:36" s="36" customFormat="1" ht="15" x14ac:dyDescent="0.25">
      <c r="A56">
        <v>2.2200000000000002</v>
      </c>
      <c r="B56">
        <v>3.72</v>
      </c>
      <c r="C56">
        <v>3.12</v>
      </c>
      <c r="D56" s="20">
        <f t="shared" si="0"/>
        <v>3.9780475264346027E-2</v>
      </c>
      <c r="E56" s="17">
        <f>IF(OR($A56="",$B56="",$C56=""),"",A56*'MPTO_working_3-way'!$I55)</f>
        <v>2.3049322071805145</v>
      </c>
      <c r="F56" s="21">
        <f>IF(OR($A56="",$B56="",$C56=""),"",B56*'MPTO_working_3-way'!$I55)</f>
        <v>3.8623188336538354</v>
      </c>
      <c r="G56" s="22">
        <f>IF(OR($A56="",$B56="",$C56=""),"",C56*'MPTO_working_3-way'!$I55)</f>
        <v>3.2393641830645068</v>
      </c>
      <c r="H56" s="17"/>
      <c r="I56" s="21"/>
      <c r="J56" s="22"/>
      <c r="K56" s="17"/>
      <c r="L56" s="21"/>
      <c r="M56" s="22"/>
      <c r="N56" s="23">
        <f t="shared" si="4"/>
        <v>43.385223950826742</v>
      </c>
      <c r="O56" s="24">
        <f t="shared" si="5"/>
        <v>25.891182035170797</v>
      </c>
      <c r="P56" s="24">
        <f t="shared" si="6"/>
        <v>30.870255503472873</v>
      </c>
      <c r="Q56" t="s">
        <v>227</v>
      </c>
      <c r="R56" t="s">
        <v>228</v>
      </c>
      <c r="S56" t="s">
        <v>303</v>
      </c>
      <c r="AD56" s="37"/>
      <c r="AE56" s="37"/>
      <c r="AH56" s="37"/>
      <c r="AI56" s="37"/>
      <c r="AJ56" t="s">
        <v>307</v>
      </c>
    </row>
    <row r="57" spans="1:36" s="36" customFormat="1" ht="15" x14ac:dyDescent="0.25">
      <c r="A57">
        <v>2.37</v>
      </c>
      <c r="B57">
        <v>3.49</v>
      </c>
      <c r="C57">
        <v>3.02</v>
      </c>
      <c r="D57" s="20">
        <f t="shared" si="0"/>
        <v>3.9599707374009974E-2</v>
      </c>
      <c r="E57" s="17">
        <f>IF(OR($A57="",$B57="",$C57=""),"",A57*'MPTO_working_3-way'!$I56)</f>
        <v>2.4611830158344614</v>
      </c>
      <c r="F57" s="21">
        <f>IF(OR($A57="",$B57="",$C57=""),"",B57*'MPTO_working_3-way'!$I56)</f>
        <v>3.6242737237393543</v>
      </c>
      <c r="G57" s="22">
        <f>IF(OR($A57="",$B57="",$C57=""),"",C57*'MPTO_working_3-way'!$I56)</f>
        <v>3.1361910159578366</v>
      </c>
      <c r="H57" s="17"/>
      <c r="I57" s="21"/>
      <c r="J57" s="22"/>
      <c r="K57" s="17"/>
      <c r="L57" s="21"/>
      <c r="M57" s="22"/>
      <c r="N57" s="23">
        <f t="shared" si="4"/>
        <v>40.630867089782477</v>
      </c>
      <c r="O57" s="24">
        <f t="shared" si="5"/>
        <v>27.591734957817899</v>
      </c>
      <c r="P57" s="24">
        <f t="shared" si="6"/>
        <v>31.885812914829298</v>
      </c>
      <c r="Q57" t="s">
        <v>229</v>
      </c>
      <c r="R57" t="s">
        <v>230</v>
      </c>
      <c r="S57" t="s">
        <v>303</v>
      </c>
      <c r="AD57" s="37"/>
      <c r="AE57" s="37"/>
      <c r="AH57" s="37"/>
      <c r="AI57" s="37"/>
      <c r="AJ57" t="s">
        <v>307</v>
      </c>
    </row>
    <row r="58" spans="1:36" s="36" customFormat="1" ht="15" x14ac:dyDescent="0.25">
      <c r="A58">
        <v>2.13</v>
      </c>
      <c r="B58">
        <v>3.88</v>
      </c>
      <c r="C58">
        <v>3.33</v>
      </c>
      <c r="D58" s="20">
        <f t="shared" si="0"/>
        <v>2.751582713830425E-2</v>
      </c>
      <c r="E58" s="17">
        <f>IF(OR($A58="",$B58="",$C58=""),"",A58*'MPTO_working_3-way'!$I57)</f>
        <v>2.2147324123130567</v>
      </c>
      <c r="F58" s="21">
        <f>IF(OR($A58="",$B58="",$C58=""),"",B58*'MPTO_working_3-way'!$I57)</f>
        <v>4.0343482440256624</v>
      </c>
      <c r="G58" s="22">
        <f>IF(OR($A58="",$B58="",$C58=""),"",C58*'MPTO_working_3-way'!$I57)</f>
        <v>3.4624689826302721</v>
      </c>
      <c r="H58" s="17"/>
      <c r="I58" s="21"/>
      <c r="J58" s="22"/>
      <c r="K58" s="17"/>
      <c r="L58" s="21"/>
      <c r="M58" s="22"/>
      <c r="N58" s="23">
        <f t="shared" si="4"/>
        <v>45.152181565609744</v>
      </c>
      <c r="O58" s="24">
        <f t="shared" si="5"/>
        <v>24.787151220296071</v>
      </c>
      <c r="P58" s="24">
        <f t="shared" si="6"/>
        <v>28.881125145570195</v>
      </c>
      <c r="Q58" t="s">
        <v>231</v>
      </c>
      <c r="R58" t="s">
        <v>232</v>
      </c>
      <c r="S58" t="s">
        <v>303</v>
      </c>
      <c r="AD58" s="37"/>
      <c r="AE58" s="37"/>
      <c r="AH58" s="37"/>
      <c r="AI58" s="37"/>
      <c r="AJ58" t="s">
        <v>315</v>
      </c>
    </row>
    <row r="59" spans="1:36" s="36" customFormat="1" ht="15" x14ac:dyDescent="0.25">
      <c r="A59">
        <v>1.5</v>
      </c>
      <c r="B59">
        <v>4.6500000000000004</v>
      </c>
      <c r="C59">
        <v>6.75</v>
      </c>
      <c r="D59" s="20">
        <f t="shared" si="0"/>
        <v>2.9868578255674905E-2</v>
      </c>
      <c r="E59" s="17">
        <f>IF(OR($A59="",$B59="",$C59=""),"",A59*'MPTO_working_3-way'!$I58)</f>
        <v>1.559399561061015</v>
      </c>
      <c r="F59" s="21">
        <f>IF(OR($A59="",$B59="",$C59=""),"",B59*'MPTO_working_3-way'!$I58)</f>
        <v>4.8341386392891463</v>
      </c>
      <c r="G59" s="22">
        <f>IF(OR($A59="",$B59="",$C59=""),"",C59*'MPTO_working_3-way'!$I58)</f>
        <v>7.0172980247745675</v>
      </c>
      <c r="H59" s="17"/>
      <c r="I59" s="21"/>
      <c r="J59" s="22"/>
      <c r="K59" s="17"/>
      <c r="L59" s="21"/>
      <c r="M59" s="22"/>
      <c r="N59" s="23">
        <f t="shared" si="4"/>
        <v>64.127246471686846</v>
      </c>
      <c r="O59" s="24">
        <f t="shared" si="5"/>
        <v>20.686208539253826</v>
      </c>
      <c r="P59" s="24">
        <f t="shared" si="6"/>
        <v>14.250499215930413</v>
      </c>
      <c r="Q59" t="s">
        <v>233</v>
      </c>
      <c r="R59" t="s">
        <v>234</v>
      </c>
      <c r="S59" t="s">
        <v>303</v>
      </c>
      <c r="AD59" s="37"/>
      <c r="AE59" s="37"/>
      <c r="AH59" s="37"/>
      <c r="AI59" s="37"/>
      <c r="AJ59" t="s">
        <v>315</v>
      </c>
    </row>
    <row r="60" spans="1:36" s="36" customFormat="1" ht="15" x14ac:dyDescent="0.25">
      <c r="A60">
        <v>1.57</v>
      </c>
      <c r="B60">
        <v>4.46</v>
      </c>
      <c r="C60">
        <v>5.84</v>
      </c>
      <c r="D60" s="20">
        <f t="shared" si="0"/>
        <v>3.2390798508335594E-2</v>
      </c>
      <c r="E60" s="17">
        <f>IF(OR($A60="",$B60="",$C60=""),"",A60*'MPTO_working_3-way'!$I59)</f>
        <v>1.6131998486071377</v>
      </c>
      <c r="F60" s="21">
        <f>IF(OR($A60="",$B60="",$C60=""),"",B60*'MPTO_working_3-way'!$I59)</f>
        <v>4.5827205890368372</v>
      </c>
      <c r="G60" s="22">
        <f>IF(OR($A60="",$B60="",$C60=""),"",C60*'MPTO_working_3-way'!$I59)</f>
        <v>6.000692430487697</v>
      </c>
      <c r="H60" s="17"/>
      <c r="I60" s="21"/>
      <c r="J60" s="22"/>
      <c r="K60" s="17"/>
      <c r="L60" s="21"/>
      <c r="M60" s="22"/>
      <c r="N60" s="23">
        <f t="shared" si="4"/>
        <v>61.988599916087018</v>
      </c>
      <c r="O60" s="24">
        <f t="shared" si="5"/>
        <v>21.821099073600138</v>
      </c>
      <c r="P60" s="24">
        <f t="shared" si="6"/>
        <v>16.664743470591887</v>
      </c>
      <c r="Q60" t="s">
        <v>235</v>
      </c>
      <c r="R60" t="s">
        <v>236</v>
      </c>
      <c r="S60" t="s">
        <v>303</v>
      </c>
      <c r="AD60" s="37"/>
      <c r="AE60" s="37"/>
      <c r="AH60" s="37"/>
      <c r="AI60" s="37"/>
      <c r="AJ60" t="s">
        <v>315</v>
      </c>
    </row>
    <row r="61" spans="1:36" s="36" customFormat="1" ht="15" x14ac:dyDescent="0.25">
      <c r="A61">
        <v>1.79</v>
      </c>
      <c r="B61">
        <v>4.21</v>
      </c>
      <c r="C61">
        <v>4.26</v>
      </c>
      <c r="D61" s="20">
        <f t="shared" si="0"/>
        <v>3.093069312605512E-2</v>
      </c>
      <c r="E61" s="17">
        <f>IF(OR($A61="",$B61="",$C61=""),"",A61*'MPTO_working_3-way'!$I60)</f>
        <v>1.8434647550776582</v>
      </c>
      <c r="F61" s="21">
        <f>IF(OR($A61="",$B61="",$C61=""),"",B61*'MPTO_working_3-way'!$I60)</f>
        <v>4.3357467144563913</v>
      </c>
      <c r="G61" s="22">
        <f>IF(OR($A61="",$B61="",$C61=""),"",C61*'MPTO_working_3-way'!$I60)</f>
        <v>4.3872401433691746</v>
      </c>
      <c r="H61" s="17"/>
      <c r="I61" s="21"/>
      <c r="J61" s="22"/>
      <c r="K61" s="17"/>
      <c r="L61" s="21"/>
      <c r="M61" s="22"/>
      <c r="N61" s="23">
        <f t="shared" si="4"/>
        <v>54.245680436557834</v>
      </c>
      <c r="O61" s="24">
        <f t="shared" si="5"/>
        <v>23.064077905329817</v>
      </c>
      <c r="P61" s="24">
        <f t="shared" si="6"/>
        <v>22.793372765595901</v>
      </c>
      <c r="Q61" t="s">
        <v>237</v>
      </c>
      <c r="R61" t="s">
        <v>238</v>
      </c>
      <c r="S61" t="s">
        <v>303</v>
      </c>
      <c r="AD61" s="37"/>
      <c r="AE61" s="37"/>
      <c r="AH61" s="37"/>
      <c r="AI61" s="37"/>
      <c r="AJ61" t="s">
        <v>315</v>
      </c>
    </row>
    <row r="62" spans="1:36" s="36" customFormat="1" ht="15" x14ac:dyDescent="0.25">
      <c r="A62">
        <v>1.57</v>
      </c>
      <c r="B62">
        <v>4.84</v>
      </c>
      <c r="C62">
        <v>5.36</v>
      </c>
      <c r="D62" s="20">
        <f t="shared" si="0"/>
        <v>3.0121409586274073E-2</v>
      </c>
      <c r="E62" s="17">
        <f>IF(OR($A62="",$B62="",$C62=""),"",A62*'MPTO_working_3-way'!$I61)</f>
        <v>1.620853553658087</v>
      </c>
      <c r="F62" s="21">
        <f>IF(OR($A62="",$B62="",$C62=""),"",B62*'MPTO_working_3-way'!$I61)</f>
        <v>4.9967714647803438</v>
      </c>
      <c r="G62" s="22">
        <f>IF(OR($A62="",$B62="",$C62=""),"",C62*'MPTO_working_3-way'!$I61)</f>
        <v>5.5336146800046793</v>
      </c>
      <c r="H62" s="17"/>
      <c r="I62" s="21"/>
      <c r="J62" s="22"/>
      <c r="K62" s="17"/>
      <c r="L62" s="21"/>
      <c r="M62" s="22"/>
      <c r="N62" s="23">
        <f t="shared" si="4"/>
        <v>61.695888425151715</v>
      </c>
      <c r="O62" s="24">
        <f t="shared" si="5"/>
        <v>20.012922485018226</v>
      </c>
      <c r="P62" s="24">
        <f t="shared" si="6"/>
        <v>18.071370303635859</v>
      </c>
      <c r="Q62" t="s">
        <v>75</v>
      </c>
      <c r="R62" t="s">
        <v>239</v>
      </c>
      <c r="S62" t="s">
        <v>303</v>
      </c>
      <c r="AD62" s="37"/>
      <c r="AE62" s="37"/>
      <c r="AH62" s="37"/>
      <c r="AI62" s="37"/>
      <c r="AJ62" t="s">
        <v>74</v>
      </c>
    </row>
    <row r="63" spans="1:36" s="36" customFormat="1" ht="15" x14ac:dyDescent="0.25">
      <c r="A63">
        <v>1.97</v>
      </c>
      <c r="B63">
        <v>3.61</v>
      </c>
      <c r="C63">
        <v>4.1100000000000003</v>
      </c>
      <c r="D63" s="20">
        <f t="shared" si="0"/>
        <v>2.7931525880366959E-2</v>
      </c>
      <c r="E63" s="17">
        <f>IF(OR($A63="",$B63="",$C63=""),"",A63*'MPTO_working_3-way'!$I62)</f>
        <v>2.0309334654583284</v>
      </c>
      <c r="F63" s="21">
        <f>IF(OR($A63="",$B63="",$C63=""),"",B63*'MPTO_working_3-way'!$I62)</f>
        <v>3.7216598021850587</v>
      </c>
      <c r="G63" s="22">
        <f>IF(OR($A63="",$B63="",$C63=""),"",C63*'MPTO_working_3-way'!$I62)</f>
        <v>4.2371251487480865</v>
      </c>
      <c r="H63" s="17"/>
      <c r="I63" s="21"/>
      <c r="J63" s="22"/>
      <c r="K63" s="17"/>
      <c r="L63" s="21"/>
      <c r="M63" s="22"/>
      <c r="N63" s="23">
        <f t="shared" si="4"/>
        <v>49.238442174880717</v>
      </c>
      <c r="O63" s="24">
        <f t="shared" si="5"/>
        <v>26.869731602358726</v>
      </c>
      <c r="P63" s="24">
        <f t="shared" si="6"/>
        <v>23.600907806451339</v>
      </c>
      <c r="Q63" t="s">
        <v>98</v>
      </c>
      <c r="R63" t="s">
        <v>99</v>
      </c>
      <c r="S63" t="s">
        <v>303</v>
      </c>
      <c r="AD63" s="37"/>
      <c r="AE63" s="37"/>
      <c r="AH63" s="37"/>
      <c r="AI63" s="37"/>
      <c r="AJ63" t="s">
        <v>74</v>
      </c>
    </row>
    <row r="64" spans="1:36" s="36" customFormat="1" ht="15" x14ac:dyDescent="0.25">
      <c r="A64">
        <v>1.89</v>
      </c>
      <c r="B64">
        <v>3.64</v>
      </c>
      <c r="C64">
        <v>4.4000000000000004</v>
      </c>
      <c r="D64" s="20">
        <f t="shared" si="0"/>
        <v>3.1098531098531224E-2</v>
      </c>
      <c r="E64" s="17">
        <f>IF(OR($A64="",$B64="",$C64=""),"",A64*'MPTO_working_3-way'!$I63)</f>
        <v>1.9469294641180579</v>
      </c>
      <c r="F64" s="21">
        <f>IF(OR($A64="",$B64="",$C64=""),"",B64*'MPTO_working_3-way'!$I63)</f>
        <v>3.7496419308940379</v>
      </c>
      <c r="G64" s="22">
        <f>IF(OR($A64="",$B64="",$C64=""),"",C64*'MPTO_working_3-way'!$I63)</f>
        <v>4.5325342021796065</v>
      </c>
      <c r="H64" s="17"/>
      <c r="I64" s="21"/>
      <c r="J64" s="22"/>
      <c r="K64" s="17"/>
      <c r="L64" s="21"/>
      <c r="M64" s="22"/>
      <c r="N64" s="23">
        <f t="shared" si="4"/>
        <v>51.362929085517294</v>
      </c>
      <c r="O64" s="24">
        <f t="shared" si="5"/>
        <v>26.669213179018591</v>
      </c>
      <c r="P64" s="24">
        <f t="shared" si="6"/>
        <v>22.062712720824472</v>
      </c>
      <c r="Q64" t="s">
        <v>101</v>
      </c>
      <c r="R64" t="s">
        <v>240</v>
      </c>
      <c r="S64" t="s">
        <v>303</v>
      </c>
      <c r="AD64" s="37"/>
      <c r="AE64" s="37"/>
      <c r="AH64" s="37"/>
      <c r="AI64" s="37"/>
      <c r="AJ64" t="s">
        <v>74</v>
      </c>
    </row>
    <row r="65" spans="1:36" s="36" customFormat="1" ht="15" x14ac:dyDescent="0.25">
      <c r="A65">
        <v>1.52</v>
      </c>
      <c r="B65">
        <v>4.33</v>
      </c>
      <c r="C65">
        <v>7.13</v>
      </c>
      <c r="D65" s="20">
        <f t="shared" si="0"/>
        <v>2.9094073477147653E-2</v>
      </c>
      <c r="E65" s="17">
        <f>IF(OR($A65="",$B65="",$C65=""),"",A65*'MPTO_working_3-way'!$I64)</f>
        <v>1.5624559193381578</v>
      </c>
      <c r="F65" s="21">
        <f>IF(OR($A65="",$B65="",$C65=""),"",B65*'MPTO_working_3-way'!$I64)</f>
        <v>4.4509435070619894</v>
      </c>
      <c r="G65" s="22">
        <f>IF(OR($A65="",$B65="",$C65=""),"",C65*'MPTO_working_3-way'!$I64)</f>
        <v>7.3291517795270167</v>
      </c>
      <c r="H65" s="17"/>
      <c r="I65" s="21"/>
      <c r="J65" s="22"/>
      <c r="K65" s="17"/>
      <c r="L65" s="21"/>
      <c r="M65" s="22"/>
      <c r="N65" s="23">
        <f t="shared" si="4"/>
        <v>64.001805594847809</v>
      </c>
      <c r="O65" s="24">
        <f t="shared" si="5"/>
        <v>22.467146536759511</v>
      </c>
      <c r="P65" s="24">
        <f t="shared" si="6"/>
        <v>13.644143689224219</v>
      </c>
      <c r="Q65" t="s">
        <v>241</v>
      </c>
      <c r="R65" t="s">
        <v>242</v>
      </c>
      <c r="S65" t="s">
        <v>303</v>
      </c>
      <c r="AD65" s="37"/>
      <c r="AE65" s="37"/>
      <c r="AH65" s="37"/>
      <c r="AI65" s="37"/>
      <c r="AJ65" t="s">
        <v>69</v>
      </c>
    </row>
    <row r="66" spans="1:36" s="36" customFormat="1" ht="15" x14ac:dyDescent="0.25">
      <c r="A66">
        <v>1.81</v>
      </c>
      <c r="B66">
        <v>3.9</v>
      </c>
      <c r="C66">
        <v>4.4800000000000004</v>
      </c>
      <c r="D66" s="20">
        <f t="shared" si="0"/>
        <v>3.2110729969846208E-2</v>
      </c>
      <c r="E66" s="17">
        <f>IF(OR($A66="",$B66="",$C66=""),"",A66*'MPTO_working_3-way'!$I65)</f>
        <v>1.8662883412883415</v>
      </c>
      <c r="F66" s="21">
        <f>IF(OR($A66="",$B66="",$C66=""),"",B66*'MPTO_working_3-way'!$I65)</f>
        <v>4.021284271284272</v>
      </c>
      <c r="G66" s="22">
        <f>IF(OR($A66="",$B66="",$C66=""),"",C66*'MPTO_working_3-way'!$I65)</f>
        <v>4.6193214193214205</v>
      </c>
      <c r="H66" s="17"/>
      <c r="I66" s="21"/>
      <c r="J66" s="22"/>
      <c r="K66" s="17"/>
      <c r="L66" s="21"/>
      <c r="M66" s="22"/>
      <c r="N66" s="23">
        <f t="shared" si="4"/>
        <v>53.582288324733206</v>
      </c>
      <c r="O66" s="24">
        <f t="shared" si="5"/>
        <v>24.867677401991561</v>
      </c>
      <c r="P66" s="24">
        <f t="shared" si="6"/>
        <v>21.648201309769437</v>
      </c>
      <c r="Q66" t="s">
        <v>81</v>
      </c>
      <c r="R66" t="s">
        <v>83</v>
      </c>
      <c r="S66" t="s">
        <v>303</v>
      </c>
      <c r="AD66" s="37"/>
      <c r="AE66" s="37"/>
      <c r="AH66" s="37"/>
      <c r="AI66" s="37"/>
      <c r="AJ66" t="s">
        <v>69</v>
      </c>
    </row>
    <row r="67" spans="1:36" s="36" customFormat="1" ht="15" x14ac:dyDescent="0.25">
      <c r="A67">
        <v>2.15</v>
      </c>
      <c r="B67">
        <v>3.53</v>
      </c>
      <c r="C67">
        <v>3.58</v>
      </c>
      <c r="D67" s="20">
        <f t="shared" si="0"/>
        <v>2.7732006988484992E-2</v>
      </c>
      <c r="E67" s="17">
        <f>IF(OR($A67="",$B67="",$C67=""),"",A67*'MPTO_working_3-way'!$I66)</f>
        <v>2.2125522579758674</v>
      </c>
      <c r="F67" s="21">
        <f>IF(OR($A67="",$B67="",$C67=""),"",B67*'MPTO_working_3-way'!$I66)</f>
        <v>3.6327020793743312</v>
      </c>
      <c r="G67" s="22">
        <f>IF(OR($A67="",$B67="",$C67=""),"",C67*'MPTO_working_3-way'!$I66)</f>
        <v>3.6841567830481887</v>
      </c>
      <c r="H67" s="17"/>
      <c r="I67" s="21"/>
      <c r="J67" s="22"/>
      <c r="K67" s="17"/>
      <c r="L67" s="21"/>
      <c r="M67" s="22"/>
      <c r="N67" s="23">
        <f t="shared" si="4"/>
        <v>45.19667259361551</v>
      </c>
      <c r="O67" s="24">
        <f t="shared" si="5"/>
        <v>27.52771843520491</v>
      </c>
      <c r="P67" s="24">
        <f t="shared" si="6"/>
        <v>27.143253093931101</v>
      </c>
      <c r="Q67" t="s">
        <v>243</v>
      </c>
      <c r="R67" t="s">
        <v>78</v>
      </c>
      <c r="S67" t="s">
        <v>303</v>
      </c>
      <c r="AD67" s="37"/>
      <c r="AE67" s="37"/>
      <c r="AH67" s="37"/>
      <c r="AI67" s="37"/>
      <c r="AJ67" t="s">
        <v>69</v>
      </c>
    </row>
    <row r="68" spans="1:36" s="36" customFormat="1" ht="15" x14ac:dyDescent="0.25">
      <c r="A68">
        <v>1.23</v>
      </c>
      <c r="B68">
        <v>6.78</v>
      </c>
      <c r="C68">
        <v>12.55</v>
      </c>
      <c r="D68" s="20">
        <f t="shared" ref="D68:D115" si="7">IF(OR($A68="",$B68="",$C68=""),"",(1/A68)+(1/B68)+(1/C68)-1)</f>
        <v>4.0182030350430775E-2</v>
      </c>
      <c r="E68" s="17">
        <f>IF(OR($A68="",$B68="",$C68=""),"",A68*'MPTO_working_3-way'!$I67)</f>
        <v>1.2694961978629109</v>
      </c>
      <c r="F68" s="21">
        <f>IF(OR($A68="",$B68="",$C68=""),"",B68*'MPTO_working_3-way'!$I67)</f>
        <v>6.9977107491955577</v>
      </c>
      <c r="G68" s="22">
        <f>IF(OR($A68="",$B68="",$C68=""),"",C68*'MPTO_working_3-way'!$I67)</f>
        <v>12.95298966112157</v>
      </c>
      <c r="H68" s="17"/>
      <c r="I68" s="21"/>
      <c r="J68" s="22"/>
      <c r="K68" s="17"/>
      <c r="L68" s="21"/>
      <c r="M68" s="22"/>
      <c r="N68" s="23">
        <f t="shared" si="4"/>
        <v>78.771405671274564</v>
      </c>
      <c r="O68" s="24">
        <f t="shared" si="5"/>
        <v>14.290387754523262</v>
      </c>
      <c r="P68" s="24">
        <f t="shared" si="6"/>
        <v>7.7202254163878656</v>
      </c>
      <c r="Q68" t="s">
        <v>244</v>
      </c>
      <c r="R68" t="s">
        <v>245</v>
      </c>
      <c r="S68" t="s">
        <v>303</v>
      </c>
      <c r="AD68" s="37"/>
      <c r="AE68" s="37"/>
      <c r="AH68" s="37"/>
      <c r="AI68" s="37"/>
      <c r="AJ68" t="s">
        <v>312</v>
      </c>
    </row>
    <row r="69" spans="1:36" s="36" customFormat="1" ht="15" x14ac:dyDescent="0.25">
      <c r="A69">
        <v>1.98</v>
      </c>
      <c r="B69">
        <v>3.82</v>
      </c>
      <c r="C69">
        <v>3.81</v>
      </c>
      <c r="D69" s="20">
        <f t="shared" si="7"/>
        <v>2.9297801363596943E-2</v>
      </c>
      <c r="E69" s="17">
        <f>IF(OR($A69="",$B69="",$C69=""),"",A69*'MPTO_working_3-way'!$I68)</f>
        <v>2.0349093738372002</v>
      </c>
      <c r="F69" s="21">
        <f>IF(OR($A69="",$B69="",$C69=""),"",B69*'MPTO_working_3-way'!$I68)</f>
        <v>3.9259362666960125</v>
      </c>
      <c r="G69" s="22">
        <f>IF(OR($A69="",$B69="",$C69=""),"",C69*'MPTO_working_3-way'!$I68)</f>
        <v>3.9156589466261278</v>
      </c>
      <c r="H69" s="17"/>
      <c r="I69" s="21"/>
      <c r="J69" s="22"/>
      <c r="K69" s="17"/>
      <c r="L69" s="21"/>
      <c r="M69" s="22"/>
      <c r="N69" s="23">
        <f t="shared" ref="N69:N115" si="8">(1/E69)* 100</f>
        <v>49.142237627728555</v>
      </c>
      <c r="O69" s="24">
        <f t="shared" ref="O69:O115" si="9">(1/F69)* 100</f>
        <v>25.471631021702233</v>
      </c>
      <c r="P69" s="24">
        <f t="shared" ref="P69:P115" si="10">(1/G69)* 100</f>
        <v>25.538485696299873</v>
      </c>
      <c r="Q69" t="s">
        <v>246</v>
      </c>
      <c r="R69" t="s">
        <v>247</v>
      </c>
      <c r="S69" t="s">
        <v>303</v>
      </c>
      <c r="AD69" s="37"/>
      <c r="AE69" s="37"/>
      <c r="AH69" s="37"/>
      <c r="AI69" s="37"/>
      <c r="AJ69" t="s">
        <v>312</v>
      </c>
    </row>
    <row r="70" spans="1:36" s="36" customFormat="1" ht="15" x14ac:dyDescent="0.25">
      <c r="A70">
        <v>1.28</v>
      </c>
      <c r="B70">
        <v>6.76</v>
      </c>
      <c r="C70">
        <v>9.39</v>
      </c>
      <c r="D70" s="20">
        <f t="shared" si="7"/>
        <v>3.5675266713298237E-2</v>
      </c>
      <c r="E70" s="17">
        <f>IF(OR($A70="",$B70="",$C70=""),"",A70*'MPTO_working_3-way'!$I69)</f>
        <v>1.3314329988485514</v>
      </c>
      <c r="F70" s="21">
        <f>IF(OR($A70="",$B70="",$C70=""),"",B70*'MPTO_working_3-way'!$I69)</f>
        <v>7.0316305251689117</v>
      </c>
      <c r="G70" s="22">
        <f>IF(OR($A70="",$B70="",$C70=""),"",C70*'MPTO_working_3-way'!$I69)</f>
        <v>9.767309264990546</v>
      </c>
      <c r="H70" s="17"/>
      <c r="I70" s="21"/>
      <c r="J70" s="22"/>
      <c r="K70" s="17"/>
      <c r="L70" s="21"/>
      <c r="M70" s="22"/>
      <c r="N70" s="23">
        <f t="shared" si="8"/>
        <v>75.107046382718394</v>
      </c>
      <c r="O70" s="24">
        <f t="shared" si="9"/>
        <v>14.221452569508811</v>
      </c>
      <c r="P70" s="24">
        <f t="shared" si="10"/>
        <v>10.238234224694306</v>
      </c>
      <c r="Q70" t="s">
        <v>248</v>
      </c>
      <c r="R70" t="s">
        <v>249</v>
      </c>
      <c r="S70" t="s">
        <v>303</v>
      </c>
      <c r="AD70" s="37"/>
      <c r="AE70" s="37"/>
      <c r="AH70" s="37"/>
      <c r="AI70" s="37"/>
      <c r="AJ70" t="s">
        <v>312</v>
      </c>
    </row>
    <row r="71" spans="1:36" s="36" customFormat="1" ht="15" x14ac:dyDescent="0.25">
      <c r="A71">
        <v>1.75</v>
      </c>
      <c r="B71">
        <v>4.2699999999999996</v>
      </c>
      <c r="C71">
        <v>4.4400000000000004</v>
      </c>
      <c r="D71" s="20">
        <f t="shared" si="7"/>
        <v>3.0845834124522575E-2</v>
      </c>
      <c r="E71" s="17">
        <f>IF(OR($A71="",$B71="",$C71=""),"",A71*'MPTO_working_3-way'!$I70)</f>
        <v>1.8012711523862945</v>
      </c>
      <c r="F71" s="21">
        <f>IF(OR($A71="",$B71="",$C71=""),"",B71*'MPTO_working_3-way'!$I70)</f>
        <v>4.3951016118225583</v>
      </c>
      <c r="G71" s="22">
        <f>IF(OR($A71="",$B71="",$C71=""),"",C71*'MPTO_working_3-way'!$I70)</f>
        <v>4.5700822380543711</v>
      </c>
      <c r="H71" s="17"/>
      <c r="I71" s="21"/>
      <c r="J71" s="22"/>
      <c r="K71" s="17"/>
      <c r="L71" s="21"/>
      <c r="M71" s="22"/>
      <c r="N71" s="23">
        <f t="shared" si="8"/>
        <v>55.516350143909001</v>
      </c>
      <c r="O71" s="24">
        <f t="shared" si="9"/>
        <v>22.752602517995495</v>
      </c>
      <c r="P71" s="24">
        <f t="shared" si="10"/>
        <v>21.881444313477644</v>
      </c>
      <c r="Q71" t="s">
        <v>250</v>
      </c>
      <c r="R71" t="s">
        <v>251</v>
      </c>
      <c r="S71" t="s">
        <v>303</v>
      </c>
      <c r="AD71" s="37"/>
      <c r="AE71" s="37"/>
      <c r="AH71" s="37"/>
      <c r="AI71" s="37"/>
      <c r="AJ71" t="s">
        <v>312</v>
      </c>
    </row>
    <row r="72" spans="1:36" s="36" customFormat="1" ht="15" x14ac:dyDescent="0.25">
      <c r="A72">
        <v>1.26</v>
      </c>
      <c r="B72">
        <v>6.47</v>
      </c>
      <c r="C72">
        <v>11.13</v>
      </c>
      <c r="D72" s="20">
        <f t="shared" si="7"/>
        <v>3.8057558718956663E-2</v>
      </c>
      <c r="E72" s="17">
        <f>IF(OR($A72="",$B72="",$C72=""),"",A72*'MPTO_working_3-way'!$I71)</f>
        <v>1.3049508360587558</v>
      </c>
      <c r="F72" s="21">
        <f>IF(OR($A72="",$B72="",$C72=""),"",B72*'MPTO_working_3-way'!$I71)</f>
        <v>6.7008189756350394</v>
      </c>
      <c r="G72" s="22">
        <f>IF(OR($A72="",$B72="",$C72=""),"",C72*'MPTO_working_3-way'!$I71)</f>
        <v>11.52706571851901</v>
      </c>
      <c r="H72" s="17"/>
      <c r="I72" s="21"/>
      <c r="J72" s="22"/>
      <c r="K72" s="17"/>
      <c r="L72" s="21"/>
      <c r="M72" s="22"/>
      <c r="N72" s="23">
        <f t="shared" si="8"/>
        <v>76.631239458815486</v>
      </c>
      <c r="O72" s="24">
        <f t="shared" si="9"/>
        <v>14.923548951794055</v>
      </c>
      <c r="P72" s="24">
        <f t="shared" si="10"/>
        <v>8.6752346557149611</v>
      </c>
      <c r="Q72" t="s">
        <v>252</v>
      </c>
      <c r="R72" t="s">
        <v>253</v>
      </c>
      <c r="S72" t="s">
        <v>303</v>
      </c>
      <c r="AD72" s="37"/>
      <c r="AE72" s="37"/>
      <c r="AH72" s="37"/>
      <c r="AI72" s="37"/>
      <c r="AJ72" t="s">
        <v>312</v>
      </c>
    </row>
    <row r="73" spans="1:36" s="36" customFormat="1" ht="15" x14ac:dyDescent="0.25">
      <c r="A73">
        <v>2.0099999999999998</v>
      </c>
      <c r="B73">
        <v>3.81</v>
      </c>
      <c r="C73">
        <v>3.73</v>
      </c>
      <c r="D73" s="20">
        <f t="shared" si="7"/>
        <v>2.8076144157303418E-2</v>
      </c>
      <c r="E73" s="17">
        <f>IF(OR($A73="",$B73="",$C73=""),"",A73*'MPTO_working_3-way'!$I72)</f>
        <v>2.0720001265902903</v>
      </c>
      <c r="F73" s="21">
        <f>IF(OR($A73="",$B73="",$C73=""),"",B73*'MPTO_working_3-way'!$I72)</f>
        <v>3.9275226280144309</v>
      </c>
      <c r="G73" s="22">
        <f>IF(OR($A73="",$B73="",$C73=""),"",C73*'MPTO_working_3-way'!$I72)</f>
        <v>3.8450549612844691</v>
      </c>
      <c r="H73" s="17"/>
      <c r="I73" s="21"/>
      <c r="J73" s="22"/>
      <c r="K73" s="17"/>
      <c r="L73" s="21"/>
      <c r="M73" s="22"/>
      <c r="N73" s="23">
        <f t="shared" si="8"/>
        <v>48.262545313914273</v>
      </c>
      <c r="O73" s="24">
        <f t="shared" si="9"/>
        <v>25.461342803403593</v>
      </c>
      <c r="P73" s="24">
        <f t="shared" si="10"/>
        <v>26.007430584709841</v>
      </c>
      <c r="Q73" t="s">
        <v>254</v>
      </c>
      <c r="R73" t="s">
        <v>255</v>
      </c>
      <c r="S73" t="s">
        <v>303</v>
      </c>
      <c r="AD73" s="37"/>
      <c r="AE73" s="37"/>
      <c r="AH73" s="37"/>
      <c r="AI73" s="37"/>
      <c r="AJ73" t="s">
        <v>312</v>
      </c>
    </row>
    <row r="74" spans="1:36" s="36" customFormat="1" ht="15" x14ac:dyDescent="0.25">
      <c r="A74">
        <v>1.36</v>
      </c>
      <c r="B74">
        <v>6.01</v>
      </c>
      <c r="C74">
        <v>7.58</v>
      </c>
      <c r="D74" s="20">
        <f t="shared" si="7"/>
        <v>3.3609590100621256E-2</v>
      </c>
      <c r="E74" s="17">
        <f>IF(OR($A74="",$B74="",$C74=""),"",A74*'MPTO_working_3-way'!$I73)</f>
        <v>1.4117582798577812</v>
      </c>
      <c r="F74" s="21">
        <f>IF(OR($A74="",$B74="",$C74=""),"",B74*'MPTO_working_3-way'!$I73)</f>
        <v>6.2387259279009291</v>
      </c>
      <c r="G74" s="22">
        <f>IF(OR($A74="",$B74="",$C74=""),"",C74*'MPTO_working_3-way'!$I73)</f>
        <v>7.8684762950896916</v>
      </c>
      <c r="H74" s="17"/>
      <c r="I74" s="21"/>
      <c r="J74" s="22"/>
      <c r="K74" s="17"/>
      <c r="L74" s="21"/>
      <c r="M74" s="22"/>
      <c r="N74" s="23">
        <f t="shared" si="8"/>
        <v>70.833655751658753</v>
      </c>
      <c r="O74" s="24">
        <f t="shared" si="9"/>
        <v>16.028913780741419</v>
      </c>
      <c r="P74" s="24">
        <f t="shared" si="10"/>
        <v>12.708940873648539</v>
      </c>
      <c r="Q74" t="s">
        <v>256</v>
      </c>
      <c r="R74" t="s">
        <v>257</v>
      </c>
      <c r="S74" t="s">
        <v>303</v>
      </c>
      <c r="AD74" s="37"/>
      <c r="AE74" s="37"/>
      <c r="AH74" s="37"/>
      <c r="AI74" s="37"/>
      <c r="AJ74" t="s">
        <v>312</v>
      </c>
    </row>
    <row r="75" spans="1:36" s="36" customFormat="1" ht="15" x14ac:dyDescent="0.25">
      <c r="A75">
        <v>3.25</v>
      </c>
      <c r="B75">
        <v>3.28</v>
      </c>
      <c r="C75">
        <v>2.34</v>
      </c>
      <c r="D75" s="20">
        <f t="shared" si="7"/>
        <v>3.9920783823222949E-2</v>
      </c>
      <c r="E75" s="17">
        <f>IF(OR($A75="",$B75="",$C75=""),"",A75*'MPTO_working_3-way'!$I74)</f>
        <v>3.3412474685112361</v>
      </c>
      <c r="F75" s="21">
        <f>IF(OR($A75="",$B75="",$C75=""),"",B75*'MPTO_working_3-way'!$I74)</f>
        <v>3.3720897528359548</v>
      </c>
      <c r="G75" s="22">
        <f>IF(OR($A75="",$B75="",$C75=""),"",C75*'MPTO_working_3-way'!$I74)</f>
        <v>2.4056981773280897</v>
      </c>
      <c r="H75" s="17"/>
      <c r="I75" s="21"/>
      <c r="J75" s="22"/>
      <c r="K75" s="17"/>
      <c r="L75" s="21"/>
      <c r="M75" s="22"/>
      <c r="N75" s="23">
        <f t="shared" si="8"/>
        <v>29.92894149338694</v>
      </c>
      <c r="O75" s="24">
        <f t="shared" si="9"/>
        <v>29.655201174849864</v>
      </c>
      <c r="P75" s="24">
        <f t="shared" si="10"/>
        <v>41.56797429637075</v>
      </c>
      <c r="Q75" t="s">
        <v>258</v>
      </c>
      <c r="R75" t="s">
        <v>259</v>
      </c>
      <c r="S75" t="s">
        <v>303</v>
      </c>
      <c r="AD75" s="37"/>
      <c r="AE75" s="37"/>
      <c r="AH75" s="37"/>
      <c r="AI75" s="37"/>
      <c r="AJ75" t="s">
        <v>308</v>
      </c>
    </row>
    <row r="76" spans="1:36" s="36" customFormat="1" ht="15" x14ac:dyDescent="0.25">
      <c r="A76">
        <v>2.0699999999999998</v>
      </c>
      <c r="B76">
        <v>3.74</v>
      </c>
      <c r="C76">
        <v>3.47</v>
      </c>
      <c r="D76" s="20">
        <f t="shared" si="7"/>
        <v>3.8655904624344428E-2</v>
      </c>
      <c r="E76" s="17">
        <f>IF(OR($A76="",$B76="",$C76=""),"",A76*'MPTO_working_3-way'!$I75)</f>
        <v>2.1395718515082858</v>
      </c>
      <c r="F76" s="21">
        <f>IF(OR($A76="",$B76="",$C76=""),"",B76*'MPTO_working_3-way'!$I75)</f>
        <v>3.8656998669763238</v>
      </c>
      <c r="G76" s="22">
        <f>IF(OR($A76="",$B76="",$C76=""),"",C76*'MPTO_working_3-way'!$I75)</f>
        <v>3.5866252776491558</v>
      </c>
      <c r="H76" s="17"/>
      <c r="I76" s="21"/>
      <c r="J76" s="22"/>
      <c r="K76" s="17"/>
      <c r="L76" s="21"/>
      <c r="M76" s="22"/>
      <c r="N76" s="23">
        <f t="shared" si="8"/>
        <v>46.738322870300081</v>
      </c>
      <c r="O76" s="24">
        <f t="shared" si="9"/>
        <v>25.868536989711536</v>
      </c>
      <c r="P76" s="24">
        <f t="shared" si="10"/>
        <v>27.881362634444134</v>
      </c>
      <c r="Q76" t="s">
        <v>260</v>
      </c>
      <c r="R76" t="s">
        <v>261</v>
      </c>
      <c r="S76" t="s">
        <v>303</v>
      </c>
      <c r="AD76" s="37"/>
      <c r="AE76" s="37"/>
      <c r="AH76" s="37"/>
      <c r="AI76" s="37"/>
      <c r="AJ76" t="s">
        <v>308</v>
      </c>
    </row>
    <row r="77" spans="1:36" s="36" customFormat="1" ht="15" x14ac:dyDescent="0.25">
      <c r="A77">
        <v>4.8</v>
      </c>
      <c r="B77">
        <v>3.65</v>
      </c>
      <c r="C77">
        <v>1.79</v>
      </c>
      <c r="D77" s="20">
        <f t="shared" si="7"/>
        <v>4.096515395015432E-2</v>
      </c>
      <c r="E77" s="17">
        <f>IF(OR($A77="",$B77="",$C77=""),"",A77*'MPTO_working_3-way'!$I76)</f>
        <v>4.99161976235147</v>
      </c>
      <c r="F77" s="21">
        <f>IF(OR($A77="",$B77="",$C77=""),"",B77*'MPTO_working_3-way'!$I76)</f>
        <v>3.7957108609547636</v>
      </c>
      <c r="G77" s="22">
        <f>IF(OR($A77="",$B77="",$C77=""),"",C77*'MPTO_working_3-way'!$I76)</f>
        <v>1.8614582030435691</v>
      </c>
      <c r="H77" s="17"/>
      <c r="I77" s="21"/>
      <c r="J77" s="22"/>
      <c r="K77" s="17"/>
      <c r="L77" s="21"/>
      <c r="M77" s="22"/>
      <c r="N77" s="23">
        <f t="shared" si="8"/>
        <v>20.033577227623532</v>
      </c>
      <c r="O77" s="24">
        <f t="shared" si="9"/>
        <v>26.345526217148755</v>
      </c>
      <c r="P77" s="24">
        <f t="shared" si="10"/>
        <v>53.721324409269812</v>
      </c>
      <c r="Q77" t="s">
        <v>262</v>
      </c>
      <c r="R77" t="s">
        <v>263</v>
      </c>
      <c r="S77" t="s">
        <v>303</v>
      </c>
      <c r="AD77" s="37"/>
      <c r="AE77" s="37"/>
      <c r="AH77" s="37"/>
      <c r="AI77" s="37"/>
      <c r="AJ77" t="s">
        <v>308</v>
      </c>
    </row>
    <row r="78" spans="1:36" s="36" customFormat="1" ht="15" x14ac:dyDescent="0.25">
      <c r="A78">
        <v>2.0499999999999998</v>
      </c>
      <c r="B78">
        <v>3.12</v>
      </c>
      <c r="C78">
        <v>4.05</v>
      </c>
      <c r="D78" s="20">
        <f t="shared" si="7"/>
        <v>5.5231278808514528E-2</v>
      </c>
      <c r="E78" s="17">
        <f>IF(OR($A78="",$B78="",$C78=""),"",A78*'MPTO_working_3-way'!$I77)</f>
        <v>2.129244604479906</v>
      </c>
      <c r="F78" s="21">
        <f>IF(OR($A78="",$B78="",$C78=""),"",B78*'MPTO_working_3-way'!$I77)</f>
        <v>3.2406064224279549</v>
      </c>
      <c r="G78" s="22">
        <f>IF(OR($A78="",$B78="",$C78=""),"",C78*'MPTO_working_3-way'!$I77)</f>
        <v>4.2065564137285945</v>
      </c>
      <c r="H78" s="17"/>
      <c r="I78" s="21"/>
      <c r="J78" s="22"/>
      <c r="K78" s="17"/>
      <c r="L78" s="21"/>
      <c r="M78" s="22"/>
      <c r="N78" s="23">
        <f t="shared" si="8"/>
        <v>46.965012751283318</v>
      </c>
      <c r="O78" s="24">
        <f t="shared" si="9"/>
        <v>30.85842183978551</v>
      </c>
      <c r="P78" s="24">
        <f t="shared" si="10"/>
        <v>23.772413861760697</v>
      </c>
      <c r="Q78" t="s">
        <v>264</v>
      </c>
      <c r="R78" t="s">
        <v>265</v>
      </c>
      <c r="S78" t="s">
        <v>303</v>
      </c>
      <c r="AD78" s="37"/>
      <c r="AE78" s="37"/>
      <c r="AH78" s="37"/>
      <c r="AI78" s="37"/>
      <c r="AJ78" t="s">
        <v>309</v>
      </c>
    </row>
    <row r="79" spans="1:36" s="36" customFormat="1" ht="15" x14ac:dyDescent="0.25">
      <c r="A79">
        <v>2.31</v>
      </c>
      <c r="B79">
        <v>3.3</v>
      </c>
      <c r="C79">
        <v>3.13</v>
      </c>
      <c r="D79" s="20">
        <f t="shared" si="7"/>
        <v>5.5419553822109613E-2</v>
      </c>
      <c r="E79" s="17">
        <f>IF(OR($A79="",$B79="",$C79=""),"",A79*'MPTO_working_3-way'!$I78)</f>
        <v>2.4046295056248566</v>
      </c>
      <c r="F79" s="21">
        <f>IF(OR($A79="",$B79="",$C79=""),"",B79*'MPTO_working_3-way'!$I78)</f>
        <v>3.4351850080355089</v>
      </c>
      <c r="G79" s="22">
        <f>IF(OR($A79="",$B79="",$C79=""),"",C79*'MPTO_working_3-way'!$I78)</f>
        <v>3.258220931863983</v>
      </c>
      <c r="H79" s="17"/>
      <c r="I79" s="21"/>
      <c r="J79" s="22"/>
      <c r="K79" s="17"/>
      <c r="L79" s="21"/>
      <c r="M79" s="22"/>
      <c r="N79" s="23">
        <f t="shared" si="8"/>
        <v>41.586448043693295</v>
      </c>
      <c r="O79" s="24">
        <f t="shared" si="9"/>
        <v>29.110513630585309</v>
      </c>
      <c r="P79" s="24">
        <f t="shared" si="10"/>
        <v>30.691595840553205</v>
      </c>
      <c r="Q79" t="s">
        <v>266</v>
      </c>
      <c r="R79" t="s">
        <v>267</v>
      </c>
      <c r="S79" t="s">
        <v>303</v>
      </c>
      <c r="AD79" s="37"/>
      <c r="AE79" s="37"/>
      <c r="AH79" s="37"/>
      <c r="AI79" s="37"/>
      <c r="AJ79" t="s">
        <v>309</v>
      </c>
    </row>
    <row r="80" spans="1:36" s="36" customFormat="1" ht="15" x14ac:dyDescent="0.25">
      <c r="A80">
        <v>2.04</v>
      </c>
      <c r="B80">
        <v>3.51</v>
      </c>
      <c r="C80">
        <v>3.71</v>
      </c>
      <c r="D80" s="20">
        <f t="shared" si="7"/>
        <v>4.4638142307398709E-2</v>
      </c>
      <c r="E80" s="17">
        <f>IF(OR($A80="",$B80="",$C80=""),"",A80*'MPTO_working_3-way'!$I79)</f>
        <v>2.1526718087693695</v>
      </c>
      <c r="F80" s="21">
        <f>IF(OR($A80="",$B80="",$C80=""),"",B80*'MPTO_working_3-way'!$I79)</f>
        <v>3.703861788617886</v>
      </c>
      <c r="G80" s="22">
        <f>IF(OR($A80="",$B80="",$C80=""),"",C80*'MPTO_working_3-way'!$I79)</f>
        <v>3.9149080443795889</v>
      </c>
      <c r="H80" s="17"/>
      <c r="I80" s="21"/>
      <c r="J80" s="22"/>
      <c r="K80" s="17"/>
      <c r="L80" s="21"/>
      <c r="M80" s="22"/>
      <c r="N80" s="23">
        <f t="shared" si="8"/>
        <v>46.453899564545139</v>
      </c>
      <c r="O80" s="24">
        <f t="shared" si="9"/>
        <v>26.998847610162986</v>
      </c>
      <c r="P80" s="24">
        <f t="shared" si="10"/>
        <v>25.543384127135326</v>
      </c>
      <c r="Q80" t="s">
        <v>268</v>
      </c>
      <c r="R80" t="s">
        <v>269</v>
      </c>
      <c r="S80" t="s">
        <v>303</v>
      </c>
      <c r="AD80" s="37"/>
      <c r="AE80" s="37"/>
      <c r="AH80" s="37"/>
      <c r="AI80" s="37"/>
      <c r="AJ80" t="s">
        <v>313</v>
      </c>
    </row>
    <row r="81" spans="1:36" s="36" customFormat="1" ht="15" x14ac:dyDescent="0.25">
      <c r="A81">
        <v>1.58</v>
      </c>
      <c r="B81">
        <v>4.38</v>
      </c>
      <c r="C81">
        <v>5.32</v>
      </c>
      <c r="D81" s="20">
        <f t="shared" si="7"/>
        <v>4.9191819500198353E-2</v>
      </c>
      <c r="E81" s="17">
        <f>IF(OR($A81="",$B81="",$C81=""),"",A81*'MPTO_working_3-way'!$I80)</f>
        <v>1.6675628950389332</v>
      </c>
      <c r="F81" s="21">
        <f>IF(OR($A81="",$B81="",$C81=""),"",B81*'MPTO_working_3-way'!$I80)</f>
        <v>4.6227376457408402</v>
      </c>
      <c r="G81" s="22">
        <f>IF(OR($A81="",$B81="",$C81=""),"",C81*'MPTO_working_3-way'!$I80)</f>
        <v>5.6148320263336231</v>
      </c>
      <c r="H81" s="17"/>
      <c r="I81" s="21"/>
      <c r="J81" s="22"/>
      <c r="K81" s="17"/>
      <c r="L81" s="21"/>
      <c r="M81" s="22"/>
      <c r="N81" s="23">
        <f t="shared" si="8"/>
        <v>59.967753118940237</v>
      </c>
      <c r="O81" s="24">
        <f t="shared" si="9"/>
        <v>21.632203179891686</v>
      </c>
      <c r="P81" s="24">
        <f t="shared" si="10"/>
        <v>17.809971790963456</v>
      </c>
      <c r="Q81" t="s">
        <v>270</v>
      </c>
      <c r="R81" t="s">
        <v>271</v>
      </c>
      <c r="S81" t="s">
        <v>303</v>
      </c>
      <c r="AD81" s="37"/>
      <c r="AE81" s="37"/>
      <c r="AH81" s="37"/>
      <c r="AI81" s="37"/>
      <c r="AJ81" t="s">
        <v>313</v>
      </c>
    </row>
    <row r="82" spans="1:36" s="36" customFormat="1" ht="15" x14ac:dyDescent="0.25">
      <c r="A82">
        <v>1.36</v>
      </c>
      <c r="B82">
        <v>5.17</v>
      </c>
      <c r="C82">
        <v>7.99</v>
      </c>
      <c r="D82" s="20">
        <f t="shared" si="7"/>
        <v>5.3874160882921851E-2</v>
      </c>
      <c r="E82" s="17">
        <f>IF(OR($A82="",$B82="",$C82=""),"",A82*'MPTO_working_3-way'!$I81)</f>
        <v>1.4207078735380623</v>
      </c>
      <c r="F82" s="21">
        <f>IF(OR($A82="",$B82="",$C82=""),"",B82*'MPTO_working_3-way'!$I81)</f>
        <v>5.4007791957292515</v>
      </c>
      <c r="G82" s="22">
        <f>IF(OR($A82="",$B82="",$C82=""),"",C82*'MPTO_working_3-way'!$I81)</f>
        <v>8.3466587570361153</v>
      </c>
      <c r="H82" s="17"/>
      <c r="I82" s="21"/>
      <c r="J82" s="22"/>
      <c r="K82" s="17"/>
      <c r="L82" s="21"/>
      <c r="M82" s="22"/>
      <c r="N82" s="23">
        <f t="shared" si="8"/>
        <v>70.387446893614253</v>
      </c>
      <c r="O82" s="24">
        <f t="shared" si="9"/>
        <v>18.515846765051332</v>
      </c>
      <c r="P82" s="24">
        <f t="shared" si="10"/>
        <v>11.98084202444498</v>
      </c>
      <c r="Q82" t="s">
        <v>272</v>
      </c>
      <c r="R82" t="s">
        <v>273</v>
      </c>
      <c r="S82" t="s">
        <v>303</v>
      </c>
      <c r="AD82" s="37"/>
      <c r="AE82" s="37"/>
      <c r="AH82" s="37"/>
      <c r="AI82" s="37"/>
      <c r="AJ82" t="s">
        <v>313</v>
      </c>
    </row>
    <row r="83" spans="1:36" s="36" customFormat="1" ht="15" x14ac:dyDescent="0.25">
      <c r="A83">
        <v>1.69</v>
      </c>
      <c r="B83">
        <v>4.17</v>
      </c>
      <c r="C83">
        <v>4.5599999999999996</v>
      </c>
      <c r="D83" s="20">
        <f t="shared" si="7"/>
        <v>5.0822375422614252E-2</v>
      </c>
      <c r="E83" s="17">
        <f>IF(OR($A83="",$B83="",$C83=""),"",A83*'MPTO_working_3-way'!$I82)</f>
        <v>1.7731341749553351</v>
      </c>
      <c r="F83" s="21">
        <f>IF(OR($A83="",$B83="",$C83=""),"",B83*'MPTO_working_3-way'!$I82)</f>
        <v>4.3751298873158273</v>
      </c>
      <c r="G83" s="22">
        <f>IF(OR($A83="",$B83="",$C83=""),"",C83*'MPTO_working_3-way'!$I82)</f>
        <v>4.7843146969209043</v>
      </c>
      <c r="H83" s="17"/>
      <c r="I83" s="21"/>
      <c r="J83" s="22"/>
      <c r="K83" s="17"/>
      <c r="L83" s="21"/>
      <c r="M83" s="22"/>
      <c r="N83" s="23">
        <f t="shared" si="8"/>
        <v>56.397311276524789</v>
      </c>
      <c r="O83" s="24">
        <f t="shared" si="9"/>
        <v>22.856464282332585</v>
      </c>
      <c r="P83" s="24">
        <f t="shared" si="10"/>
        <v>20.901635100290985</v>
      </c>
      <c r="Q83" t="s">
        <v>274</v>
      </c>
      <c r="R83" t="s">
        <v>275</v>
      </c>
      <c r="S83" t="s">
        <v>303</v>
      </c>
      <c r="AD83" s="37"/>
      <c r="AE83" s="37"/>
      <c r="AH83" s="37"/>
      <c r="AI83" s="37"/>
      <c r="AJ83" t="s">
        <v>313</v>
      </c>
    </row>
    <row r="84" spans="1:36" s="36" customFormat="1" ht="15" x14ac:dyDescent="0.25">
      <c r="A84">
        <v>1.52</v>
      </c>
      <c r="B84">
        <v>4.92</v>
      </c>
      <c r="C84">
        <v>5.86</v>
      </c>
      <c r="D84" s="20">
        <f t="shared" si="7"/>
        <v>3.1795233526253019E-2</v>
      </c>
      <c r="E84" s="17">
        <f>IF(OR($A84="",$B84="",$C84=""),"",A84*'MPTO_working_3-way'!$I83)</f>
        <v>1.6018887245420412</v>
      </c>
      <c r="F84" s="21">
        <f>IF(OR($A84="",$B84="",$C84=""),"",B84*'MPTO_working_3-way'!$I83)</f>
        <v>5.1850608715439757</v>
      </c>
      <c r="G84" s="22">
        <f>IF(OR($A84="",$B84="",$C84=""),"",C84*'MPTO_working_3-way'!$I83)</f>
        <v>6.1757025827739227</v>
      </c>
      <c r="H84" s="17"/>
      <c r="I84" s="21"/>
      <c r="J84" s="22"/>
      <c r="K84" s="17"/>
      <c r="L84" s="21"/>
      <c r="M84" s="22"/>
      <c r="N84" s="23">
        <f t="shared" si="8"/>
        <v>62.426308686696494</v>
      </c>
      <c r="O84" s="24">
        <f t="shared" si="9"/>
        <v>19.286176667434692</v>
      </c>
      <c r="P84" s="24">
        <f t="shared" si="10"/>
        <v>16.192489625218201</v>
      </c>
      <c r="Q84" t="s">
        <v>276</v>
      </c>
      <c r="R84" t="s">
        <v>277</v>
      </c>
      <c r="S84" t="s">
        <v>303</v>
      </c>
      <c r="AD84" s="37"/>
      <c r="AE84" s="37"/>
      <c r="AH84" s="37"/>
      <c r="AI84" s="37"/>
      <c r="AJ84" t="s">
        <v>314</v>
      </c>
    </row>
    <row r="85" spans="1:36" s="36" customFormat="1" ht="15" x14ac:dyDescent="0.25">
      <c r="A85">
        <v>6.09</v>
      </c>
      <c r="B85">
        <v>4.25</v>
      </c>
      <c r="C85">
        <v>1.58</v>
      </c>
      <c r="D85" s="20">
        <f t="shared" si="7"/>
        <v>3.2409122531596557E-2</v>
      </c>
      <c r="E85" s="17">
        <f>IF(OR($A85="",$B85="",$C85=""),"",A85*'MPTO_working_3-way'!$I84)</f>
        <v>6.3995082663237204</v>
      </c>
      <c r="F85" s="21">
        <f>IF(OR($A85="",$B85="",$C85=""),"",B85*'MPTO_working_3-way'!$I84)</f>
        <v>4.465995095546111</v>
      </c>
      <c r="G85" s="22">
        <f>IF(OR($A85="",$B85="",$C85=""),"",C85*'MPTO_working_3-way'!$I84)</f>
        <v>1.6602993531677306</v>
      </c>
      <c r="H85" s="17"/>
      <c r="I85" s="21"/>
      <c r="J85" s="22"/>
      <c r="K85" s="17"/>
      <c r="L85" s="21"/>
      <c r="M85" s="22"/>
      <c r="N85" s="23">
        <f t="shared" si="8"/>
        <v>15.626200613917836</v>
      </c>
      <c r="O85" s="24">
        <f t="shared" si="9"/>
        <v>22.39142629147285</v>
      </c>
      <c r="P85" s="24">
        <f t="shared" si="10"/>
        <v>60.230102366303562</v>
      </c>
      <c r="Q85" t="s">
        <v>278</v>
      </c>
      <c r="R85" t="s">
        <v>279</v>
      </c>
      <c r="S85" t="s">
        <v>303</v>
      </c>
      <c r="AD85" s="37"/>
      <c r="AE85" s="37"/>
      <c r="AH85" s="37"/>
      <c r="AI85" s="37"/>
      <c r="AJ85" t="s">
        <v>314</v>
      </c>
    </row>
    <row r="86" spans="1:36" s="36" customFormat="1" ht="15" x14ac:dyDescent="0.25">
      <c r="A86">
        <v>1.45</v>
      </c>
      <c r="B86">
        <v>4.74</v>
      </c>
      <c r="C86">
        <v>7.68</v>
      </c>
      <c r="D86" s="20">
        <f t="shared" si="7"/>
        <v>3.0833969882147594E-2</v>
      </c>
      <c r="E86" s="17">
        <f>IF(OR($A86="",$B86="",$C86=""),"",A86*'MPTO_working_3-way'!$I85)</f>
        <v>1.4961030886130668</v>
      </c>
      <c r="F86" s="21">
        <f>IF(OR($A86="",$B86="",$C86=""),"",B86*'MPTO_working_3-way'!$I85)</f>
        <v>4.8907094069144392</v>
      </c>
      <c r="G86" s="22">
        <f>IF(OR($A86="",$B86="",$C86=""),"",C86*'MPTO_working_3-way'!$I85)</f>
        <v>7.9241873934816232</v>
      </c>
      <c r="H86" s="17"/>
      <c r="I86" s="21"/>
      <c r="J86" s="22"/>
      <c r="K86" s="17"/>
      <c r="L86" s="21"/>
      <c r="M86" s="22"/>
      <c r="N86" s="23">
        <f t="shared" si="8"/>
        <v>66.840313853441103</v>
      </c>
      <c r="O86" s="24">
        <f t="shared" si="9"/>
        <v>20.44693145305688</v>
      </c>
      <c r="P86" s="24">
        <f t="shared" si="10"/>
        <v>12.619590506183542</v>
      </c>
      <c r="Q86" t="s">
        <v>280</v>
      </c>
      <c r="R86" t="s">
        <v>281</v>
      </c>
      <c r="S86" t="s">
        <v>303</v>
      </c>
      <c r="AD86" s="37"/>
      <c r="AE86" s="37"/>
      <c r="AH86" s="37"/>
      <c r="AI86" s="37"/>
      <c r="AJ86" t="s">
        <v>314</v>
      </c>
    </row>
    <row r="87" spans="1:36" s="36" customFormat="1" ht="15" x14ac:dyDescent="0.25">
      <c r="A87">
        <v>1.42</v>
      </c>
      <c r="B87">
        <v>5.2</v>
      </c>
      <c r="C87">
        <v>7.47</v>
      </c>
      <c r="D87" s="20">
        <f t="shared" si="7"/>
        <v>3.0401852987972156E-2</v>
      </c>
      <c r="E87" s="17">
        <f>IF(OR($A87="",$B87="",$C87=""),"",A87*'MPTO_working_3-way'!$I86)</f>
        <v>1.466020953994867</v>
      </c>
      <c r="F87" s="21">
        <f>IF(OR($A87="",$B87="",$C87=""),"",B87*'MPTO_working_3-way'!$I86)</f>
        <v>5.3685274371643024</v>
      </c>
      <c r="G87" s="22">
        <f>IF(OR($A87="",$B87="",$C87=""),"",C87*'MPTO_working_3-way'!$I86)</f>
        <v>7.7120961453110262</v>
      </c>
      <c r="H87" s="17"/>
      <c r="I87" s="21"/>
      <c r="J87" s="22"/>
      <c r="K87" s="17"/>
      <c r="L87" s="21"/>
      <c r="M87" s="22"/>
      <c r="N87" s="23">
        <f t="shared" si="8"/>
        <v>68.211849037698087</v>
      </c>
      <c r="O87" s="24">
        <f t="shared" si="9"/>
        <v>18.627081852602167</v>
      </c>
      <c r="P87" s="24">
        <f t="shared" si="10"/>
        <v>12.966643324435246</v>
      </c>
      <c r="Q87" t="s">
        <v>282</v>
      </c>
      <c r="R87" t="s">
        <v>283</v>
      </c>
      <c r="S87" t="s">
        <v>303</v>
      </c>
      <c r="AD87" s="37"/>
      <c r="AE87" s="37"/>
      <c r="AH87" s="37"/>
      <c r="AI87" s="37"/>
      <c r="AJ87" t="s">
        <v>314</v>
      </c>
    </row>
    <row r="88" spans="1:36" s="36" customFormat="1" ht="15" x14ac:dyDescent="0.25">
      <c r="A88">
        <v>1.6</v>
      </c>
      <c r="B88">
        <v>4.18</v>
      </c>
      <c r="C88">
        <v>5.99</v>
      </c>
      <c r="D88" s="20">
        <f t="shared" si="7"/>
        <v>3.1179357941065966E-2</v>
      </c>
      <c r="E88" s="17">
        <f>IF(OR($A88="",$B88="",$C88=""),"",A88*'MPTO_working_3-way'!$I87)</f>
        <v>1.6493343518114363</v>
      </c>
      <c r="F88" s="21">
        <f>IF(OR($A88="",$B88="",$C88=""),"",B88*'MPTO_working_3-way'!$I87)</f>
        <v>4.3088859941073769</v>
      </c>
      <c r="G88" s="22">
        <f>IF(OR($A88="",$B88="",$C88=""),"",C88*'MPTO_working_3-way'!$I87)</f>
        <v>6.1746954795940647</v>
      </c>
      <c r="H88" s="17"/>
      <c r="I88" s="21"/>
      <c r="J88" s="22"/>
      <c r="K88" s="17"/>
      <c r="L88" s="21"/>
      <c r="M88" s="22"/>
      <c r="N88" s="23">
        <f t="shared" si="8"/>
        <v>60.63052036124251</v>
      </c>
      <c r="O88" s="24">
        <f t="shared" si="9"/>
        <v>23.207854683729188</v>
      </c>
      <c r="P88" s="24">
        <f t="shared" si="10"/>
        <v>16.195130647410352</v>
      </c>
      <c r="Q88" t="s">
        <v>284</v>
      </c>
      <c r="R88" t="s">
        <v>285</v>
      </c>
      <c r="S88" t="s">
        <v>303</v>
      </c>
      <c r="AD88" s="37"/>
      <c r="AE88" s="37"/>
      <c r="AH88" s="37"/>
      <c r="AI88" s="37"/>
      <c r="AJ88" t="s">
        <v>314</v>
      </c>
    </row>
    <row r="89" spans="1:36" s="36" customFormat="1" ht="15" x14ac:dyDescent="0.25">
      <c r="A89">
        <v>2.27</v>
      </c>
      <c r="B89">
        <v>3.72</v>
      </c>
      <c r="C89">
        <v>3.14</v>
      </c>
      <c r="D89" s="20">
        <f t="shared" si="7"/>
        <v>2.7817176241926589E-2</v>
      </c>
      <c r="E89" s="17">
        <f>IF(OR($A89="",$B89="",$C89=""),"",A89*'MPTO_working_3-way'!$I88)</f>
        <v>2.339012206282697</v>
      </c>
      <c r="F89" s="21">
        <f>IF(OR($A89="",$B89="",$C89=""),"",B89*'MPTO_working_3-way'!$I88)</f>
        <v>3.8330948931152564</v>
      </c>
      <c r="G89" s="22">
        <f>IF(OR($A89="",$B89="",$C89=""),"",C89*'MPTO_working_3-way'!$I88)</f>
        <v>3.2354618183822326</v>
      </c>
      <c r="H89" s="17"/>
      <c r="I89" s="21"/>
      <c r="J89" s="22"/>
      <c r="K89" s="17"/>
      <c r="L89" s="21"/>
      <c r="M89" s="22"/>
      <c r="N89" s="23">
        <f t="shared" si="8"/>
        <v>42.753090270925178</v>
      </c>
      <c r="O89" s="24">
        <f t="shared" si="9"/>
        <v>26.088579278225847</v>
      </c>
      <c r="P89" s="24">
        <f t="shared" si="10"/>
        <v>30.907488826433173</v>
      </c>
      <c r="Q89" t="s">
        <v>106</v>
      </c>
      <c r="R89" t="s">
        <v>103</v>
      </c>
      <c r="S89" t="s">
        <v>303</v>
      </c>
      <c r="AD89" s="37"/>
      <c r="AE89" s="37"/>
      <c r="AH89" s="37"/>
      <c r="AI89" s="37"/>
      <c r="AJ89" t="s">
        <v>73</v>
      </c>
    </row>
    <row r="90" spans="1:36" s="36" customFormat="1" ht="15" x14ac:dyDescent="0.25">
      <c r="A90">
        <v>1.95</v>
      </c>
      <c r="B90">
        <v>3.97</v>
      </c>
      <c r="C90">
        <v>3.78</v>
      </c>
      <c r="D90" s="20">
        <f t="shared" si="7"/>
        <v>2.9259946136520609E-2</v>
      </c>
      <c r="E90" s="17">
        <f>IF(OR($A90="",$B90="",$C90=""),"",A90*'MPTO_working_3-way'!$I89)</f>
        <v>2.0107997479850788</v>
      </c>
      <c r="F90" s="21">
        <f>IF(OR($A90="",$B90="",$C90=""),"",B90*'MPTO_working_3-way'!$I89)</f>
        <v>4.0937820510260323</v>
      </c>
      <c r="G90" s="22">
        <f>IF(OR($A90="",$B90="",$C90=""),"",C90*'MPTO_working_3-way'!$I89)</f>
        <v>3.8978579730172291</v>
      </c>
      <c r="H90" s="17"/>
      <c r="I90" s="21"/>
      <c r="J90" s="22"/>
      <c r="K90" s="17"/>
      <c r="L90" s="21"/>
      <c r="M90" s="22"/>
      <c r="N90" s="23">
        <f t="shared" si="8"/>
        <v>49.731456401963932</v>
      </c>
      <c r="O90" s="24">
        <f t="shared" si="9"/>
        <v>24.427289668470948</v>
      </c>
      <c r="P90" s="24">
        <f t="shared" si="10"/>
        <v>25.65511639783854</v>
      </c>
      <c r="Q90" t="s">
        <v>117</v>
      </c>
      <c r="R90" t="s">
        <v>286</v>
      </c>
      <c r="S90" t="s">
        <v>303</v>
      </c>
      <c r="AD90" s="37"/>
      <c r="AE90" s="37"/>
      <c r="AH90" s="37"/>
      <c r="AI90" s="37"/>
      <c r="AJ90" t="s">
        <v>73</v>
      </c>
    </row>
    <row r="91" spans="1:36" s="36" customFormat="1" ht="15" x14ac:dyDescent="0.25">
      <c r="A91">
        <v>1.91</v>
      </c>
      <c r="B91">
        <v>3.86</v>
      </c>
      <c r="C91">
        <v>4.0599999999999996</v>
      </c>
      <c r="D91" s="20">
        <f t="shared" si="7"/>
        <v>2.8932985656249022E-2</v>
      </c>
      <c r="E91" s="17">
        <f>IF(OR($A91="",$B91="",$C91=""),"",A91*'MPTO_working_3-way'!$I90)</f>
        <v>1.9631308066220796</v>
      </c>
      <c r="F91" s="21">
        <f>IF(OR($A91="",$B91="",$C91=""),"",B91*'MPTO_working_3-way'!$I90)</f>
        <v>3.9673743002938364</v>
      </c>
      <c r="G91" s="22">
        <f>IF(OR($A91="",$B91="",$C91=""),"",C91*'MPTO_working_3-way'!$I90)</f>
        <v>4.1729377355422219</v>
      </c>
      <c r="H91" s="17"/>
      <c r="I91" s="21"/>
      <c r="J91" s="22"/>
      <c r="K91" s="17"/>
      <c r="L91" s="21"/>
      <c r="M91" s="22"/>
      <c r="N91" s="23">
        <f t="shared" si="8"/>
        <v>50.939040670482896</v>
      </c>
      <c r="O91" s="24">
        <f t="shared" si="9"/>
        <v>25.205587482026509</v>
      </c>
      <c r="P91" s="24">
        <f t="shared" si="10"/>
        <v>23.963932926261656</v>
      </c>
      <c r="Q91" t="s">
        <v>118</v>
      </c>
      <c r="R91" t="s">
        <v>287</v>
      </c>
      <c r="S91" t="s">
        <v>303</v>
      </c>
      <c r="AD91" s="37"/>
      <c r="AE91" s="37"/>
      <c r="AH91" s="37"/>
      <c r="AI91" s="37"/>
      <c r="AJ91" t="s">
        <v>73</v>
      </c>
    </row>
    <row r="92" spans="1:36" s="36" customFormat="1" ht="15" x14ac:dyDescent="0.25">
      <c r="A92">
        <v>2.02</v>
      </c>
      <c r="B92">
        <v>4.05</v>
      </c>
      <c r="C92">
        <v>3.41</v>
      </c>
      <c r="D92" s="20">
        <f t="shared" si="7"/>
        <v>3.5218217162217957E-2</v>
      </c>
      <c r="E92" s="17">
        <f>IF(OR($A92="",$B92="",$C92=""),"",A92*'MPTO_working_3-way'!$I91)</f>
        <v>2.0791050911957716</v>
      </c>
      <c r="F92" s="21">
        <f>IF(OR($A92="",$B92="",$C92=""),"",B92*'MPTO_working_3-way'!$I91)</f>
        <v>4.1685027818529079</v>
      </c>
      <c r="G92" s="22">
        <f>IF(OR($A92="",$B92="",$C92=""),"",C92*'MPTO_working_3-way'!$I91)</f>
        <v>3.5097764163255354</v>
      </c>
      <c r="H92" s="17"/>
      <c r="I92" s="21"/>
      <c r="J92" s="22"/>
      <c r="K92" s="17"/>
      <c r="L92" s="21"/>
      <c r="M92" s="22"/>
      <c r="N92" s="23">
        <f t="shared" si="8"/>
        <v>48.09761681766949</v>
      </c>
      <c r="O92" s="24">
        <f t="shared" si="9"/>
        <v>23.989428634985774</v>
      </c>
      <c r="P92" s="24">
        <f t="shared" si="10"/>
        <v>28.491843393458172</v>
      </c>
      <c r="Q92" t="s">
        <v>123</v>
      </c>
      <c r="R92" t="s">
        <v>128</v>
      </c>
      <c r="S92" t="s">
        <v>303</v>
      </c>
      <c r="AD92" s="37"/>
      <c r="AE92" s="37"/>
      <c r="AH92" s="37"/>
      <c r="AI92" s="37"/>
      <c r="AJ92" t="s">
        <v>73</v>
      </c>
    </row>
    <row r="93" spans="1:36" s="36" customFormat="1" ht="15" x14ac:dyDescent="0.25">
      <c r="A93">
        <v>2.09</v>
      </c>
      <c r="B93">
        <v>3.99</v>
      </c>
      <c r="C93">
        <v>3.35</v>
      </c>
      <c r="D93" s="20">
        <f t="shared" si="7"/>
        <v>2.7602928624138379E-2</v>
      </c>
      <c r="E93" s="17">
        <f>IF(OR($A93="",$B93="",$C93=""),"",A93*'MPTO_working_3-way'!$I92)</f>
        <v>2.1504699400215603</v>
      </c>
      <c r="F93" s="21">
        <f>IF(OR($A93="",$B93="",$C93=""),"",B93*'MPTO_working_3-way'!$I92)</f>
        <v>4.1054426127684343</v>
      </c>
      <c r="G93" s="22">
        <f>IF(OR($A93="",$B93="",$C93=""),"",C93*'MPTO_working_3-way'!$I92)</f>
        <v>3.4469255019484342</v>
      </c>
      <c r="H93" s="17"/>
      <c r="I93" s="21"/>
      <c r="J93" s="22"/>
      <c r="K93" s="17"/>
      <c r="L93" s="21"/>
      <c r="M93" s="22"/>
      <c r="N93" s="23">
        <f t="shared" si="8"/>
        <v>46.501463767960139</v>
      </c>
      <c r="O93" s="24">
        <f t="shared" si="9"/>
        <v>24.35790959274102</v>
      </c>
      <c r="P93" s="24">
        <f t="shared" si="10"/>
        <v>29.011360977622893</v>
      </c>
      <c r="Q93" t="s">
        <v>120</v>
      </c>
      <c r="R93" t="s">
        <v>288</v>
      </c>
      <c r="S93" t="s">
        <v>303</v>
      </c>
      <c r="AD93" s="37"/>
      <c r="AE93" s="37"/>
      <c r="AH93" s="37"/>
      <c r="AI93" s="37"/>
      <c r="AJ93" t="s">
        <v>73</v>
      </c>
    </row>
    <row r="94" spans="1:36" s="36" customFormat="1" ht="15" x14ac:dyDescent="0.25">
      <c r="A94">
        <v>1.98</v>
      </c>
      <c r="B94">
        <v>4</v>
      </c>
      <c r="C94">
        <v>3.64</v>
      </c>
      <c r="D94" s="20">
        <f t="shared" si="7"/>
        <v>2.9775779775779831E-2</v>
      </c>
      <c r="E94" s="17">
        <f>IF(OR($A94="",$B94="",$C94=""),"",A94*'MPTO_working_3-way'!$I93)</f>
        <v>2.0497320699811916</v>
      </c>
      <c r="F94" s="21">
        <f>IF(OR($A94="",$B94="",$C94=""),"",B94*'MPTO_working_3-way'!$I93)</f>
        <v>4.1408728686488718</v>
      </c>
      <c r="G94" s="22">
        <f>IF(OR($A94="",$B94="",$C94=""),"",C94*'MPTO_working_3-way'!$I93)</f>
        <v>3.7681943104704736</v>
      </c>
      <c r="H94" s="17"/>
      <c r="I94" s="21"/>
      <c r="J94" s="22"/>
      <c r="K94" s="17"/>
      <c r="L94" s="21"/>
      <c r="M94" s="22"/>
      <c r="N94" s="23">
        <f t="shared" si="8"/>
        <v>48.786864129475035</v>
      </c>
      <c r="O94" s="24">
        <f t="shared" si="9"/>
        <v>24.149497744090141</v>
      </c>
      <c r="P94" s="24">
        <f t="shared" si="10"/>
        <v>26.537909608890264</v>
      </c>
      <c r="Q94" t="s">
        <v>126</v>
      </c>
      <c r="R94" t="s">
        <v>289</v>
      </c>
      <c r="S94" t="s">
        <v>303</v>
      </c>
      <c r="AD94" s="37"/>
      <c r="AE94" s="37"/>
      <c r="AH94" s="37"/>
      <c r="AI94" s="37"/>
      <c r="AJ94" t="s">
        <v>73</v>
      </c>
    </row>
    <row r="95" spans="1:36" s="36" customFormat="1" ht="15" x14ac:dyDescent="0.25">
      <c r="A95">
        <v>2.86</v>
      </c>
      <c r="B95">
        <v>3.7</v>
      </c>
      <c r="C95">
        <v>2.4500000000000002</v>
      </c>
      <c r="D95" s="20">
        <f t="shared" si="7"/>
        <v>2.8083885226742433E-2</v>
      </c>
      <c r="E95" s="17">
        <f>IF(OR($A95="",$B95="",$C95=""),"",A95*'MPTO_working_3-way'!$I94)</f>
        <v>2.9389443758650358</v>
      </c>
      <c r="F95" s="21">
        <f>IF(OR($A95="",$B95="",$C95=""),"",B95*'MPTO_working_3-way'!$I94)</f>
        <v>3.802130835909312</v>
      </c>
      <c r="G95" s="22">
        <f>IF(OR($A95="",$B95="",$C95=""),"",C95*'MPTO_working_3-way'!$I94)</f>
        <v>2.5176271751291392</v>
      </c>
      <c r="H95" s="17"/>
      <c r="I95" s="21"/>
      <c r="J95" s="22"/>
      <c r="K95" s="17"/>
      <c r="L95" s="21"/>
      <c r="M95" s="22"/>
      <c r="N95" s="23">
        <f t="shared" si="8"/>
        <v>34.025822612095695</v>
      </c>
      <c r="O95" s="24">
        <f t="shared" si="9"/>
        <v>26.301041262322617</v>
      </c>
      <c r="P95" s="24">
        <f t="shared" si="10"/>
        <v>39.71993986554844</v>
      </c>
      <c r="Q95" t="s">
        <v>125</v>
      </c>
      <c r="R95" t="s">
        <v>290</v>
      </c>
      <c r="S95" t="s">
        <v>303</v>
      </c>
      <c r="AD95" s="37"/>
      <c r="AE95" s="37"/>
      <c r="AH95" s="37"/>
      <c r="AI95" s="37"/>
      <c r="AJ95" t="s">
        <v>73</v>
      </c>
    </row>
    <row r="96" spans="1:36" s="36" customFormat="1" ht="15" x14ac:dyDescent="0.25">
      <c r="A96">
        <v>1.69</v>
      </c>
      <c r="B96">
        <v>4.26</v>
      </c>
      <c r="C96">
        <v>4.84</v>
      </c>
      <c r="D96" s="20">
        <f t="shared" si="7"/>
        <v>3.3069330616853465E-2</v>
      </c>
      <c r="E96" s="17">
        <f>IF(OR($A96="",$B96="",$C96=""),"",A96*'MPTO_working_3-way'!$I95)</f>
        <v>1.7403210678210679</v>
      </c>
      <c r="F96" s="21">
        <f>IF(OR($A96="",$B96="",$C96=""),"",B96*'MPTO_working_3-way'!$I95)</f>
        <v>4.3868448218448215</v>
      </c>
      <c r="G96" s="22">
        <f>IF(OR($A96="",$B96="",$C96=""),"",C96*'MPTO_working_3-way'!$I95)</f>
        <v>4.984114774114774</v>
      </c>
      <c r="H96" s="17"/>
      <c r="I96" s="21"/>
      <c r="J96" s="22"/>
      <c r="K96" s="17"/>
      <c r="L96" s="21"/>
      <c r="M96" s="22"/>
      <c r="N96" s="23">
        <f t="shared" si="8"/>
        <v>57.460661626766885</v>
      </c>
      <c r="O96" s="24">
        <f t="shared" si="9"/>
        <v>22.795426795595315</v>
      </c>
      <c r="P96" s="24">
        <f t="shared" si="10"/>
        <v>20.063743419263645</v>
      </c>
      <c r="Q96" t="s">
        <v>105</v>
      </c>
      <c r="R96" t="s">
        <v>124</v>
      </c>
      <c r="S96" t="s">
        <v>303</v>
      </c>
      <c r="AD96" s="37"/>
      <c r="AE96" s="37"/>
      <c r="AH96" s="37"/>
      <c r="AI96" s="37"/>
      <c r="AJ96" t="s">
        <v>73</v>
      </c>
    </row>
    <row r="97" spans="1:36" s="36" customFormat="1" ht="15" x14ac:dyDescent="0.25">
      <c r="A97">
        <v>2.67</v>
      </c>
      <c r="B97">
        <v>3.72</v>
      </c>
      <c r="C97">
        <v>2.6</v>
      </c>
      <c r="D97" s="20">
        <f t="shared" si="7"/>
        <v>2.7964424122452369E-2</v>
      </c>
      <c r="E97" s="17">
        <f>IF(OR($A97="",$B97="",$C97=""),"",A97*'MPTO_working_3-way'!$I96)</f>
        <v>2.744983973555402</v>
      </c>
      <c r="F97" s="21">
        <f>IF(OR($A97="",$B97="",$C97=""),"",B97*'MPTO_working_3-way'!$I96)</f>
        <v>3.8244720530434821</v>
      </c>
      <c r="G97" s="22">
        <f>IF(OR($A97="",$B97="",$C97=""),"",C97*'MPTO_working_3-way'!$I96)</f>
        <v>2.6730181015895305</v>
      </c>
      <c r="H97" s="17"/>
      <c r="I97" s="21"/>
      <c r="J97" s="22"/>
      <c r="K97" s="17"/>
      <c r="L97" s="21"/>
      <c r="M97" s="22"/>
      <c r="N97" s="23">
        <f t="shared" si="8"/>
        <v>36.430085189341341</v>
      </c>
      <c r="O97" s="24">
        <f t="shared" si="9"/>
        <v>26.147399853640152</v>
      </c>
      <c r="P97" s="24">
        <f t="shared" si="10"/>
        <v>37.410895175208218</v>
      </c>
      <c r="Q97" t="s">
        <v>116</v>
      </c>
      <c r="R97" t="s">
        <v>291</v>
      </c>
      <c r="S97" t="s">
        <v>303</v>
      </c>
      <c r="AD97" s="37"/>
      <c r="AE97" s="37"/>
      <c r="AH97" s="37"/>
      <c r="AI97" s="37"/>
      <c r="AJ97" t="s">
        <v>73</v>
      </c>
    </row>
    <row r="98" spans="1:36" s="36" customFormat="1" ht="15" x14ac:dyDescent="0.25">
      <c r="A98">
        <v>1.81</v>
      </c>
      <c r="B98">
        <v>4.26</v>
      </c>
      <c r="C98">
        <v>4.13</v>
      </c>
      <c r="D98" s="20">
        <f t="shared" si="7"/>
        <v>2.9358722488189493E-2</v>
      </c>
      <c r="E98" s="17">
        <f>IF(OR($A98="",$B98="",$C98=""),"",A98*'MPTO_working_3-way'!$I97)</f>
        <v>1.8698554884165048</v>
      </c>
      <c r="F98" s="21">
        <f>IF(OR($A98="",$B98="",$C98=""),"",B98*'MPTO_working_3-way'!$I97)</f>
        <v>4.4008753484277952</v>
      </c>
      <c r="G98" s="22">
        <f>IF(OR($A98="",$B98="",$C98=""),"",C98*'MPTO_working_3-way'!$I97)</f>
        <v>4.2665763354476045</v>
      </c>
      <c r="H98" s="17"/>
      <c r="I98" s="21"/>
      <c r="J98" s="22"/>
      <c r="K98" s="17"/>
      <c r="L98" s="21"/>
      <c r="M98" s="22"/>
      <c r="N98" s="23">
        <f t="shared" si="8"/>
        <v>53.480068710917031</v>
      </c>
      <c r="O98" s="24">
        <f t="shared" si="9"/>
        <v>22.722752198769918</v>
      </c>
      <c r="P98" s="24">
        <f t="shared" si="10"/>
        <v>23.437996214711823</v>
      </c>
      <c r="Q98" t="s">
        <v>104</v>
      </c>
      <c r="R98" t="s">
        <v>292</v>
      </c>
      <c r="S98" t="s">
        <v>303</v>
      </c>
      <c r="AD98" s="37"/>
      <c r="AE98" s="37"/>
      <c r="AH98" s="37"/>
      <c r="AI98" s="37"/>
      <c r="AJ98" t="s">
        <v>73</v>
      </c>
    </row>
    <row r="99" spans="1:36" s="36" customFormat="1" ht="15" x14ac:dyDescent="0.25">
      <c r="A99">
        <v>2.39</v>
      </c>
      <c r="B99">
        <v>3.75</v>
      </c>
      <c r="C99">
        <v>2.91</v>
      </c>
      <c r="D99" s="20">
        <f t="shared" si="7"/>
        <v>2.8719320191519682E-2</v>
      </c>
      <c r="E99" s="17">
        <f>IF(OR($A99="",$B99="",$C99=""),"",A99*'MPTO_working_3-way'!$I98)</f>
        <v>2.4568349736526613</v>
      </c>
      <c r="F99" s="21">
        <f>IF(OR($A99="",$B99="",$C99=""),"",B99*'MPTO_working_3-way'!$I98)</f>
        <v>3.8548665904591966</v>
      </c>
      <c r="G99" s="22">
        <f>IF(OR($A99="",$B99="",$C99=""),"",C99*'MPTO_working_3-way'!$I98)</f>
        <v>2.9913764741963367</v>
      </c>
      <c r="H99" s="17"/>
      <c r="I99" s="21"/>
      <c r="J99" s="22"/>
      <c r="K99" s="17"/>
      <c r="L99" s="21"/>
      <c r="M99" s="22"/>
      <c r="N99" s="23">
        <f t="shared" si="8"/>
        <v>40.70277453406915</v>
      </c>
      <c r="O99" s="24">
        <f t="shared" si="9"/>
        <v>25.941234969713406</v>
      </c>
      <c r="P99" s="24">
        <f t="shared" si="10"/>
        <v>33.429426507362635</v>
      </c>
      <c r="Q99" t="s">
        <v>127</v>
      </c>
      <c r="R99" t="s">
        <v>119</v>
      </c>
      <c r="S99" t="s">
        <v>303</v>
      </c>
      <c r="AD99" s="37"/>
      <c r="AE99" s="37"/>
      <c r="AH99" s="37"/>
      <c r="AI99" s="37"/>
      <c r="AJ99" t="s">
        <v>73</v>
      </c>
    </row>
    <row r="100" spans="1:36" s="36" customFormat="1" ht="15" x14ac:dyDescent="0.25">
      <c r="A100">
        <v>3.25</v>
      </c>
      <c r="B100">
        <v>3.06</v>
      </c>
      <c r="C100">
        <v>2.44</v>
      </c>
      <c r="D100" s="20">
        <f t="shared" si="7"/>
        <v>4.4325758886993194E-2</v>
      </c>
      <c r="E100" s="17">
        <f>IF(OR($A100="",$B100="",$C100=""),"",A100*'MPTO_working_3-way'!$I99)</f>
        <v>3.3454158480866161</v>
      </c>
      <c r="F100" s="21">
        <f>IF(OR($A100="",$B100="",$C100=""),"",B100*'MPTO_working_3-way'!$I99)</f>
        <v>3.1498376908138601</v>
      </c>
      <c r="G100" s="22">
        <f>IF(OR($A100="",$B100="",$C100=""),"",C100*'MPTO_working_3-way'!$I99)</f>
        <v>2.5116352828711821</v>
      </c>
      <c r="H100" s="17"/>
      <c r="I100" s="21"/>
      <c r="J100" s="22"/>
      <c r="K100" s="17"/>
      <c r="L100" s="21"/>
      <c r="M100" s="22"/>
      <c r="N100" s="23">
        <f t="shared" si="8"/>
        <v>29.891650108967532</v>
      </c>
      <c r="O100" s="24">
        <f t="shared" si="9"/>
        <v>31.747667599393619</v>
      </c>
      <c r="P100" s="24">
        <f t="shared" si="10"/>
        <v>39.814697891042819</v>
      </c>
      <c r="Q100" t="s">
        <v>87</v>
      </c>
      <c r="R100" t="s">
        <v>89</v>
      </c>
      <c r="S100" t="s">
        <v>304</v>
      </c>
      <c r="AD100" s="37"/>
      <c r="AE100" s="37"/>
      <c r="AH100" s="37"/>
      <c r="AI100" s="37"/>
      <c r="AJ100" t="s">
        <v>68</v>
      </c>
    </row>
    <row r="101" spans="1:36" s="36" customFormat="1" ht="15" x14ac:dyDescent="0.25">
      <c r="A101">
        <v>2</v>
      </c>
      <c r="B101">
        <v>3.42</v>
      </c>
      <c r="C101">
        <v>3.96</v>
      </c>
      <c r="D101" s="20">
        <f t="shared" si="7"/>
        <v>4.492291334396592E-2</v>
      </c>
      <c r="E101" s="17">
        <f>IF(OR($A101="",$B101="",$C101=""),"",A101*'MPTO_working_3-way'!$I100)</f>
        <v>2.0574386403830394</v>
      </c>
      <c r="F101" s="21">
        <f>IF(OR($A101="",$B101="",$C101=""),"",B101*'MPTO_working_3-way'!$I100)</f>
        <v>3.5182200750549972</v>
      </c>
      <c r="G101" s="22">
        <f>IF(OR($A101="",$B101="",$C101=""),"",C101*'MPTO_working_3-way'!$I100)</f>
        <v>4.0737285079584176</v>
      </c>
      <c r="H101" s="17"/>
      <c r="I101" s="21"/>
      <c r="J101" s="22"/>
      <c r="K101" s="17"/>
      <c r="L101" s="21"/>
      <c r="M101" s="22"/>
      <c r="N101" s="23">
        <f t="shared" si="8"/>
        <v>48.604122639294218</v>
      </c>
      <c r="O101" s="24">
        <f t="shared" si="9"/>
        <v>28.423463531751004</v>
      </c>
      <c r="P101" s="24">
        <f t="shared" si="10"/>
        <v>24.547536686512235</v>
      </c>
      <c r="Q101" t="s">
        <v>129</v>
      </c>
      <c r="R101" t="s">
        <v>108</v>
      </c>
      <c r="S101" t="s">
        <v>304</v>
      </c>
      <c r="AD101" s="37"/>
      <c r="AE101" s="37"/>
      <c r="AH101" s="37"/>
      <c r="AI101" s="37"/>
      <c r="AJ101" t="s">
        <v>68</v>
      </c>
    </row>
    <row r="102" spans="1:36" s="36" customFormat="1" ht="15" x14ac:dyDescent="0.25">
      <c r="A102">
        <v>1.85</v>
      </c>
      <c r="B102">
        <v>3.44</v>
      </c>
      <c r="C102">
        <v>4.2699999999999996</v>
      </c>
      <c r="D102" s="20">
        <f t="shared" si="7"/>
        <v>6.5430252429871105E-2</v>
      </c>
      <c r="E102" s="17">
        <f>IF(OR($A102="",$B102="",$C102=""),"",A102*'MPTO_working_3-way'!$I101)</f>
        <v>1.9320026539409374</v>
      </c>
      <c r="F102" s="21">
        <f>IF(OR($A102="",$B102="",$C102=""),"",B102*'MPTO_working_3-way'!$I101)</f>
        <v>3.5924806105712563</v>
      </c>
      <c r="G102" s="22">
        <f>IF(OR($A102="",$B102="",$C102=""),"",C102*'MPTO_working_3-way'!$I101)</f>
        <v>4.4592709904474601</v>
      </c>
      <c r="H102" s="17"/>
      <c r="I102" s="21"/>
      <c r="J102" s="22"/>
      <c r="K102" s="17"/>
      <c r="L102" s="21"/>
      <c r="M102" s="22"/>
      <c r="N102" s="23">
        <f t="shared" si="8"/>
        <v>51.759763267414783</v>
      </c>
      <c r="O102" s="24">
        <f t="shared" si="9"/>
        <v>27.83591919904574</v>
      </c>
      <c r="P102" s="24">
        <f t="shared" si="10"/>
        <v>22.425190174406875</v>
      </c>
      <c r="Q102" t="s">
        <v>109</v>
      </c>
      <c r="R102" t="s">
        <v>132</v>
      </c>
      <c r="S102" t="s">
        <v>304</v>
      </c>
      <c r="AD102" s="37"/>
      <c r="AE102" s="37"/>
      <c r="AH102" s="37"/>
      <c r="AI102" s="37"/>
      <c r="AJ102" t="s">
        <v>68</v>
      </c>
    </row>
    <row r="103" spans="1:36" s="36" customFormat="1" ht="15" x14ac:dyDescent="0.25">
      <c r="A103">
        <v>2.2200000000000002</v>
      </c>
      <c r="B103">
        <v>3</v>
      </c>
      <c r="C103">
        <v>3.84</v>
      </c>
      <c r="D103" s="20">
        <f t="shared" si="7"/>
        <v>4.4200450450450512E-2</v>
      </c>
      <c r="E103" s="17">
        <f>IF(OR($A103="",$B103="",$C103=""),"",A103*'MPTO_working_3-way'!$I102)</f>
        <v>2.3197288676236045</v>
      </c>
      <c r="F103" s="21">
        <f>IF(OR($A103="",$B103="",$C103=""),"",B103*'MPTO_working_3-way'!$I102)</f>
        <v>3.1347687400318978</v>
      </c>
      <c r="G103" s="22">
        <f>IF(OR($A103="",$B103="",$C103=""),"",C103*'MPTO_working_3-way'!$I102)</f>
        <v>4.0125039872408292</v>
      </c>
      <c r="H103" s="17"/>
      <c r="I103" s="21"/>
      <c r="J103" s="22"/>
      <c r="K103" s="17"/>
      <c r="L103" s="21"/>
      <c r="M103" s="22"/>
      <c r="N103" s="23">
        <f t="shared" si="8"/>
        <v>43.108486252724362</v>
      </c>
      <c r="O103" s="24">
        <f t="shared" si="9"/>
        <v>31.900279827016025</v>
      </c>
      <c r="P103" s="24">
        <f t="shared" si="10"/>
        <v>24.922093614856273</v>
      </c>
      <c r="Q103" t="s">
        <v>113</v>
      </c>
      <c r="R103" t="s">
        <v>91</v>
      </c>
      <c r="S103" t="s">
        <v>304</v>
      </c>
      <c r="AD103" s="37"/>
      <c r="AE103" s="37"/>
      <c r="AH103" s="37"/>
      <c r="AI103" s="37"/>
      <c r="AJ103" t="s">
        <v>68</v>
      </c>
    </row>
    <row r="104" spans="1:36" s="36" customFormat="1" ht="15" x14ac:dyDescent="0.25">
      <c r="A104">
        <v>2.4300000000000002</v>
      </c>
      <c r="B104">
        <v>2.88</v>
      </c>
      <c r="C104">
        <v>3.51</v>
      </c>
      <c r="D104" s="20">
        <f t="shared" si="7"/>
        <v>4.3645140867363041E-2</v>
      </c>
      <c r="E104" s="17">
        <f>IF(OR($A104="",$B104="",$C104=""),"",A104*'MPTO_working_3-way'!$I103)</f>
        <v>2.588995513404587</v>
      </c>
      <c r="F104" s="21">
        <f>IF(OR($A104="",$B104="",$C104=""),"",B104*'MPTO_working_3-way'!$I103)</f>
        <v>3.0684391269980287</v>
      </c>
      <c r="G104" s="22">
        <f>IF(OR($A104="",$B104="",$C104=""),"",C104*'MPTO_working_3-way'!$I103)</f>
        <v>3.7396601860288472</v>
      </c>
      <c r="H104" s="17"/>
      <c r="I104" s="21"/>
      <c r="J104" s="22"/>
      <c r="K104" s="17"/>
      <c r="L104" s="21"/>
      <c r="M104" s="22"/>
      <c r="N104" s="23">
        <f t="shared" si="8"/>
        <v>38.625018653855356</v>
      </c>
      <c r="O104" s="24">
        <f t="shared" si="9"/>
        <v>32.589859489190459</v>
      </c>
      <c r="P104" s="24">
        <f t="shared" si="10"/>
        <v>26.740397529592176</v>
      </c>
      <c r="Q104" t="s">
        <v>131</v>
      </c>
      <c r="R104" t="s">
        <v>293</v>
      </c>
      <c r="S104" t="s">
        <v>304</v>
      </c>
      <c r="AD104" s="37"/>
      <c r="AE104" s="37"/>
      <c r="AH104" s="37"/>
      <c r="AI104" s="37"/>
      <c r="AJ104" t="s">
        <v>68</v>
      </c>
    </row>
    <row r="105" spans="1:36" s="36" customFormat="1" ht="15" x14ac:dyDescent="0.25">
      <c r="A105">
        <v>1.68</v>
      </c>
      <c r="B105">
        <v>4.2300000000000004</v>
      </c>
      <c r="C105">
        <v>5.04</v>
      </c>
      <c r="D105" s="20">
        <f t="shared" si="7"/>
        <v>3.0057413036136404E-2</v>
      </c>
      <c r="E105" s="17">
        <f>IF(OR($A105="",$B105="",$C105=""),"",A105*'MPTO_working_3-way'!$I104)</f>
        <v>1.7542567567567569</v>
      </c>
      <c r="F105" s="21">
        <f>IF(OR($A105="",$B105="",$C105=""),"",B105*'MPTO_working_3-way'!$I104)</f>
        <v>4.4169679054054063</v>
      </c>
      <c r="G105" s="22">
        <f>IF(OR($A105="",$B105="",$C105=""),"",C105*'MPTO_working_3-way'!$I104)</f>
        <v>5.2627702702702708</v>
      </c>
      <c r="H105" s="17"/>
      <c r="I105" s="21"/>
      <c r="J105" s="22"/>
      <c r="K105" s="17"/>
      <c r="L105" s="21"/>
      <c r="M105" s="22"/>
      <c r="N105" s="23">
        <f t="shared" si="8"/>
        <v>57.004198282170783</v>
      </c>
      <c r="O105" s="24">
        <f t="shared" si="9"/>
        <v>22.639965275188391</v>
      </c>
      <c r="P105" s="24">
        <f t="shared" si="10"/>
        <v>19.001399427390258</v>
      </c>
      <c r="Q105" t="s">
        <v>76</v>
      </c>
      <c r="R105" t="s">
        <v>294</v>
      </c>
      <c r="S105" t="s">
        <v>304</v>
      </c>
      <c r="AD105" s="37"/>
      <c r="AE105" s="37"/>
      <c r="AH105" s="37"/>
      <c r="AI105" s="37"/>
      <c r="AJ105" t="s">
        <v>69</v>
      </c>
    </row>
    <row r="106" spans="1:36" s="36" customFormat="1" ht="15" x14ac:dyDescent="0.25">
      <c r="A106">
        <v>1.85</v>
      </c>
      <c r="B106">
        <v>3.75</v>
      </c>
      <c r="C106">
        <v>4.5</v>
      </c>
      <c r="D106" s="20">
        <f t="shared" si="7"/>
        <v>2.9429429429429277E-2</v>
      </c>
      <c r="E106" s="17">
        <f>IF(OR($A106="",$B106="",$C106=""),"",A106*'MPTO_working_3-way'!$I105)</f>
        <v>1.9307435106046218</v>
      </c>
      <c r="F106" s="21">
        <f>IF(OR($A106="",$B106="",$C106=""),"",B106*'MPTO_working_3-way'!$I105)</f>
        <v>3.9136692782526112</v>
      </c>
      <c r="G106" s="22">
        <f>IF(OR($A106="",$B106="",$C106=""),"",C106*'MPTO_working_3-way'!$I105)</f>
        <v>4.696403133903134</v>
      </c>
      <c r="H106" s="17"/>
      <c r="I106" s="21"/>
      <c r="J106" s="22"/>
      <c r="K106" s="17"/>
      <c r="L106" s="21"/>
      <c r="M106" s="22"/>
      <c r="N106" s="23">
        <f t="shared" si="8"/>
        <v>51.793518637120528</v>
      </c>
      <c r="O106" s="24">
        <f t="shared" si="9"/>
        <v>25.551469194312798</v>
      </c>
      <c r="P106" s="24">
        <f t="shared" si="10"/>
        <v>21.292890995260663</v>
      </c>
      <c r="Q106" t="s">
        <v>80</v>
      </c>
      <c r="R106" t="s">
        <v>77</v>
      </c>
      <c r="S106" t="s">
        <v>304</v>
      </c>
      <c r="AD106" s="37"/>
      <c r="AE106" s="37"/>
      <c r="AH106" s="37"/>
      <c r="AI106" s="37"/>
      <c r="AJ106" t="s">
        <v>69</v>
      </c>
    </row>
    <row r="107" spans="1:36" s="36" customFormat="1" ht="15" x14ac:dyDescent="0.25">
      <c r="A107">
        <v>3.98</v>
      </c>
      <c r="B107">
        <v>3.44</v>
      </c>
      <c r="C107">
        <v>2.0499999999999998</v>
      </c>
      <c r="D107" s="20">
        <f t="shared" si="7"/>
        <v>2.9758833874420354E-2</v>
      </c>
      <c r="E107" s="17">
        <f>IF(OR($A107="",$B107="",$C107=""),"",A107*'MPTO_working_3-way'!$I106)</f>
        <v>4.0996285038838227</v>
      </c>
      <c r="F107" s="21">
        <f>IF(OR($A107="",$B107="",$C107=""),"",B107*'MPTO_working_3-way'!$I106)</f>
        <v>3.5433975008443093</v>
      </c>
      <c r="G107" s="22">
        <f>IF(OR($A107="",$B107="",$C107=""),"",C107*'MPTO_working_3-way'!$I106)</f>
        <v>2.1116176967240796</v>
      </c>
      <c r="H107" s="17"/>
      <c r="I107" s="21"/>
      <c r="J107" s="22"/>
      <c r="K107" s="17"/>
      <c r="L107" s="21"/>
      <c r="M107" s="22"/>
      <c r="N107" s="23">
        <f t="shared" si="8"/>
        <v>24.392454073646924</v>
      </c>
      <c r="O107" s="24">
        <f t="shared" si="9"/>
        <v>28.221502096835689</v>
      </c>
      <c r="P107" s="24">
        <f t="shared" si="10"/>
        <v>47.35705717712915</v>
      </c>
      <c r="Q107" t="s">
        <v>295</v>
      </c>
      <c r="R107" t="s">
        <v>79</v>
      </c>
      <c r="S107" t="s">
        <v>304</v>
      </c>
      <c r="AD107" s="37"/>
      <c r="AE107" s="37"/>
      <c r="AH107" s="37"/>
      <c r="AI107" s="37"/>
      <c r="AJ107" t="s">
        <v>69</v>
      </c>
    </row>
    <row r="108" spans="1:36" s="36" customFormat="1" ht="15" x14ac:dyDescent="0.25">
      <c r="A108">
        <v>2.21</v>
      </c>
      <c r="B108">
        <v>3.36</v>
      </c>
      <c r="C108">
        <v>3.59</v>
      </c>
      <c r="D108" s="20">
        <f t="shared" si="7"/>
        <v>2.8659267435279245E-2</v>
      </c>
      <c r="E108" s="17">
        <f>IF(OR($A108="",$B108="",$C108=""),"",A108*'MPTO_working_3-way'!$I107)</f>
        <v>2.2750390390390387</v>
      </c>
      <c r="F108" s="21">
        <f>IF(OR($A108="",$B108="",$C108=""),"",B108*'MPTO_working_3-way'!$I107)</f>
        <v>3.4588828828828824</v>
      </c>
      <c r="G108" s="22">
        <f>IF(OR($A108="",$B108="",$C108=""),"",C108*'MPTO_working_3-way'!$I107)</f>
        <v>3.6956516516516511</v>
      </c>
      <c r="H108" s="17"/>
      <c r="I108" s="21"/>
      <c r="J108" s="22"/>
      <c r="K108" s="17"/>
      <c r="L108" s="21"/>
      <c r="M108" s="22"/>
      <c r="N108" s="23">
        <f t="shared" si="8"/>
        <v>43.955289682518739</v>
      </c>
      <c r="O108" s="24">
        <f t="shared" si="9"/>
        <v>28.911068511418573</v>
      </c>
      <c r="P108" s="24">
        <f t="shared" si="10"/>
        <v>27.058827353305411</v>
      </c>
      <c r="Q108" t="s">
        <v>296</v>
      </c>
      <c r="R108" t="s">
        <v>297</v>
      </c>
      <c r="S108" t="s">
        <v>304</v>
      </c>
      <c r="AD108" s="37"/>
      <c r="AE108" s="37"/>
      <c r="AH108" s="37"/>
      <c r="AI108" s="37"/>
      <c r="AJ108" t="s">
        <v>69</v>
      </c>
    </row>
    <row r="109" spans="1:36" s="36" customFormat="1" ht="15" x14ac:dyDescent="0.25">
      <c r="A109">
        <v>4.26</v>
      </c>
      <c r="B109">
        <v>3.14</v>
      </c>
      <c r="C109">
        <v>1.92</v>
      </c>
      <c r="D109" s="20">
        <f t="shared" si="7"/>
        <v>7.4046454950509766E-2</v>
      </c>
      <c r="E109" s="17">
        <f>IF(OR($A109="",$B109="",$C109=""),"",A109*'MPTO_working_3-way'!$I108)</f>
        <v>4.3867726323050302</v>
      </c>
      <c r="F109" s="21">
        <f>IF(OR($A109="",$B109="",$C109=""),"",B109*'MPTO_working_3-way'!$I108)</f>
        <v>3.2334427383656799</v>
      </c>
      <c r="G109" s="22">
        <f>IF(OR($A109="",$B109="",$C109=""),"",C109*'MPTO_working_3-way'!$I108)</f>
        <v>1.9771369610388869</v>
      </c>
      <c r="H109" s="17"/>
      <c r="I109" s="21"/>
      <c r="J109" s="22"/>
      <c r="K109" s="17"/>
      <c r="L109" s="21"/>
      <c r="M109" s="22"/>
      <c r="N109" s="23">
        <f t="shared" si="8"/>
        <v>22.795801921344392</v>
      </c>
      <c r="O109" s="24">
        <f t="shared" si="9"/>
        <v>30.926788593925824</v>
      </c>
      <c r="P109" s="24">
        <f t="shared" si="10"/>
        <v>50.578185512982863</v>
      </c>
      <c r="Q109" t="s">
        <v>298</v>
      </c>
      <c r="R109" t="s">
        <v>299</v>
      </c>
      <c r="S109" t="s">
        <v>304</v>
      </c>
      <c r="AD109" s="37"/>
      <c r="AE109" s="37"/>
      <c r="AH109" s="37"/>
      <c r="AI109" s="37"/>
      <c r="AJ109" t="s">
        <v>309</v>
      </c>
    </row>
    <row r="110" spans="1:36" s="36" customFormat="1" ht="15" x14ac:dyDescent="0.25">
      <c r="A110">
        <v>1.27</v>
      </c>
      <c r="B110">
        <v>6.77</v>
      </c>
      <c r="C110">
        <v>9.86</v>
      </c>
      <c r="D110" s="20">
        <f t="shared" si="7"/>
        <v>3.6531940543904184E-2</v>
      </c>
      <c r="E110" s="17">
        <f>IF(OR($A110="",$B110="",$C110=""),"",A110*'MPTO_working_3-way'!$I109)</f>
        <v>1.3063972696428046</v>
      </c>
      <c r="F110" s="21">
        <f>IF(OR($A110="",$B110="",$C110=""),"",B110*'MPTO_working_3-way'!$I109)</f>
        <v>6.9640232405368403</v>
      </c>
      <c r="G110" s="22">
        <f>IF(OR($A110="",$B110="",$C110=""),"",C110*'MPTO_working_3-way'!$I109)</f>
        <v>10.142580376911853</v>
      </c>
      <c r="H110" s="17"/>
      <c r="I110" s="21"/>
      <c r="J110" s="22"/>
      <c r="K110" s="17"/>
      <c r="L110" s="21"/>
      <c r="M110" s="22"/>
      <c r="N110" s="23">
        <f t="shared" si="8"/>
        <v>76.546393906152318</v>
      </c>
      <c r="O110" s="24">
        <f t="shared" si="9"/>
        <v>14.359515548126062</v>
      </c>
      <c r="P110" s="24">
        <f t="shared" si="10"/>
        <v>9.8594239615429444</v>
      </c>
      <c r="Q110" t="s">
        <v>121</v>
      </c>
      <c r="R110" t="s">
        <v>122</v>
      </c>
      <c r="S110" t="s">
        <v>304</v>
      </c>
      <c r="AD110" s="37"/>
      <c r="AE110" s="37"/>
      <c r="AH110" s="37"/>
      <c r="AI110" s="37"/>
      <c r="AJ110" t="s">
        <v>73</v>
      </c>
    </row>
    <row r="111" spans="1:36" s="36" customFormat="1" ht="15" x14ac:dyDescent="0.25">
      <c r="A111">
        <v>2.2400000000000002</v>
      </c>
      <c r="B111">
        <v>3.17</v>
      </c>
      <c r="C111">
        <v>3.36</v>
      </c>
      <c r="D111" s="20">
        <f t="shared" si="7"/>
        <v>5.9505032296830462E-2</v>
      </c>
      <c r="E111" s="17">
        <f>IF(OR($A111="",$B111="",$C111=""),"",A111*'MPTO_working_3-way'!$I110)</f>
        <v>2.4058640590891422</v>
      </c>
      <c r="F111" s="21">
        <f>IF(OR($A111="",$B111="",$C111=""),"",B111*'MPTO_working_3-way'!$I110)</f>
        <v>3.4047272621931159</v>
      </c>
      <c r="G111" s="22">
        <f>IF(OR($A111="",$B111="",$C111=""),"",C111*'MPTO_working_3-way'!$I110)</f>
        <v>3.6087960886337127</v>
      </c>
      <c r="H111" s="17"/>
      <c r="I111" s="21"/>
      <c r="J111" s="22"/>
      <c r="K111" s="17"/>
      <c r="L111" s="21"/>
      <c r="M111" s="22"/>
      <c r="N111" s="23">
        <f t="shared" si="8"/>
        <v>41.565108228874706</v>
      </c>
      <c r="O111" s="24">
        <f t="shared" si="9"/>
        <v>29.370928212201687</v>
      </c>
      <c r="P111" s="24">
        <f t="shared" si="10"/>
        <v>27.710072152583145</v>
      </c>
      <c r="Q111" t="s">
        <v>133</v>
      </c>
      <c r="R111" t="s">
        <v>95</v>
      </c>
      <c r="S111" t="s">
        <v>305</v>
      </c>
      <c r="AD111" s="37"/>
      <c r="AE111" s="37"/>
      <c r="AH111" s="37"/>
      <c r="AI111" s="37"/>
      <c r="AJ111" t="s">
        <v>68</v>
      </c>
    </row>
    <row r="112" spans="1:36" s="36" customFormat="1" ht="15" x14ac:dyDescent="0.25">
      <c r="A112">
        <v>1.93</v>
      </c>
      <c r="B112">
        <v>3.3</v>
      </c>
      <c r="C112">
        <v>4.43</v>
      </c>
      <c r="D112" s="20">
        <f t="shared" si="7"/>
        <v>4.6898652367722171E-2</v>
      </c>
      <c r="E112" s="17">
        <f>IF(OR($A112="",$B112="",$C112=""),"",A112*'MPTO_working_3-way'!$I111)</f>
        <v>2.0005066452497351</v>
      </c>
      <c r="F112" s="21">
        <f>IF(OR($A112="",$B112="",$C112=""),"",B112*'MPTO_working_3-way'!$I111)</f>
        <v>3.4205554037948835</v>
      </c>
      <c r="G112" s="22">
        <f>IF(OR($A112="",$B112="",$C112=""),"",C112*'MPTO_working_3-way'!$I111)</f>
        <v>4.5918364966094956</v>
      </c>
      <c r="H112" s="17"/>
      <c r="I112" s="21"/>
      <c r="J112" s="22"/>
      <c r="K112" s="17"/>
      <c r="L112" s="21"/>
      <c r="M112" s="22"/>
      <c r="N112" s="23">
        <f t="shared" si="8"/>
        <v>49.98733707656163</v>
      </c>
      <c r="O112" s="24">
        <f t="shared" si="9"/>
        <v>29.23501835083756</v>
      </c>
      <c r="P112" s="24">
        <f t="shared" si="10"/>
        <v>21.777778906944455</v>
      </c>
      <c r="Q112" t="s">
        <v>88</v>
      </c>
      <c r="R112" t="s">
        <v>130</v>
      </c>
      <c r="S112" t="s">
        <v>305</v>
      </c>
      <c r="AD112" s="37"/>
      <c r="AE112" s="37"/>
      <c r="AH112" s="37"/>
      <c r="AI112" s="37"/>
      <c r="AJ112" t="s">
        <v>68</v>
      </c>
    </row>
    <row r="113" spans="1:36" s="36" customFormat="1" ht="15" x14ac:dyDescent="0.25">
      <c r="A113">
        <v>2.2599999999999998</v>
      </c>
      <c r="B113">
        <v>3.3</v>
      </c>
      <c r="C113">
        <v>3.35</v>
      </c>
      <c r="D113" s="20">
        <f t="shared" si="7"/>
        <v>4.4015641823064833E-2</v>
      </c>
      <c r="E113" s="17">
        <f>IF(OR($A113="",$B113="",$C113=""),"",A113*'MPTO_working_3-way'!$I112)</f>
        <v>2.3944813729908367</v>
      </c>
      <c r="F113" s="21">
        <f>IF(OR($A113="",$B113="",$C113=""),"",B113*'MPTO_working_3-way'!$I112)</f>
        <v>3.4963666065795405</v>
      </c>
      <c r="G113" s="22">
        <f>IF(OR($A113="",$B113="",$C113=""),"",C113*'MPTO_working_3-way'!$I112)</f>
        <v>3.5493418581943823</v>
      </c>
      <c r="H113" s="17"/>
      <c r="I113" s="21"/>
      <c r="J113" s="22"/>
      <c r="K113" s="17"/>
      <c r="L113" s="21"/>
      <c r="M113" s="22"/>
      <c r="N113" s="23">
        <f t="shared" si="8"/>
        <v>41.762696978132929</v>
      </c>
      <c r="O113" s="24">
        <f t="shared" si="9"/>
        <v>28.601119748660729</v>
      </c>
      <c r="P113" s="24">
        <f t="shared" si="10"/>
        <v>28.174237364352361</v>
      </c>
      <c r="Q113" t="s">
        <v>86</v>
      </c>
      <c r="R113" t="s">
        <v>134</v>
      </c>
      <c r="S113" t="s">
        <v>305</v>
      </c>
      <c r="AD113" s="37"/>
      <c r="AE113" s="37"/>
      <c r="AH113" s="37"/>
      <c r="AI113" s="37"/>
      <c r="AJ113" t="s">
        <v>68</v>
      </c>
    </row>
    <row r="114" spans="1:36" s="36" customFormat="1" ht="15" x14ac:dyDescent="0.25">
      <c r="A114">
        <v>3.36</v>
      </c>
      <c r="B114">
        <v>3.3</v>
      </c>
      <c r="C114">
        <v>2.2799999999999998</v>
      </c>
      <c r="D114" s="20">
        <f t="shared" si="7"/>
        <v>3.9245841877420862E-2</v>
      </c>
      <c r="E114" s="17">
        <f>IF(OR($A114="",$B114="",$C114=""),"",A114*'MPTO_working_3-way'!$I113)</f>
        <v>3.5175794719555462</v>
      </c>
      <c r="F114" s="21">
        <f>IF(OR($A114="",$B114="",$C114=""),"",B114*'MPTO_working_3-way'!$I113)</f>
        <v>3.4547655528134831</v>
      </c>
      <c r="G114" s="22">
        <f>IF(OR($A114="",$B114="",$C114=""),"",C114*'MPTO_working_3-way'!$I113)</f>
        <v>2.3869289273984062</v>
      </c>
      <c r="H114" s="17"/>
      <c r="I114" s="21"/>
      <c r="J114" s="22"/>
      <c r="K114" s="17"/>
      <c r="L114" s="21"/>
      <c r="M114" s="22"/>
      <c r="N114" s="23">
        <f t="shared" si="8"/>
        <v>28.428639863652172</v>
      </c>
      <c r="O114" s="24">
        <f t="shared" si="9"/>
        <v>28.945524224809482</v>
      </c>
      <c r="P114" s="24">
        <f t="shared" si="10"/>
        <v>41.894837693803204</v>
      </c>
      <c r="Q114" t="s">
        <v>300</v>
      </c>
      <c r="R114" t="s">
        <v>301</v>
      </c>
      <c r="S114" t="s">
        <v>305</v>
      </c>
      <c r="AD114" s="37"/>
      <c r="AE114" s="37"/>
      <c r="AH114" s="37"/>
      <c r="AI114" s="37"/>
      <c r="AJ114" t="s">
        <v>311</v>
      </c>
    </row>
    <row r="115" spans="1:36" s="36" customFormat="1" ht="15" x14ac:dyDescent="0.25">
      <c r="A115">
        <v>2.73</v>
      </c>
      <c r="B115">
        <v>3.16</v>
      </c>
      <c r="C115">
        <v>2.65</v>
      </c>
      <c r="D115" s="20">
        <f t="shared" si="7"/>
        <v>6.0114553068935539E-2</v>
      </c>
      <c r="E115" s="17">
        <f>IF(OR($A115="",$B115="",$C115=""),"",A115*'MPTO_working_3-way'!$I114)</f>
        <v>2.8501627021769669</v>
      </c>
      <c r="F115" s="21">
        <f>IF(OR($A115="",$B115="",$C115=""),"",B115*'MPTO_working_3-way'!$I114)</f>
        <v>3.2990894281608849</v>
      </c>
      <c r="G115" s="22">
        <f>IF(OR($A115="",$B115="",$C115=""),"",C115*'MPTO_working_3-way'!$I114)</f>
        <v>2.7666414508311217</v>
      </c>
      <c r="H115" s="17"/>
      <c r="I115" s="21"/>
      <c r="J115" s="22"/>
      <c r="K115" s="17"/>
      <c r="L115" s="21"/>
      <c r="M115" s="22"/>
      <c r="N115" s="23">
        <f t="shared" si="8"/>
        <v>35.085716307921494</v>
      </c>
      <c r="O115" s="24">
        <f t="shared" si="9"/>
        <v>30.311394152096732</v>
      </c>
      <c r="P115" s="24">
        <f t="shared" si="10"/>
        <v>36.144907743632331</v>
      </c>
      <c r="Q115" t="s">
        <v>92</v>
      </c>
      <c r="R115" t="s">
        <v>112</v>
      </c>
      <c r="S115" t="s">
        <v>306</v>
      </c>
      <c r="AD115" s="37"/>
      <c r="AE115" s="37"/>
      <c r="AH115" s="37"/>
      <c r="AI115" s="37"/>
      <c r="AJ115" t="s">
        <v>68</v>
      </c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2022-09-17T06:25:38Z</dcterms:modified>
</cp:coreProperties>
</file>